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HD\iPSC\"/>
    </mc:Choice>
  </mc:AlternateContent>
  <xr:revisionPtr revIDLastSave="0" documentId="13_ncr:1_{8E79DCC5-2CA0-432D-9CBB-BA4B192721A4}" xr6:coauthVersionLast="47" xr6:coauthVersionMax="47" xr10:uidLastSave="{00000000-0000-0000-0000-000000000000}"/>
  <bookViews>
    <workbookView xWindow="-110" yWindow="-110" windowWidth="38620" windowHeight="21220" xr2:uid="{57D54200-FBC2-46CF-8F0C-B0B3987245FA}"/>
  </bookViews>
  <sheets>
    <sheet name="Extra" sheetId="2" r:id="rId1"/>
    <sheet name="Flux48_diff" sheetId="15" r:id="rId2"/>
    <sheet name="Flux48" sheetId="13" r:id="rId3"/>
    <sheet name="Flux48_diff_new" sheetId="16" r:id="rId4"/>
    <sheet name="Flux48_diff_new2" sheetId="18" r:id="rId5"/>
    <sheet name="initial" sheetId="1" r:id="rId6"/>
    <sheet name="Fit_Result" sheetId="14" r:id="rId7"/>
    <sheet name="Sheet1" sheetId="8" r:id="rId8"/>
    <sheet name="Sheet2" sheetId="9" r:id="rId9"/>
    <sheet name="Sheet3" sheetId="10" r:id="rId10"/>
    <sheet name="results" sheetId="3" r:id="rId11"/>
    <sheet name="Sheet4" sheetId="11" r:id="rId12"/>
    <sheet name="Flux48_results" sheetId="12" r:id="rId13"/>
  </sheets>
  <definedNames>
    <definedName name="_xlnm._FilterDatabase" localSheetId="0" hidden="1">Extra!$A$1:$BJ$121</definedName>
    <definedName name="_xlnm._FilterDatabase" localSheetId="10" hidden="1">results!$A$1:$R$1</definedName>
    <definedName name="_xlnm._FilterDatabase" localSheetId="7" hidden="1">Sheet1!$A$2:$H$2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6" l="1"/>
  <c r="O3" i="16"/>
  <c r="P3" i="16"/>
  <c r="Q3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N14" i="16"/>
  <c r="O14" i="16"/>
  <c r="P14" i="16"/>
  <c r="Q14" i="16"/>
  <c r="N15" i="16"/>
  <c r="O15" i="16"/>
  <c r="P15" i="16"/>
  <c r="Q15" i="16"/>
  <c r="N16" i="16"/>
  <c r="O16" i="16"/>
  <c r="P16" i="16"/>
  <c r="Q16" i="16"/>
  <c r="N17" i="16"/>
  <c r="O17" i="16"/>
  <c r="P17" i="16"/>
  <c r="Q17" i="16"/>
  <c r="N18" i="16"/>
  <c r="O18" i="16"/>
  <c r="P18" i="16"/>
  <c r="Q18" i="16"/>
  <c r="O2" i="16"/>
  <c r="P2" i="16"/>
  <c r="Q2" i="16"/>
  <c r="AN41" i="18"/>
  <c r="AH41" i="18"/>
  <c r="AB41" i="18"/>
  <c r="V41" i="18"/>
  <c r="AN40" i="18"/>
  <c r="AH40" i="18"/>
  <c r="AB40" i="18"/>
  <c r="V40" i="18"/>
  <c r="AN39" i="18"/>
  <c r="AH39" i="18"/>
  <c r="AB39" i="18"/>
  <c r="V39" i="18"/>
  <c r="AN38" i="18"/>
  <c r="AH38" i="18"/>
  <c r="AB38" i="18"/>
  <c r="V38" i="18"/>
  <c r="AN37" i="18"/>
  <c r="AH37" i="18"/>
  <c r="AB37" i="18"/>
  <c r="V37" i="18"/>
  <c r="AN36" i="18"/>
  <c r="AH36" i="18"/>
  <c r="AB36" i="18"/>
  <c r="V36" i="18"/>
  <c r="AN35" i="18"/>
  <c r="AH35" i="18"/>
  <c r="AB35" i="18"/>
  <c r="V35" i="18"/>
  <c r="AN34" i="18"/>
  <c r="AH34" i="18"/>
  <c r="AB34" i="18"/>
  <c r="V34" i="18"/>
  <c r="AN33" i="18"/>
  <c r="AH33" i="18"/>
  <c r="AB33" i="18"/>
  <c r="V33" i="18"/>
  <c r="AN32" i="18"/>
  <c r="AH32" i="18"/>
  <c r="AB32" i="18"/>
  <c r="V32" i="18"/>
  <c r="AN31" i="18"/>
  <c r="AH31" i="18"/>
  <c r="AB31" i="18"/>
  <c r="V31" i="18"/>
  <c r="AN30" i="18"/>
  <c r="AH30" i="18"/>
  <c r="AB30" i="18"/>
  <c r="V30" i="18"/>
  <c r="AN29" i="18"/>
  <c r="AH29" i="18"/>
  <c r="AB29" i="18"/>
  <c r="V29" i="18"/>
  <c r="AN28" i="18"/>
  <c r="AH28" i="18"/>
  <c r="AB28" i="18"/>
  <c r="V28" i="18"/>
  <c r="AN27" i="18"/>
  <c r="AH27" i="18"/>
  <c r="AB27" i="18"/>
  <c r="V27" i="18"/>
  <c r="AN26" i="18"/>
  <c r="AH26" i="18"/>
  <c r="AB26" i="18"/>
  <c r="V26" i="18"/>
  <c r="AN25" i="18"/>
  <c r="AH25" i="18"/>
  <c r="AB25" i="18"/>
  <c r="V25" i="18"/>
  <c r="M18" i="18"/>
  <c r="L18" i="18"/>
  <c r="K18" i="18"/>
  <c r="J18" i="18"/>
  <c r="M17" i="18"/>
  <c r="L17" i="18"/>
  <c r="K17" i="18"/>
  <c r="J17" i="18"/>
  <c r="M16" i="18"/>
  <c r="L16" i="18"/>
  <c r="K16" i="18"/>
  <c r="J16" i="18"/>
  <c r="M15" i="18"/>
  <c r="L15" i="18"/>
  <c r="K15" i="18"/>
  <c r="J15" i="18"/>
  <c r="M14" i="18"/>
  <c r="L14" i="18"/>
  <c r="K14" i="18"/>
  <c r="J14" i="18"/>
  <c r="M13" i="18"/>
  <c r="L13" i="18"/>
  <c r="K13" i="18"/>
  <c r="J13" i="18"/>
  <c r="M12" i="18"/>
  <c r="L12" i="18"/>
  <c r="K12" i="18"/>
  <c r="J12" i="18"/>
  <c r="M11" i="18"/>
  <c r="L11" i="18"/>
  <c r="K11" i="18"/>
  <c r="J11" i="18"/>
  <c r="M10" i="18"/>
  <c r="L10" i="18"/>
  <c r="K10" i="18"/>
  <c r="J10" i="18"/>
  <c r="M9" i="18"/>
  <c r="L9" i="18"/>
  <c r="K9" i="18"/>
  <c r="J9" i="18"/>
  <c r="M8" i="18"/>
  <c r="L8" i="18"/>
  <c r="K8" i="18"/>
  <c r="J8" i="18"/>
  <c r="M7" i="18"/>
  <c r="L7" i="18"/>
  <c r="K7" i="18"/>
  <c r="J7" i="18"/>
  <c r="M6" i="18"/>
  <c r="L6" i="18"/>
  <c r="K6" i="18"/>
  <c r="J6" i="18"/>
  <c r="M5" i="18"/>
  <c r="L5" i="18"/>
  <c r="K5" i="18"/>
  <c r="J5" i="18"/>
  <c r="M4" i="18"/>
  <c r="L4" i="18"/>
  <c r="K4" i="18"/>
  <c r="J4" i="18"/>
  <c r="M3" i="18"/>
  <c r="L3" i="18"/>
  <c r="K3" i="18"/>
  <c r="J3" i="18"/>
  <c r="M2" i="18"/>
  <c r="L2" i="18"/>
  <c r="K2" i="18"/>
  <c r="J2" i="18"/>
  <c r="J12" i="16"/>
  <c r="K12" i="16"/>
  <c r="L12" i="16"/>
  <c r="M12" i="16"/>
  <c r="AR41" i="16"/>
  <c r="AL41" i="16"/>
  <c r="AF41" i="16"/>
  <c r="Z41" i="16"/>
  <c r="AR40" i="16"/>
  <c r="AL40" i="16"/>
  <c r="AF40" i="16"/>
  <c r="Z40" i="16"/>
  <c r="AR39" i="16"/>
  <c r="AL39" i="16"/>
  <c r="AF39" i="16"/>
  <c r="Z39" i="16"/>
  <c r="AR38" i="16"/>
  <c r="AL38" i="16"/>
  <c r="AF38" i="16"/>
  <c r="Z38" i="16"/>
  <c r="AR37" i="16"/>
  <c r="AL37" i="16"/>
  <c r="AF37" i="16"/>
  <c r="Z37" i="16"/>
  <c r="AR36" i="16"/>
  <c r="AL36" i="16"/>
  <c r="AF36" i="16"/>
  <c r="Z36" i="16"/>
  <c r="AR35" i="16"/>
  <c r="AL35" i="16"/>
  <c r="AF35" i="16"/>
  <c r="Z35" i="16"/>
  <c r="AR34" i="16"/>
  <c r="AL34" i="16"/>
  <c r="AF34" i="16"/>
  <c r="Z34" i="16"/>
  <c r="AR33" i="16"/>
  <c r="AL33" i="16"/>
  <c r="AF33" i="16"/>
  <c r="Z33" i="16"/>
  <c r="AR32" i="16"/>
  <c r="AL32" i="16"/>
  <c r="AF32" i="16"/>
  <c r="Z32" i="16"/>
  <c r="AR31" i="16"/>
  <c r="AL31" i="16"/>
  <c r="AF31" i="16"/>
  <c r="Z31" i="16"/>
  <c r="AR30" i="16"/>
  <c r="AL30" i="16"/>
  <c r="AF30" i="16"/>
  <c r="Z30" i="16"/>
  <c r="AR29" i="16"/>
  <c r="AL29" i="16"/>
  <c r="AF29" i="16"/>
  <c r="Z29" i="16"/>
  <c r="AR28" i="16"/>
  <c r="AL28" i="16"/>
  <c r="AF28" i="16"/>
  <c r="Z28" i="16"/>
  <c r="AR27" i="16"/>
  <c r="AL27" i="16"/>
  <c r="AF27" i="16"/>
  <c r="Z27" i="16"/>
  <c r="AR26" i="16"/>
  <c r="AL26" i="16"/>
  <c r="AF26" i="16"/>
  <c r="Z26" i="16"/>
  <c r="AR25" i="16"/>
  <c r="AL25" i="16"/>
  <c r="AF25" i="16"/>
  <c r="Z25" i="16"/>
  <c r="M18" i="16"/>
  <c r="L18" i="16"/>
  <c r="K18" i="16"/>
  <c r="J18" i="16"/>
  <c r="M17" i="16"/>
  <c r="L17" i="16"/>
  <c r="K17" i="16"/>
  <c r="J17" i="16"/>
  <c r="M16" i="16"/>
  <c r="L16" i="16"/>
  <c r="K16" i="16"/>
  <c r="J16" i="16"/>
  <c r="M15" i="16"/>
  <c r="L15" i="16"/>
  <c r="K15" i="16"/>
  <c r="J15" i="16"/>
  <c r="M14" i="16"/>
  <c r="L14" i="16"/>
  <c r="K14" i="16"/>
  <c r="J14" i="16"/>
  <c r="M13" i="16"/>
  <c r="L13" i="16"/>
  <c r="K13" i="16"/>
  <c r="J13" i="16"/>
  <c r="M11" i="16"/>
  <c r="L11" i="16"/>
  <c r="K11" i="16"/>
  <c r="J11" i="16"/>
  <c r="M10" i="16"/>
  <c r="L10" i="16"/>
  <c r="K10" i="16"/>
  <c r="J10" i="16"/>
  <c r="M9" i="16"/>
  <c r="L9" i="16"/>
  <c r="K9" i="16"/>
  <c r="J9" i="16"/>
  <c r="M8" i="16"/>
  <c r="L8" i="16"/>
  <c r="K8" i="16"/>
  <c r="J8" i="16"/>
  <c r="M7" i="16"/>
  <c r="L7" i="16"/>
  <c r="K7" i="16"/>
  <c r="J7" i="16"/>
  <c r="M6" i="16"/>
  <c r="L6" i="16"/>
  <c r="K6" i="16"/>
  <c r="J6" i="16"/>
  <c r="M5" i="16"/>
  <c r="L5" i="16"/>
  <c r="K5" i="16"/>
  <c r="J5" i="16"/>
  <c r="M4" i="16"/>
  <c r="L4" i="16"/>
  <c r="K4" i="16"/>
  <c r="J4" i="16"/>
  <c r="M3" i="16"/>
  <c r="L3" i="16"/>
  <c r="K3" i="16"/>
  <c r="J3" i="16"/>
  <c r="M2" i="16"/>
  <c r="L2" i="16"/>
  <c r="K2" i="16"/>
  <c r="J2" i="16"/>
  <c r="N2" i="16" s="1"/>
  <c r="AN41" i="15" l="1"/>
  <c r="AH41" i="15"/>
  <c r="AB41" i="15"/>
  <c r="V41" i="15"/>
  <c r="AN40" i="15"/>
  <c r="AH40" i="15"/>
  <c r="AB40" i="15"/>
  <c r="V40" i="15"/>
  <c r="AN39" i="15"/>
  <c r="AH39" i="15"/>
  <c r="AB39" i="15"/>
  <c r="V39" i="15"/>
  <c r="AN38" i="15"/>
  <c r="AH38" i="15"/>
  <c r="AB38" i="15"/>
  <c r="V38" i="15"/>
  <c r="AN37" i="15"/>
  <c r="AH37" i="15"/>
  <c r="AB37" i="15"/>
  <c r="V37" i="15"/>
  <c r="AN36" i="15"/>
  <c r="AH36" i="15"/>
  <c r="AB36" i="15"/>
  <c r="V36" i="15"/>
  <c r="AN35" i="15"/>
  <c r="AH35" i="15"/>
  <c r="AB35" i="15"/>
  <c r="V35" i="15"/>
  <c r="AN34" i="15"/>
  <c r="AH34" i="15"/>
  <c r="AB34" i="15"/>
  <c r="V34" i="15"/>
  <c r="AN33" i="15"/>
  <c r="AH33" i="15"/>
  <c r="AB33" i="15"/>
  <c r="V33" i="15"/>
  <c r="AN32" i="15"/>
  <c r="AH32" i="15"/>
  <c r="AB32" i="15"/>
  <c r="V32" i="15"/>
  <c r="AN31" i="15"/>
  <c r="AH31" i="15"/>
  <c r="AB31" i="15"/>
  <c r="V31" i="15"/>
  <c r="AN30" i="15"/>
  <c r="AH30" i="15"/>
  <c r="AB30" i="15"/>
  <c r="V30" i="15"/>
  <c r="AN29" i="15"/>
  <c r="AH29" i="15"/>
  <c r="AB29" i="15"/>
  <c r="V29" i="15"/>
  <c r="AN28" i="15"/>
  <c r="AH28" i="15"/>
  <c r="AB28" i="15"/>
  <c r="V28" i="15"/>
  <c r="AN27" i="15"/>
  <c r="AH27" i="15"/>
  <c r="AB27" i="15"/>
  <c r="V27" i="15"/>
  <c r="AN26" i="15"/>
  <c r="AH26" i="15"/>
  <c r="AB26" i="15"/>
  <c r="V26" i="15"/>
  <c r="AN25" i="15"/>
  <c r="AH25" i="15"/>
  <c r="AB25" i="15"/>
  <c r="V25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L2" i="15"/>
  <c r="K2" i="15"/>
  <c r="J2" i="15"/>
  <c r="M18" i="13" l="1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  <c r="AB42" i="1"/>
  <c r="J18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AH27" i="13"/>
  <c r="AH26" i="13"/>
  <c r="AH25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25" i="1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42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2" i="2"/>
  <c r="X67" i="1" l="1"/>
  <c r="I2" i="3"/>
  <c r="D18" i="3"/>
  <c r="D17" i="3"/>
  <c r="B17" i="3"/>
  <c r="U5" i="1"/>
  <c r="AA44" i="1" l="1"/>
  <c r="AA45" i="1"/>
  <c r="AA47" i="1"/>
  <c r="AA48" i="1"/>
  <c r="AA49" i="1"/>
  <c r="AA50" i="1"/>
  <c r="AA51" i="1"/>
  <c r="AA52" i="1"/>
  <c r="AA46" i="1"/>
  <c r="AA61" i="1"/>
  <c r="U61" i="1"/>
  <c r="AA58" i="1"/>
  <c r="AA57" i="1"/>
  <c r="AA54" i="1"/>
  <c r="AA9" i="1"/>
  <c r="U10" i="1"/>
  <c r="AA10" i="1" s="1"/>
  <c r="AA11" i="1" s="1"/>
  <c r="U11" i="1"/>
  <c r="U20" i="1"/>
  <c r="AA20" i="1" s="1"/>
  <c r="U21" i="1"/>
  <c r="AA21" i="1" s="1"/>
  <c r="AA22" i="1" s="1"/>
  <c r="U23" i="1"/>
  <c r="AA24" i="1" s="1"/>
  <c r="U24" i="1"/>
  <c r="U25" i="1"/>
  <c r="AA25" i="1" s="1"/>
  <c r="U26" i="1"/>
  <c r="AA27" i="1" s="1"/>
  <c r="U27" i="1"/>
  <c r="U28" i="1"/>
  <c r="U29" i="1"/>
  <c r="U30" i="1"/>
  <c r="AA31" i="1" s="1"/>
  <c r="U31" i="1"/>
  <c r="U37" i="1"/>
  <c r="AA38" i="1" s="1"/>
  <c r="U38" i="1"/>
  <c r="U39" i="1"/>
  <c r="AA39" i="1" s="1"/>
  <c r="AA40" i="1" s="1"/>
  <c r="U40" i="1"/>
  <c r="U53" i="1"/>
  <c r="AA53" i="1" s="1"/>
  <c r="U43" i="1"/>
  <c r="AA43" i="1" s="1"/>
  <c r="U36" i="1"/>
  <c r="AA36" i="1" s="1"/>
  <c r="U35" i="1"/>
  <c r="AA35" i="1" s="1"/>
  <c r="U41" i="1"/>
  <c r="AA42" i="1" s="1"/>
  <c r="U42" i="1"/>
  <c r="U55" i="1"/>
  <c r="AA56" i="1" s="1"/>
  <c r="U56" i="1"/>
  <c r="AA55" i="1" l="1"/>
  <c r="AA41" i="1"/>
  <c r="AA37" i="1"/>
  <c r="AA30" i="1"/>
  <c r="AA26" i="1"/>
  <c r="AA23" i="1"/>
  <c r="AA5" i="1"/>
  <c r="AA6" i="1"/>
  <c r="AA7" i="1"/>
  <c r="AA8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</calcChain>
</file>

<file path=xl/sharedStrings.xml><?xml version="1.0" encoding="utf-8"?>
<sst xmlns="http://schemas.openxmlformats.org/spreadsheetml/2006/main" count="4544" uniqueCount="2767">
  <si>
    <t>Reaction</t>
  </si>
  <si>
    <t>Flux</t>
  </si>
  <si>
    <t>Confidence</t>
  </si>
  <si>
    <t>Interval</t>
  </si>
  <si>
    <t>nmol/106</t>
  </si>
  <si>
    <t>Lower</t>
  </si>
  <si>
    <t>Bound</t>
  </si>
  <si>
    <t>Upper</t>
  </si>
  <si>
    <t>Glc.x</t>
  </si>
  <si>
    <t>-&gt;</t>
  </si>
  <si>
    <t>Glc</t>
  </si>
  <si>
    <t>Pyr.c</t>
  </si>
  <si>
    <t>+</t>
  </si>
  <si>
    <t>&lt;-&gt;</t>
  </si>
  <si>
    <t>Lac.c</t>
  </si>
  <si>
    <t>Inf</t>
  </si>
  <si>
    <t>Pyr.m</t>
  </si>
  <si>
    <t>CO2</t>
  </si>
  <si>
    <t>AcCoA.m</t>
  </si>
  <si>
    <t>OAA.m</t>
  </si>
  <si>
    <t>Cit.m</t>
  </si>
  <si>
    <t>AKG.m</t>
  </si>
  <si>
    <t>Suc.m</t>
  </si>
  <si>
    <t>Fum.m</t>
  </si>
  <si>
    <t>Mal.m</t>
  </si>
  <si>
    <t>Gln</t>
  </si>
  <si>
    <t>Glu</t>
  </si>
  <si>
    <t>Ser</t>
  </si>
  <si>
    <t>Gly</t>
  </si>
  <si>
    <t>MEETHF</t>
  </si>
  <si>
    <t>Gln.x</t>
  </si>
  <si>
    <t>Ser.x</t>
  </si>
  <si>
    <t>Ala</t>
  </si>
  <si>
    <t>Ala.x</t>
  </si>
  <si>
    <t>Pyr.x</t>
  </si>
  <si>
    <t>Glu.x</t>
  </si>
  <si>
    <t>Lac.x</t>
  </si>
  <si>
    <t>Asp.x</t>
  </si>
  <si>
    <t>Asp</t>
  </si>
  <si>
    <t>Cit.c</t>
  </si>
  <si>
    <t>OAA.c</t>
  </si>
  <si>
    <t>AcCoA.c</t>
  </si>
  <si>
    <t>Lipids</t>
  </si>
  <si>
    <t>Mal.c</t>
  </si>
  <si>
    <t>Fum.c</t>
  </si>
  <si>
    <t>0.19*Ala</t>
  </si>
  <si>
    <t>0.11*Asp</t>
  </si>
  <si>
    <t>0.1*Gln</t>
  </si>
  <si>
    <t>Biomass</t>
  </si>
  <si>
    <t>Lac.t</t>
  </si>
  <si>
    <t>dummyL</t>
  </si>
  <si>
    <t>sink</t>
  </si>
  <si>
    <t>0*Cit.c</t>
  </si>
  <si>
    <t>Cit.p</t>
  </si>
  <si>
    <t>0*Cit.m</t>
  </si>
  <si>
    <t>0*Mal.c</t>
  </si>
  <si>
    <t>Mal.p</t>
  </si>
  <si>
    <t>0*Mal.m</t>
  </si>
  <si>
    <t>0*Fum.c</t>
  </si>
  <si>
    <t>Fum.p</t>
  </si>
  <si>
    <t>0*Fum.m</t>
  </si>
  <si>
    <t>0*Suc.m</t>
  </si>
  <si>
    <t>Suc.d</t>
  </si>
  <si>
    <t>0*Suc.u</t>
  </si>
  <si>
    <t>0*Fum.e</t>
  </si>
  <si>
    <t>Fum.d</t>
  </si>
  <si>
    <t>0*Fum.u</t>
  </si>
  <si>
    <t>Control</t>
  </si>
  <si>
    <t>nmol/106cells/h</t>
  </si>
  <si>
    <t>PYR (mM)</t>
  </si>
  <si>
    <t>GLN (mM)</t>
  </si>
  <si>
    <t>GLU (mM)</t>
  </si>
  <si>
    <t>NH3 (mM)</t>
  </si>
  <si>
    <t>ALA (mM)</t>
  </si>
  <si>
    <t>ASN (mM)</t>
  </si>
  <si>
    <t>ASP (mM)</t>
  </si>
  <si>
    <t>GLY (mM)</t>
  </si>
  <si>
    <t>HIS (mM)</t>
  </si>
  <si>
    <t>ILE (mM)</t>
  </si>
  <si>
    <t>LEU (mM)</t>
  </si>
  <si>
    <t>LYS (mM)</t>
  </si>
  <si>
    <t>MET (mM)</t>
  </si>
  <si>
    <t>PHE (mM)</t>
  </si>
  <si>
    <t>PRO (mM)</t>
  </si>
  <si>
    <t>SER (mM)</t>
  </si>
  <si>
    <t>THR (mM)</t>
  </si>
  <si>
    <t>TRP (mM)</t>
  </si>
  <si>
    <t>TYR (mM)</t>
  </si>
  <si>
    <t>VAL (mM)</t>
  </si>
  <si>
    <t>Condition</t>
  </si>
  <si>
    <t>Sample #</t>
  </si>
  <si>
    <t>Time (h)</t>
  </si>
  <si>
    <t>Cell Number (10^6 cells/mL)</t>
  </si>
  <si>
    <t>hgLL</t>
  </si>
  <si>
    <t xml:space="preserve">hgLL </t>
  </si>
  <si>
    <t>hgHL</t>
  </si>
  <si>
    <t>lgLL</t>
  </si>
  <si>
    <t>lgHL</t>
  </si>
  <si>
    <t>GLC (mM)</t>
  </si>
  <si>
    <t>LAC (mM)</t>
  </si>
  <si>
    <t>Glc.x-&gt;Glc</t>
  </si>
  <si>
    <t>Glc-&gt;Pyr.c+Pyr.c</t>
  </si>
  <si>
    <t>Pyr.c&lt;-&gt;Lac.c</t>
  </si>
  <si>
    <t>Pyr.m-&gt;CO2+AcCoA.m</t>
  </si>
  <si>
    <t>AcCoA.m+OAA.m-&gt;Cit.m</t>
  </si>
  <si>
    <t>Cit.m&lt;-&gt;AKG.m+CO2</t>
  </si>
  <si>
    <t>AKG.m-&gt;CO2+Suc.m</t>
  </si>
  <si>
    <t>Suc.m&lt;-&gt;Fum.m</t>
  </si>
  <si>
    <t>Fum.m&lt;-&gt;Mal.m</t>
  </si>
  <si>
    <t>Mal.m&lt;-&gt;OAA.m</t>
  </si>
  <si>
    <t>Gln&lt;-&gt;Glu</t>
  </si>
  <si>
    <t>Glu&lt;-&gt;AKG.m</t>
  </si>
  <si>
    <t>Ser-&gt;Pyr.c</t>
  </si>
  <si>
    <t>Ser-&gt;Gly+MEETHF</t>
  </si>
  <si>
    <t>Gln.x-&gt;Gln</t>
  </si>
  <si>
    <t>Ser.x-&gt;Ser</t>
  </si>
  <si>
    <t>Ala-&gt;Ala.x</t>
  </si>
  <si>
    <t>Pyr.x-&gt;Pyr.c</t>
  </si>
  <si>
    <t>Glu-&gt;Glu.x</t>
  </si>
  <si>
    <t>Lac.c-&gt;Lac.x</t>
  </si>
  <si>
    <t>Asp.x-&gt;Asp</t>
  </si>
  <si>
    <t>Pyr.c&lt;-&gt;Pyr.m</t>
  </si>
  <si>
    <t>Pyr.m+CO2-&gt;OAA.m</t>
  </si>
  <si>
    <t>Mal.m-&gt;Pyr.m+CO2</t>
  </si>
  <si>
    <t>Pyr.m&lt;-&gt;Ala</t>
  </si>
  <si>
    <t>Cit.m-&gt;Cit.c</t>
  </si>
  <si>
    <t>Cit.c-&gt;OAA.c+AcCoA.c</t>
  </si>
  <si>
    <t>AcCoA.c-&gt;Lipids</t>
  </si>
  <si>
    <t>OAA.c&lt;-&gt;Asp</t>
  </si>
  <si>
    <t>OAA.c&lt;-&gt;Mal.c</t>
  </si>
  <si>
    <t>Mal.c&lt;-&gt;Mal.m</t>
  </si>
  <si>
    <t>Mal.c&lt;-&gt;Fum.c</t>
  </si>
  <si>
    <t>Asp&lt;-&gt;Fum.c</t>
  </si>
  <si>
    <t>Lac.c&lt;-&gt;Lac.t+dummyL</t>
  </si>
  <si>
    <t>AcCoA.c-&gt;sink</t>
  </si>
  <si>
    <t>0*Cit.c-&gt;Cit.p</t>
  </si>
  <si>
    <t>0*Cit.m-&gt;Cit.p</t>
  </si>
  <si>
    <t>Cit.p-&gt;sink</t>
  </si>
  <si>
    <t>0*Mal.c-&gt;Mal.p</t>
  </si>
  <si>
    <t>0*Mal.m-&gt;Mal.p</t>
  </si>
  <si>
    <t>Mal.p-&gt;sink</t>
  </si>
  <si>
    <t>0*Fum.c-&gt;Fum.p</t>
  </si>
  <si>
    <t>0*Fum.m-&gt;Fum.p</t>
  </si>
  <si>
    <t>Fum.p-&gt;sink</t>
  </si>
  <si>
    <t>0*Suc.m-&gt;Suc.d</t>
  </si>
  <si>
    <t>0*Suc.u-&gt;Suc.d</t>
  </si>
  <si>
    <t>Suc.d-&gt;sink</t>
  </si>
  <si>
    <t>0*Fum.e-&gt;Fum.d</t>
  </si>
  <si>
    <t>0*Fum.u-&gt;Fum.d</t>
  </si>
  <si>
    <t>Fum.d-&gt;sink</t>
  </si>
  <si>
    <t>0.19*Ala+0.11*Asp+0.1*Gln + 0.12*Glu+0.17*Gly+0.14*Ser + 0.16*Glc-&gt;Biomass</t>
  </si>
  <si>
    <t>R5P</t>
  </si>
  <si>
    <t>G6P</t>
  </si>
  <si>
    <t>GLN</t>
  </si>
  <si>
    <t>ALA</t>
  </si>
  <si>
    <t>ARG</t>
  </si>
  <si>
    <t>ASP</t>
  </si>
  <si>
    <t>HIS</t>
  </si>
  <si>
    <t>ILE</t>
  </si>
  <si>
    <t>LEU</t>
  </si>
  <si>
    <t>LYS</t>
  </si>
  <si>
    <t>SER</t>
  </si>
  <si>
    <t>TYR</t>
  </si>
  <si>
    <t>VAL</t>
  </si>
  <si>
    <t>GLY</t>
  </si>
  <si>
    <t>ATP</t>
  </si>
  <si>
    <t>AA</t>
  </si>
  <si>
    <t>CHO</t>
  </si>
  <si>
    <t>iPSC</t>
  </si>
  <si>
    <t>ratio</t>
  </si>
  <si>
    <t>molar mass</t>
  </si>
  <si>
    <t>Glycolysis</t>
  </si>
  <si>
    <t>No.</t>
  </si>
  <si>
    <t>F6P+ATP→2GAP+ADP</t>
  </si>
  <si>
    <t>PEP+ADP→PYR+ATP</t>
  </si>
  <si>
    <t>PPP</t>
  </si>
  <si>
    <t>R5P→X5P</t>
  </si>
  <si>
    <t>R5P+2X5P→2F6P+GAP</t>
  </si>
  <si>
    <t>TCA</t>
  </si>
  <si>
    <t>Anaplerosis and Amino Acid</t>
  </si>
  <si>
    <t>GLU+PYR↔AKG+ALA</t>
  </si>
  <si>
    <t>GLU+ADP+Pi→EGLU+ATP</t>
  </si>
  <si>
    <t>ATP→ADP+Pi</t>
  </si>
  <si>
    <t>ATP+AMP↔2ADP</t>
  </si>
  <si>
    <t>Pcr+ADP↔Cr+ATP</t>
  </si>
  <si>
    <t>2GLN+0.6R5P+2ASP+GLY+2ATP→2GLU+2MAL+AMP+2ADP</t>
  </si>
  <si>
    <t>G6P→F6P</t>
  </si>
  <si>
    <t>GLC+ATP→G6P+ADP</t>
  </si>
  <si>
    <t>vmaxHK</t>
  </si>
  <si>
    <t>vmaxPGI</t>
  </si>
  <si>
    <t>vmaxPFKALD</t>
  </si>
  <si>
    <t>vmaxPGK</t>
  </si>
  <si>
    <t>vmaxPK</t>
  </si>
  <si>
    <t>vmaxfLDH</t>
  </si>
  <si>
    <t>vmaxrLDH</t>
  </si>
  <si>
    <t>vmaxG6PDHPGLcDH</t>
  </si>
  <si>
    <t>vmaxEP</t>
  </si>
  <si>
    <t>vmaxTKTA</t>
  </si>
  <si>
    <t>vmaxPDH</t>
  </si>
  <si>
    <t>vmaxfCITSISOD</t>
  </si>
  <si>
    <t>vmaxrCITSISOD</t>
  </si>
  <si>
    <t>vmaxAKGDH</t>
  </si>
  <si>
    <t>vmaxfSDHFUM</t>
  </si>
  <si>
    <t>vmaxrSDHFUM</t>
  </si>
  <si>
    <t>vmaxfMDH</t>
  </si>
  <si>
    <t>vmaxrMDH</t>
  </si>
  <si>
    <t>vmaxME</t>
  </si>
  <si>
    <t>vmaxPC</t>
  </si>
  <si>
    <t>vmaxfGLNS</t>
  </si>
  <si>
    <t>vmaxrGLNS</t>
  </si>
  <si>
    <t>vmaxfGLDH</t>
  </si>
  <si>
    <t>vmaxrGLDH</t>
  </si>
  <si>
    <t>vmaxfAlaTA</t>
  </si>
  <si>
    <t>vmaxrAlaTA</t>
  </si>
  <si>
    <t>vmaxGluT</t>
  </si>
  <si>
    <t>vmaxresp</t>
  </si>
  <si>
    <t>vmaxATPase</t>
  </si>
  <si>
    <t>vmaxleak</t>
  </si>
  <si>
    <t>vmaxfCK</t>
  </si>
  <si>
    <t>vmaxrCK</t>
  </si>
  <si>
    <t>vmaxfAK</t>
  </si>
  <si>
    <t>vmaxrAK</t>
  </si>
  <si>
    <t>vmaxPPRibP</t>
  </si>
  <si>
    <t>vmaxNADPHox</t>
  </si>
  <si>
    <t>vmaxSAL</t>
  </si>
  <si>
    <t>vmaxASX</t>
  </si>
  <si>
    <t>vmaxfASTA</t>
  </si>
  <si>
    <t>vmaxrASTA</t>
  </si>
  <si>
    <t>vmaxAA1</t>
  </si>
  <si>
    <t>vmaxAA2</t>
  </si>
  <si>
    <t>vmaxgrowth</t>
  </si>
  <si>
    <t>parameter</t>
  </si>
  <si>
    <t>mmol/106cells/h</t>
  </si>
  <si>
    <t>vmaxfCS</t>
  </si>
  <si>
    <t>vmaxrCS</t>
  </si>
  <si>
    <t>cells/h</t>
  </si>
  <si>
    <t>Low</t>
  </si>
  <si>
    <t>Glucose</t>
  </si>
  <si>
    <t>High</t>
  </si>
  <si>
    <t>Lactate</t>
  </si>
  <si>
    <t/>
  </si>
  <si>
    <t>Unused</t>
  </si>
  <si>
    <t>initial value from Ghorbaniaghdam2014</t>
  </si>
  <si>
    <t xml:space="preserve">initial value </t>
  </si>
  <si>
    <r>
      <t>GAP+ADP+NAD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+Pi→PEP+ATP+NADH</t>
    </r>
  </si>
  <si>
    <r>
      <t>PYR+NADH↔LAC+NAD</t>
    </r>
    <r>
      <rPr>
        <vertAlign val="superscript"/>
        <sz val="12"/>
        <color rgb="FF000000"/>
        <rFont val="Calibri"/>
        <family val="2"/>
        <scheme val="minor"/>
      </rPr>
      <t>+</t>
    </r>
  </si>
  <si>
    <r>
      <t>G6P+2NADP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→R5P+2NADPH+CO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</si>
  <si>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PYR+CoA+NAD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→AcCoA+NADH+CO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</si>
  <si>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CIT+NAD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↔AKG+NADH+CO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</si>
  <si>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AKG+CoA+NAD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+ADP+Pi →SUC+NADH+CO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+CoA+ATP</t>
    </r>
  </si>
  <si>
    <r>
      <t>SUC+2/3NAD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↔MAL+2/3NADH+CO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</si>
  <si>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MAL+NAD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↔OAA+NADH</t>
    </r>
  </si>
  <si>
    <r>
      <t>MAL+NADP →PYR+NADPH+CO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</si>
  <si>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PYR →OAA+CO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</si>
  <si>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GLN+ATP↔GLU+ADP+NH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</si>
  <si>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GLU+NAD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↔AKG+NADH+NH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</si>
  <si>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+(P/O ratio = 3, 2.5)*2ADP+2NADH+(P/O ratio)*2Pi→(P/O ratio)*2ATP+NAD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+2H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</si>
  <si>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+2NADH→2NAD</t>
    </r>
    <r>
      <rPr>
        <vertAlign val="superscript"/>
        <sz val="12"/>
        <color rgb="FF000000"/>
        <rFont val="Calibri"/>
        <family val="2"/>
        <scheme val="minor"/>
      </rPr>
      <t>+</t>
    </r>
    <r>
      <rPr>
        <sz val="12"/>
        <color rgb="FF000000"/>
        <rFont val="Calibri"/>
        <family val="2"/>
        <scheme val="minor"/>
      </rPr>
      <t>+2H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</si>
  <si>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NADPH→NADP</t>
    </r>
    <r>
      <rPr>
        <vertAlign val="superscript"/>
        <sz val="12"/>
        <color rgb="FF000000"/>
        <rFont val="Calibri"/>
        <family val="2"/>
        <scheme val="minor"/>
      </rPr>
      <t>+</t>
    </r>
  </si>
  <si>
    <r>
      <t>SER→PYR+ NH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</si>
  <si>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ASX→ASP+ NH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</si>
  <si>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ASP+AKG↔GLU+OAA+NH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</si>
  <si>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HIS+ARG+AKG→GLU+NH</t>
    </r>
    <r>
      <rPr>
        <vertAlign val="sub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+CO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</si>
  <si>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LYS+ILE+LEU+HIS+VAL+TYR+7AKG+ATP+9NAD+2NADP→4GLU+3SUC+MAL+8ACCOA+ADP+9NADH+2NADPH+4CO</t>
    </r>
    <r>
      <rPr>
        <vertAlign val="subscript"/>
        <sz val="12"/>
        <color rgb="FF000000"/>
        <rFont val="Calibri"/>
        <family val="2"/>
        <scheme val="minor"/>
      </rPr>
      <t>2</t>
    </r>
  </si>
  <si>
    <t>Our Developed Dynamic Model</t>
  </si>
  <si>
    <t>From Prof. Harcum's group</t>
  </si>
  <si>
    <t>Daniel2021</t>
  </si>
  <si>
    <t>Ghorbaniaghdam2014</t>
  </si>
  <si>
    <t>AcCoA+OXA↔CIT+CoA</t>
  </si>
  <si>
    <t>LGLL</t>
  </si>
  <si>
    <t>HGHL</t>
  </si>
  <si>
    <t>HGLL</t>
  </si>
  <si>
    <t>LGHL</t>
  </si>
  <si>
    <t>Train</t>
  </si>
  <si>
    <t>Test</t>
  </si>
  <si>
    <t>Prediction</t>
  </si>
  <si>
    <t>Based on Glycolysis Ratio</t>
  </si>
  <si>
    <t>Joao2017</t>
  </si>
  <si>
    <t xml:space="preserve">Q: the growth rate: 0.044 v.s. </t>
  </si>
  <si>
    <t>estimated: 37.31, Low: 21.63, Upper: 52.91</t>
  </si>
  <si>
    <r>
      <t>0.1552ASP + 0.127GLU  + 0.1451SER + 0.047HIS + 0.2165GLY + 0.124ARG + 0.1974ALA + 0.0599TYR + 0.1369VAL +  0.1066ILE + 0.1856LEU + 0.1875LYS + 0.1059GLN + 0.0766CO2 + 0.8143AcCoA + 0.0766R5P + 0.0949G6P +</t>
    </r>
    <r>
      <rPr>
        <sz val="12"/>
        <color rgb="FFFF0000"/>
        <rFont val="Calibri"/>
        <family val="2"/>
        <scheme val="minor"/>
      </rPr>
      <t xml:space="preserve"> 6ATP</t>
    </r>
    <r>
      <rPr>
        <sz val="12"/>
        <color theme="1"/>
        <rFont val="Calibri"/>
        <family val="2"/>
        <scheme val="minor"/>
      </rPr>
      <t>-&gt; X</t>
    </r>
  </si>
  <si>
    <t>263 pg/cell</t>
  </si>
  <si>
    <t>249 g/mol</t>
  </si>
  <si>
    <t>~1000 mM</t>
  </si>
  <si>
    <t>GLC</t>
  </si>
  <si>
    <t>LAC</t>
  </si>
  <si>
    <t>GLU</t>
  </si>
  <si>
    <t>DoE</t>
  </si>
  <si>
    <t>CV</t>
  </si>
  <si>
    <t>Time Traj</t>
  </si>
  <si>
    <t>Partial EMU</t>
  </si>
  <si>
    <t>Biomass (mM)</t>
  </si>
  <si>
    <t>LGLL_std</t>
  </si>
  <si>
    <t>HGHL_std</t>
  </si>
  <si>
    <t>LGHL_std</t>
  </si>
  <si>
    <t>[[Fit Statistics]]</t>
  </si>
  <si>
    <t># fitting method = leastsq</t>
  </si>
  <si>
    <t># function evals = 149</t>
  </si>
  <si>
    <t># data points = 587</t>
  </si>
  <si>
    <t># variables = 45</t>
  </si>
  <si>
    <t>chi-square = 385740.781</t>
  </si>
  <si>
    <t>reduced chi-square = 711.698859</t>
  </si>
  <si>
    <t>Akaike info crit = 3898.39498</t>
  </si>
  <si>
    <t>Bayesian info crit = 4095.27110</t>
  </si>
  <si>
    <t>[[Variables]]</t>
  </si>
  <si>
    <t>vmaxHK: 1.56932496 +/- 6.3441e-04 (0.04%) (init = 1.58)</t>
  </si>
  <si>
    <t>vmaxPGI: 1.58263819 +/- 0.00183147 (0.12%) (init = 1.58)</t>
  </si>
  <si>
    <t>vmaxPFKALD: 1.57104665 +/- 0.00294217 (0.19%) (init = 1.58)</t>
  </si>
  <si>
    <t>vmaxPGK: 3.14987919 +/- 0.00360484 (0.11%) (init = 3.15)</t>
  </si>
  <si>
    <t>vmaxPK: 3.15226212 +/- 0.00216862 (0.07%) (init = 3.15)</t>
  </si>
  <si>
    <t>vmaxfLDH: 3.16936466 +/- 0.00111945 (0.04%) (init = 3.17)</t>
  </si>
  <si>
    <t>vmaxrLDH: 0.26418576 +/- 0.00209207 (0.79%) (init = 0.265)</t>
  </si>
  <si>
    <t>vmaxG6PDHPGLcDH: 0.08144687 +/- 0.00114137 (1.40%) (init = 0.0788)</t>
  </si>
  <si>
    <t>vmaxEP: 0.07912315 +/- 4.4312e-04 (0.56%) (init = 0.0788)</t>
  </si>
  <si>
    <t>vmaxTKTA: 0.07456055 +/- 2.6548e-06 (0.00%) (init = 0.0788)</t>
  </si>
  <si>
    <t>vmaxPDH: 0.17581781 +/- 0.00137864 (0.78%) (init = 0.173)</t>
  </si>
  <si>
    <t>vmaxfCS: 0.17266807 +/- 6.8407e-04 (0.40%) (init = 0.173)</t>
  </si>
  <si>
    <t>vmaxrCS: 0.14191180 +/- 0.00105876 (0.75%) (init = 0.138)</t>
  </si>
  <si>
    <t>vmaxfCITSISOD: 0.03808704 +/- 1.2049e-04 (0.32%) (init = 0.0359)</t>
  </si>
  <si>
    <t>vmaxrCITSISOD: 0.00724107 +/- 6.3488e-07 (0.01%) (init = 0.00719)</t>
  </si>
  <si>
    <t>vmaxAKGDH: 0.16988149 +/- 5.4489e-04 (0.32%) (init = 0.168)</t>
  </si>
  <si>
    <t>vmaxfSDHFUM: 0.16920123 +/- 4.5502e-06 (0.00%) (init = 0.168)</t>
  </si>
  <si>
    <t>vmaxrSDHFUM: 0.03394352 +/- 2.9279e-04 (0.86%) (init = 0.0335)</t>
  </si>
  <si>
    <t>vmaxfMDH: 0.11459262 +/- 4.3135e-06 (0.00%) (init = 0.118)</t>
  </si>
  <si>
    <t>vmaxrMDH: 0.02382769 +/- 5.7324e-04 (2.41%) (init = 0.0236)</t>
  </si>
  <si>
    <t>vmaxME: 0.18281164 +/- 0.00175281 (0.96%) (init = 0.181)</t>
  </si>
  <si>
    <t>vmaxPC: 0.05462198 +/- 7.3379e-04 (1.34%) (init = 0.0546)</t>
  </si>
  <si>
    <t>vmaxfGLNS: 0.19272846 +/- 1.5533e-04 (0.08%) (init = 0.193)</t>
  </si>
  <si>
    <t>vmaxrGLNS: 0.03861005 +/- 5.6024e-04 (1.45%) (init = 0.0385)</t>
  </si>
  <si>
    <t>vmaxfGLDH: 0.13141384 +/- 2.4529e-04 (0.19%) (init = 0.132)</t>
  </si>
  <si>
    <t>vmaxrGLDH: 0.02626985 +/- 5.9080e-04 (2.25%) (init = 0.0263)</t>
  </si>
  <si>
    <t>vmaxfAlaTA: 0.06266398 +/- 6.0706e-04 (0.97%) (init = 0.0607)</t>
  </si>
  <si>
    <t>vmaxrAlaTA: 0.01191122 +/- 2.6525e-04 (2.23%) (init = 0.0121)</t>
  </si>
  <si>
    <t>vmaxGluT: 0.05664964 +/- 1.4504e-04 (0.26%) (init = 0.0543)</t>
  </si>
  <si>
    <t>vmaxresp: 6.99654841 +/- 0.00186711 (0.03%) (init = 7)</t>
  </si>
  <si>
    <t>vmaxATPase: 3.59543691 +/- 0.00154749 (0.04%) (init = 3.6)</t>
  </si>
  <si>
    <t>vmaxleak: 0.86748137 +/- 0.00152583 (0.18%) (init = 0.87)</t>
  </si>
  <si>
    <t>vmaxfAK: 2.31192127 +/- 0.00133179 (0.06%) (init = 2.3)</t>
  </si>
  <si>
    <t>vmaxrAK: 0.89684574 +/- 0.00200125 (0.22%) (init = 0.9)</t>
  </si>
  <si>
    <t>vmaxfCK: 0.99583901 +/- 1.6398e-04 (0.02%) (init = 1)</t>
  </si>
  <si>
    <t>vmaxrCK: 0.30556050 +/- 1.4780e-07 (0.00%) (init = 0.3)</t>
  </si>
  <si>
    <t>vmaxPPRibP: 2.6181e-06 +/- 2.3660e-06 (90.37%) (init = 6e-06)</t>
  </si>
  <si>
    <t>vmaxNADPHox: 39.9965179 +/- 0.00309345 (0.01%) (init = 40)</t>
  </si>
  <si>
    <t>vmaxSAL: 0.02931713 +/- 3.4156e-04 (1.17%) (init = 0.0326)</t>
  </si>
  <si>
    <t>vmaxASX: 0.00818183 +/- 2.5253e-04 (3.09%) (init = 0.00805)</t>
  </si>
  <si>
    <t>vmaxfASTA: 0.00570772 +/- 1.4238e-04 (2.49%) (init = 0.00617)</t>
  </si>
  <si>
    <t>vmaxrASTA: 0.00151213 +/- 8.0345e-05 (5.31%) (init = 0.00123)</t>
  </si>
  <si>
    <t>vmaxAA1: 0.01491157 +/- 3.2582e-04 (2.18%) (init = 0.015)</t>
  </si>
  <si>
    <t>vmaxAA2: 0.02714392 +/- 3.9646e-04 (1.46%) (init = 0.0261)</t>
  </si>
  <si>
    <t>vmaxgrowth: 0.48057513 +/- 0.00178650 (0.37%) (init = 0.48)</t>
  </si>
  <si>
    <t>[[Correlations]] (unreported correlations are &lt; 0.100)</t>
  </si>
  <si>
    <t>C(vmaxfCITSISOD, vmaxGluT) = -1.000</t>
  </si>
  <si>
    <t>C(vmaxPGI, vmaxrMDH) = -0.922</t>
  </si>
  <si>
    <t>C(vmaxME, vmaxfAlaTA) = -0.916</t>
  </si>
  <si>
    <t>C(vmaxME, vmaxleak) = -0.898</t>
  </si>
  <si>
    <t>C(vmaxPGK, vmaxPC) = -0.895</t>
  </si>
  <si>
    <t>C(vmaxrSDHFUM, vmaxPC) = 0.890</t>
  </si>
  <si>
    <t>C(vmaxrGLDH, vmaxAA2) = 0.885</t>
  </si>
  <si>
    <t>C(vmaxresp, vmaxleak) = 0.885</t>
  </si>
  <si>
    <t>C(vmaxAKGDH, vmaxrAK) = 0.877</t>
  </si>
  <si>
    <t>C(vmaxPC, vmaxrGLDH) = -0.856</t>
  </si>
  <si>
    <t>C(vmaxPFKALD, vmaxME) = -0.849</t>
  </si>
  <si>
    <t>C(vmaxrSDHFUM, vmaxgrowth) = -0.831</t>
  </si>
  <si>
    <t>C(vmaxrMDH, vmaxASX) = 0.828</t>
  </si>
  <si>
    <t>C(vmaxPK, vmaxrCS) = -0.823</t>
  </si>
  <si>
    <t>C(vmaxrGLNS, vmaxrAlaTA) = 0.818</t>
  </si>
  <si>
    <t>C(vmaxPC, vmaxgrowth) = -0.813</t>
  </si>
  <si>
    <t>C(vmaxrMDH, vmaxresp) = -0.813</t>
  </si>
  <si>
    <t>C(vmaxPFKALD, vmaxfAlaTA) = 0.811</t>
  </si>
  <si>
    <t>C(vmaxPFKALD, vmaxrGLDH) = -0.804</t>
  </si>
  <si>
    <t>C(vmaxG6PDHPGLcDH, vmaxASX) = -0.794</t>
  </si>
  <si>
    <t>C(vmaxPGI, vmaxresp) = 0.787</t>
  </si>
  <si>
    <t>C(vmaxGluT, vmaxfASTA) = 0.786</t>
  </si>
  <si>
    <t>C(vmaxfCITSISOD, vmaxfASTA) = -0.786</t>
  </si>
  <si>
    <t>C(vmaxrLDH, vmaxrGLDH) = 0.782</t>
  </si>
  <si>
    <t>C(vmaxPFKALD, vmaxleak) = 0.781</t>
  </si>
  <si>
    <t>C(vmaxPGI, vmaxfASTA) = 0.779</t>
  </si>
  <si>
    <t>C(vmaxPGK, vmaxAKGDH) = -0.772</t>
  </si>
  <si>
    <t>C(vmaxPGI, vmaxASX) = -0.770</t>
  </si>
  <si>
    <t>C(vmaxPGI, vmaxrCK) = -0.769</t>
  </si>
  <si>
    <t>C(vmaxME, vmaxrGLDH) = 0.768</t>
  </si>
  <si>
    <t>C(vmaxPGK, vmaxleak) = -0.768</t>
  </si>
  <si>
    <t>C(vmaxPDH, vmaxrGLNS) = -0.768</t>
  </si>
  <si>
    <t>C(vmaxG6PDHPGLcDH, vmaxrMDH) = -0.763</t>
  </si>
  <si>
    <t>C(vmaxPDH, vmaxfCITSISOD) = 0.756</t>
  </si>
  <si>
    <t>C(vmaxPDH, vmaxGluT) = -0.754</t>
  </si>
  <si>
    <t>C(vmaxrAlaTA, vmaxSAL) = 0.753</t>
  </si>
  <si>
    <t>C(vmaxPGK, vmaxresp) = -0.752</t>
  </si>
  <si>
    <t>C(vmaxPGK, vmaxrGLDH) = 0.750</t>
  </si>
  <si>
    <t>C(vmaxAKGDH, vmaxrGLDH) = -0.744</t>
  </si>
  <si>
    <t>C(vmaxrLDH, vmaxPC) = -0.742</t>
  </si>
  <si>
    <t>C(vmaxfAlaTA, vmaxleak) = 0.742</t>
  </si>
  <si>
    <t>C(vmaxPGK, vmaxrGLNS) = -0.739</t>
  </si>
  <si>
    <t>C(vmaxAKGDH, vmaxPC) = 0.732</t>
  </si>
  <si>
    <t>C(vmaxrCS, vmaxfCK) = -0.732</t>
  </si>
  <si>
    <t>C(vmaxPGK, vmaxrAK) = -0.730</t>
  </si>
  <si>
    <t>C(vmaxfCS, vmaxAA1) = -0.730</t>
  </si>
  <si>
    <t>C(vmaxG6PDHPGLcDH, vmaxleak) = 0.728</t>
  </si>
  <si>
    <t>C(vmaxPC, vmaxAA2) = -0.727</t>
  </si>
  <si>
    <t>C(vmaxrGLDH, vmaxleak) = -0.725</t>
  </si>
  <si>
    <t>C(vmaxG6PDHPGLcDH, vmaxresp) = 0.722</t>
  </si>
  <si>
    <t>C(vmaxrGLDH, vmaxgrowth) = 0.717</t>
  </si>
  <si>
    <t>C(vmaxrCK, vmaxfASTA) = -0.715</t>
  </si>
  <si>
    <t>C(vmaxPGK, vmaxAA2) = 0.710</t>
  </si>
  <si>
    <t>C(vmaxPFKALD, vmaxPC) = 0.708</t>
  </si>
  <si>
    <t>C(vmaxPFKALD, vmaxrLDH) = -0.708</t>
  </si>
  <si>
    <t>C(vmaxAKGDH, vmaxleak) = 0.702</t>
  </si>
  <si>
    <t>C(vmaxfAlaTA, vmaxgrowth) = -0.702</t>
  </si>
  <si>
    <t>C(vmaxPGK, vmaxrAlaTA) = -0.702</t>
  </si>
  <si>
    <t>C(vmaxPDH, vmaxAA1) = -0.700</t>
  </si>
  <si>
    <t>C(vmaxrLDH, vmaxrSDHFUM) = -0.699</t>
  </si>
  <si>
    <t>C(vmaxPGK, vmaxrSDHFUM) = -0.697</t>
  </si>
  <si>
    <t>C(vmaxrSDHFUM, vmaxrGLDH) = -0.697</t>
  </si>
  <si>
    <t>C(vmaxPK, vmaxfAK) = -0.692</t>
  </si>
  <si>
    <t>C(vmaxrCS, vmaxASX) = 0.691</t>
  </si>
  <si>
    <t>C(vmaxfLDH, vmaxrGLNS) = -0.688</t>
  </si>
  <si>
    <t>C(vmaxPC, vmaxleak) = 0.687</t>
  </si>
  <si>
    <t>C(vmaxPC, vmaxrAK) = 0.684</t>
  </si>
  <si>
    <t>C(vmaxrGLNS, vmaxSAL) = 0.680</t>
  </si>
  <si>
    <t>C(vmaxrMDH, vmaxleak) = -0.680</t>
  </si>
  <si>
    <t>C(vmaxME, vmaxresp) = -0.680</t>
  </si>
  <si>
    <t>C(vmaxrCS, vmaxGluT) = -0.674</t>
  </si>
  <si>
    <t>C(vmaxrAK, vmaxAA2) = -0.673</t>
  </si>
  <si>
    <t>C(vmaxrGLDH, vmaxrAK) = -0.672</t>
  </si>
  <si>
    <t>C(vmaxrCS, vmaxfCITSISOD) = 0.672</t>
  </si>
  <si>
    <t>C(vmaxPC, vmaxrGLNS) = 0.669</t>
  </si>
  <si>
    <t>C(vmaxfCITSISOD, vmaxAA1) = -0.667</t>
  </si>
  <si>
    <t>C(vmaxNADPHox, vmaxASX) = 0.666</t>
  </si>
  <si>
    <t>C(vmaxPGK, vmaxAA1) = -0.665</t>
  </si>
  <si>
    <t>C(vmaxGluT, vmaxAA1) = 0.664</t>
  </si>
  <si>
    <t>C(vmaxG6PDHPGLcDH, vmaxME) = -0.658</t>
  </si>
  <si>
    <t>C(vmaxrAlaTA, vmaxfAK) = 0.654</t>
  </si>
  <si>
    <t>C(vmaxPK, vmaxfCK) = 0.653</t>
  </si>
  <si>
    <t>C(vmaxPGI, vmaxrCS) = -0.653</t>
  </si>
  <si>
    <t>C(vmaxleak, vmaxrAK) = 0.653</t>
  </si>
  <si>
    <t>C(vmaxfLDH, vmaxGluT) = -0.651</t>
  </si>
  <si>
    <t>C(vmaxrGLDH, vmaxfAlaTA) = -0.649</t>
  </si>
  <si>
    <t>C(vmaxfLDH, vmaxfCITSISOD) = 0.649</t>
  </si>
  <si>
    <t>C(vmaxrAlaTA, vmaxPPRibP) = -0.648</t>
  </si>
  <si>
    <t>C(vmaxAKGDH, vmaxAA2) = -0.643</t>
  </si>
  <si>
    <t>C(vmaxASX, vmaxfASTA) = -0.641</t>
  </si>
  <si>
    <t>C(vmaxPDH, vmaxfASTA) = -0.635</t>
  </si>
  <si>
    <t>C(vmaxrGLNS, vmaxfAK) = 0.634</t>
  </si>
  <si>
    <t>C(vmaxfCS, vmaxfCITSISOD) = 0.634</t>
  </si>
  <si>
    <t>C(vmaxPGI, vmaxG6PDHPGLcDH) = 0.633</t>
  </si>
  <si>
    <t>C(vmaxATPase, vmaxgrowth) = 0.632</t>
  </si>
  <si>
    <t>C(vmaxPDH, vmaxfCS) = 0.631</t>
  </si>
  <si>
    <t>C(vmaxfCS, vmaxfASTA) = -0.630</t>
  </si>
  <si>
    <t>C(vmaxME, vmaxgrowth) = 0.630</t>
  </si>
  <si>
    <t>C(vmaxfCS, vmaxGluT) = -0.628</t>
  </si>
  <si>
    <t>C(vmaxPFKALD, vmaxrSDHFUM) = 0.625</t>
  </si>
  <si>
    <t>C(vmaxfLDH, vmaxPDH) = 0.624</t>
  </si>
  <si>
    <t>C(vmaxEP, vmaxresp) = -0.624</t>
  </si>
  <si>
    <t>C(vmaxfCS, vmaxfCK) = -0.621</t>
  </si>
  <si>
    <t>C(vmaxPK, vmaxPPRibP) = 0.619</t>
  </si>
  <si>
    <t>C(vmaxrLDH, vmaxfASTA) = 0.617</t>
  </si>
  <si>
    <t>C(vmaxresp, vmaxASX) = -0.616</t>
  </si>
  <si>
    <t>C(vmaxrCS, vmaxrCK) = 0.616</t>
  </si>
  <si>
    <t>C(vmaxPFKALD, vmaxresp) = 0.614</t>
  </si>
  <si>
    <t>C(vmaxAA2, vmaxgrowth) = 0.608</t>
  </si>
  <si>
    <t>C(vmaxrMDH, vmaxfASTA) = -0.607</t>
  </si>
  <si>
    <t>C(vmaxPFKALD, vmaxPGK) = -0.606</t>
  </si>
  <si>
    <t>C(vmaxfASTA, vmaxAA1) = 0.606</t>
  </si>
  <si>
    <t>C(vmaxrSDHFUM, vmaxrGLNS) = 0.603</t>
  </si>
  <si>
    <t>C(vmaxrLDH, vmaxAA2) = 0.600</t>
  </si>
  <si>
    <t>C(vmaxrCS, vmaxfAK) = 0.598</t>
  </si>
  <si>
    <t>C(vmaxrCK, vmaxAA1) = -0.598</t>
  </si>
  <si>
    <t>C(vmaxME, vmaxPC) = -0.596</t>
  </si>
  <si>
    <t>C(vmaxG6PDHPGLcDH, vmaxNADPHox) = -0.593</t>
  </si>
  <si>
    <t>C(vmaxG6PDHPGLcDH, vmaxrCS) = -0.593</t>
  </si>
  <si>
    <t>C(vmaxPGK, vmaxgrowth) = 0.591</t>
  </si>
  <si>
    <t>C(vmaxrLDH, vmaxGluT) = 0.590</t>
  </si>
  <si>
    <t>C(vmaxrLDH, vmaxfCITSISOD) = -0.588</t>
  </si>
  <si>
    <t>C(vmaxAKGDH, vmaxgrowth) = -0.585</t>
  </si>
  <si>
    <t>C(vmaxrGLNS, vmaxAA1) = 0.585</t>
  </si>
  <si>
    <t>C(vmaxrMDH, vmaxfGLDH) = 0.585</t>
  </si>
  <si>
    <t>C(vmaxrCS, vmaxrMDH) = 0.584</t>
  </si>
  <si>
    <t>C(vmaxrMDH, vmaxrCK) = 0.584</t>
  </si>
  <si>
    <t>C(vmaxEP, vmaxfCK) = 0.583</t>
  </si>
  <si>
    <t>C(vmaxfAK, vmaxAA2) = -0.583</t>
  </si>
  <si>
    <t>C(vmaxPFKALD, vmaxAA2) = -0.582</t>
  </si>
  <si>
    <t>C(vmaxEP, vmaxAA2) = 0.580</t>
  </si>
  <si>
    <t>C(vmaxME, vmaxAA2) = 0.577</t>
  </si>
  <si>
    <t>C(vmaxrCS, vmaxfASTA) = -0.575</t>
  </si>
  <si>
    <t>C(vmaxfAK, vmaxNADPHox) = 0.574</t>
  </si>
  <si>
    <t>C(vmaxfGLDH, vmaxrASTA) = 0.574</t>
  </si>
  <si>
    <t>C(vmaxG6PDHPGLcDH, vmaxfAlaTA) = 0.571</t>
  </si>
  <si>
    <t>C(vmaxrCS, vmaxNADPHox) = 0.569</t>
  </si>
  <si>
    <t>C(vmaxleak, vmaxASX) = -0.567</t>
  </si>
  <si>
    <t>C(vmaxPC, vmaxresp) = 0.566</t>
  </si>
  <si>
    <t>C(vmaxPDH, vmaxrAlaTA) = -0.562</t>
  </si>
  <si>
    <t>C(vmaxAKGDH, vmaxME) = -0.561</t>
  </si>
  <si>
    <t>C(vmaxleak, vmaxAA2) = -0.561</t>
  </si>
  <si>
    <t>C(vmaxrLDH, vmaxPPRibP) = 0.561</t>
  </si>
  <si>
    <t>C(vmaxrGLNS, vmaxAA2) = -0.559</t>
  </si>
  <si>
    <t>C(vmaxfLDH, vmaxSAL) = -0.557</t>
  </si>
  <si>
    <t>C(vmaxresp, vmaxrCK) = -0.557</t>
  </si>
  <si>
    <t>C(vmaxleak, vmaxgrowth) = -0.556</t>
  </si>
  <si>
    <t>C(vmaxrSDHFUM, vmaxfAlaTA) = 0.555</t>
  </si>
  <si>
    <t>C(vmaxfLDH, vmaxEP) = 0.555</t>
  </si>
  <si>
    <t>C(vmaxHK, vmaxfCITSISOD) = -0.555</t>
  </si>
  <si>
    <t>C(vmaxPK, vmaxGluT) = 0.554</t>
  </si>
  <si>
    <t>C(vmaxfASTA, vmaxrASTA) = -0.553</t>
  </si>
  <si>
    <t>C(vmaxHK, vmaxGluT) = 0.552</t>
  </si>
  <si>
    <t>C(vmaxPK, vmaxfCITSISOD) = -0.551</t>
  </si>
  <si>
    <t>C(vmaxrAK, vmaxgrowth) = -0.550</t>
  </si>
  <si>
    <t>C(vmaxPC, vmaxfAlaTA) = 0.548</t>
  </si>
  <si>
    <t>C(vmaxPFKALD, vmaxrAK) = 0.548</t>
  </si>
  <si>
    <t>C(vmaxPGK, vmaxfCS) = 0.548</t>
  </si>
  <si>
    <t>C(vmaxGluT, vmaxrCK) = -0.546</t>
  </si>
  <si>
    <t>C(vmaxfLDH, vmaxrAlaTA) = -0.545</t>
  </si>
  <si>
    <t>C(vmaxPC, vmaxrAlaTA) = 0.544</t>
  </si>
  <si>
    <t>C(vmaxME, vmaxrAK) = -0.543</t>
  </si>
  <si>
    <t>C(vmaxfCITSISOD, vmaxrCK) = 0.543</t>
  </si>
  <si>
    <t>C(vmaxrSDHFUM, vmaxAA2) = -0.541</t>
  </si>
  <si>
    <t>C(vmaxHK, vmaxfLDH) = -0.540</t>
  </si>
  <si>
    <t>C(vmaxrGLNS, vmaxrAK) = 0.540</t>
  </si>
  <si>
    <t>C(vmaxrLDH, vmaxrASTA) = -0.538</t>
  </si>
  <si>
    <t>C(vmaxfCK, vmaxASX) = -0.537</t>
  </si>
  <si>
    <t>C(vmaxfLDH, vmaxrAK) = -0.537</t>
  </si>
  <si>
    <t>C(vmaxPGK, vmaxEP) = 0.536</t>
  </si>
  <si>
    <t>C(vmaxPGI, vmaxleak) = 0.534</t>
  </si>
  <si>
    <t>C(vmaxPFKALD, vmaxgrowth) = -0.533</t>
  </si>
  <si>
    <t>C(vmaxPGK, vmaxME) = 0.530</t>
  </si>
  <si>
    <t>C(vmaxrGLDH, vmaxresp) = -0.525</t>
  </si>
  <si>
    <t>C(vmaxPK, vmaxrAlaTA) = -0.525</t>
  </si>
  <si>
    <t>C(vmaxPGI, vmaxGluT) = 0.522</t>
  </si>
  <si>
    <t>C(vmaxrSDHFUM, vmaxleak) = 0.520</t>
  </si>
  <si>
    <t>C(vmaxfCITSISOD, vmaxfCK) = -0.520</t>
  </si>
  <si>
    <t>C(vmaxPGI, vmaxfCITSISOD) = -0.519</t>
  </si>
  <si>
    <t>C(vmaxPFKALD, vmaxG6PDHPGLcDH) = 0.518</t>
  </si>
  <si>
    <t>C(vmaxrGLNS, vmaxNADPHox) = 0.518</t>
  </si>
  <si>
    <t>C(vmaxGluT, vmaxfCK) = 0.517</t>
  </si>
  <si>
    <t>C(vmaxfCS, vmaxrGLNS) = -0.516</t>
  </si>
  <si>
    <t>C(vmaxrAlaTA, vmaxrAK) = 0.515</t>
  </si>
  <si>
    <t>C(vmaxPGI, vmaxrASTA) = -0.515</t>
  </si>
  <si>
    <t>C(vmaxPC, vmaxfAK) = 0.513</t>
  </si>
  <si>
    <t>C(vmaxPGK, vmaxPPRibP) = 0.513</t>
  </si>
  <si>
    <t>C(vmaxrLDH, vmaxgrowth) = 0.511</t>
  </si>
  <si>
    <t>C(vmaxPGK, vmaxfLDH) = 0.511</t>
  </si>
  <si>
    <t>C(vmaxAKGDH, vmaxAA1) = 0.506</t>
  </si>
  <si>
    <t>C(vmaxrLDH, vmaxfAK) = -0.506</t>
  </si>
  <si>
    <t>C(vmaxPGI, vmaxSAL) = 0.506</t>
  </si>
  <si>
    <t>C(vmaxresp, vmaxAA1) = 0.506</t>
  </si>
  <si>
    <t>C(vmaxrGLNS, vmaxgrowth) = -0.504</t>
  </si>
  <si>
    <t>C(vmaxSAL, vmaxfASTA) = 0.503</t>
  </si>
  <si>
    <t>C(vmaxfLDH, vmaxrSDHFUM) = -0.502</t>
  </si>
  <si>
    <t>C(vmaxfCS, vmaxATPase) = 0.502</t>
  </si>
  <si>
    <t>C(vmaxAKGDH, vmaxresp) = 0.501</t>
  </si>
  <si>
    <t>C(vmaxrCK, vmaxASX) = 0.501</t>
  </si>
  <si>
    <t>C(vmaxfAlaTA, vmaxresp) = 0.500</t>
  </si>
  <si>
    <t>C(vmaxNADPHox, vmaxAA2) = -0.498</t>
  </si>
  <si>
    <t>C(vmaxrSDHFUM, vmaxME) = -0.497</t>
  </si>
  <si>
    <t>C(vmaxEP, vmaxSAL) = -0.497</t>
  </si>
  <si>
    <t>C(vmaxATPase, vmaxfAK) = -0.496</t>
  </si>
  <si>
    <t>C(vmaxPGK, vmaxrLDH) = 0.495</t>
  </si>
  <si>
    <t>C(vmaxfLDH, vmaxAA1) = -0.494</t>
  </si>
  <si>
    <t>C(vmaxEP, vmaxrGLDH) = 0.493</t>
  </si>
  <si>
    <t>C(vmaxEP, vmaxrAlaTA) = -0.490</t>
  </si>
  <si>
    <t>C(vmaxrSDHFUM, vmaxrAK) = 0.489</t>
  </si>
  <si>
    <t>C(vmaxEP, vmaxrGLNS) = -0.488</t>
  </si>
  <si>
    <t>C(vmaxfCK, vmaxNADPHox) = -0.488</t>
  </si>
  <si>
    <t>C(vmaxEP, vmaxrAK) = -0.487</t>
  </si>
  <si>
    <t>C(vmaxrCS, vmaxresp) = -0.486</t>
  </si>
  <si>
    <t>C(vmaxAKGDH, vmaxrSDHFUM) = 0.485</t>
  </si>
  <si>
    <t>C(vmaxPFKALD, vmaxAKGDH) = 0.483</t>
  </si>
  <si>
    <t>C(vmaxresp, vmaxrAK) = 0.483</t>
  </si>
  <si>
    <t>C(vmaxPC, vmaxAA1) = 0.481</t>
  </si>
  <si>
    <t>C(vmaxrLDH, vmaxAKGDH) = -0.479</t>
  </si>
  <si>
    <t>C(vmaxrGLNS, vmaxATPase) = -0.477</t>
  </si>
  <si>
    <t>C(vmaxG6PDHPGLcDH, vmaxfGLDH) = -0.476</t>
  </si>
  <si>
    <t>C(vmaxPDH, vmaxSAL) = -0.473</t>
  </si>
  <si>
    <t>C(vmaxrMDH, vmaxNADPHox) = 0.471</t>
  </si>
  <si>
    <t>C(vmaxPGI, vmaxfGLDH) = -0.471</t>
  </si>
  <si>
    <t>C(vmaxfCITSISOD, vmaxrGLNS) = -0.468</t>
  </si>
  <si>
    <t>C(vmaxfLDH, vmaxgrowth) = 0.466</t>
  </si>
  <si>
    <t>C(vmaxrGLNS, vmaxGluT) = 0.466</t>
  </si>
  <si>
    <t>C(vmaxrLDH, vmaxrAK) = -0.465</t>
  </si>
  <si>
    <t>C(vmaxfAK, vmaxrCK) = 0.464</t>
  </si>
  <si>
    <t>C(vmaxfLDH, vmaxAKGDH) = -0.464</t>
  </si>
  <si>
    <t>C(vmaxEP, vmaxrSDHFUM) = -0.461</t>
  </si>
  <si>
    <t>C(vmaxPGK, vmaxfAK) = -0.459</t>
  </si>
  <si>
    <t>C(vmaxPGK, vmaxrMDH) = 0.456</t>
  </si>
  <si>
    <t>C(vmaxrSDHFUM, vmaxresp) = 0.455</t>
  </si>
  <si>
    <t>C(vmaxPC, vmaxATPase) = -0.453</t>
  </si>
  <si>
    <t>C(vmaxfCS, vmaxASX) = 0.450</t>
  </si>
  <si>
    <t>C(vmaxPK, vmaxG6PDHPGLcDH) = 0.450</t>
  </si>
  <si>
    <t>C(vmaxPPRibP, vmaxSAL) = -0.450</t>
  </si>
  <si>
    <t>C(vmaxEP, vmaxleak) = -0.449</t>
  </si>
  <si>
    <t>C(vmaxrAlaTA, vmaxAA1) = 0.449</t>
  </si>
  <si>
    <t>C(vmaxrCS, vmaxleak) = -0.446</t>
  </si>
  <si>
    <t>C(vmaxresp, vmaxAA2) = -0.444</t>
  </si>
  <si>
    <t>C(vmaxPGK, vmaxPDH) = 0.443</t>
  </si>
  <si>
    <t>C(vmaxfAlaTA, vmaxAA2) = -0.442</t>
  </si>
  <si>
    <t>C(vmaxHK, vmaxfCS) = -0.440</t>
  </si>
  <si>
    <t>C(vmaxrMDH, vmaxME) = 0.439</t>
  </si>
  <si>
    <t>C(vmaxPK, vmaxrCK) = -0.437</t>
  </si>
  <si>
    <t>C(vmaxPGI, vmaxPGK) = -0.436</t>
  </si>
  <si>
    <t>C(vmaxATPase, vmaxAA2) = 0.436</t>
  </si>
  <si>
    <t>C(vmaxfGLDH, vmaxASX) = 0.434</t>
  </si>
  <si>
    <t>C(vmaxfLDH, vmaxPC) = -0.432</t>
  </si>
  <si>
    <t>C(vmaxrLDH, vmaxrCS) = -0.431</t>
  </si>
  <si>
    <t>C(vmaxGluT, vmaxPPRibP) = 0.431</t>
  </si>
  <si>
    <t>C(vmaxfCITSISOD, vmaxPPRibP) = -0.430</t>
  </si>
  <si>
    <t>C(vmaxPGI, vmaxAA1) = 0.429</t>
  </si>
  <si>
    <t>C(vmaxPGI, vmaxEP) = -0.425</t>
  </si>
  <si>
    <t>C(vmaxfAK, vmaxPPRibP) = -0.423</t>
  </si>
  <si>
    <t>C(vmaxPFKALD, vmaxEP) = -0.422</t>
  </si>
  <si>
    <t>C(vmaxPDH, vmaxrASTA) = 0.422</t>
  </si>
  <si>
    <t>C(vmaxrMDH, vmaxrASTA) = 0.422</t>
  </si>
  <si>
    <t>C(vmaxAKGDH, vmaxrGLNS) = 0.422</t>
  </si>
  <si>
    <t>C(vmaxrMDH, vmaxSAL) = -0.422</t>
  </si>
  <si>
    <t>C(vmaxAKGDH, vmaxrAlaTA) = 0.421</t>
  </si>
  <si>
    <t>C(vmaxfCK, vmaxPPRibP) = 0.421</t>
  </si>
  <si>
    <t>C(vmaxfCK, vmaxSAL) = -0.419</t>
  </si>
  <si>
    <t>C(vmaxresp, vmaxfASTA) = 0.418</t>
  </si>
  <si>
    <t>C(vmaxfAlaTA, vmaxATPase) = -0.416</t>
  </si>
  <si>
    <t>C(vmaxEP, vmaxPC) = -0.416</t>
  </si>
  <si>
    <t>C(vmaxrMDH, vmaxrAK) = -0.415</t>
  </si>
  <si>
    <t>C(vmaxrAlaTA, vmaxAA2) = -0.414</t>
  </si>
  <si>
    <t>C(vmaxfCS, vmaxrAlaTA) = -0.412</t>
  </si>
  <si>
    <t>C(vmaxrGLDH, vmaxfAK) = -0.412</t>
  </si>
  <si>
    <t>C(vmaxG6PDHPGLcDH, vmaxfCK) = 0.412</t>
  </si>
  <si>
    <t>C(vmaxrLDH, vmaxME) = 0.412</t>
  </si>
  <si>
    <t>C(vmaxrCS, vmaxAA1) = -0.409</t>
  </si>
  <si>
    <t>C(vmaxresp, vmaxPPRibP) = -0.408</t>
  </si>
  <si>
    <t>C(vmaxHK, vmaxrGLNS) = 0.408</t>
  </si>
  <si>
    <t>C(vmaxHK, vmaxPDH) = -0.407</t>
  </si>
  <si>
    <t>C(vmaxleak, vmaxAA1) = 0.407</t>
  </si>
  <si>
    <t>C(vmaxPFKALD, vmaxPPRibP) = -0.407</t>
  </si>
  <si>
    <t>C(vmaxPK, vmaxrLDH) = 0.406</t>
  </si>
  <si>
    <t>C(vmaxrSDHFUM, vmaxrAlaTA) = 0.405</t>
  </si>
  <si>
    <t>C(vmaxATPase, vmaxrAK) = -0.402</t>
  </si>
  <si>
    <t>C(vmaxPC, vmaxPPRibP) = -0.401</t>
  </si>
  <si>
    <t>C(vmaxPGI, vmaxNADPHox) = -0.401</t>
  </si>
  <si>
    <t>C(vmaxrGLNS, vmaxfASTA) = 0.400</t>
  </si>
  <si>
    <t>C(vmaxEP, vmaxrMDH) = 0.400</t>
  </si>
  <si>
    <t>C(vmaxATPase, vmaxfCK) = -0.398</t>
  </si>
  <si>
    <t>C(vmaxfCS, vmaxPC) = -0.397</t>
  </si>
  <si>
    <t>C(vmaxfCITSISOD, vmaxrASTA) = 0.396</t>
  </si>
  <si>
    <t>C(vmaxGluT, vmaxrASTA) = -0.396</t>
  </si>
  <si>
    <t>C(vmaxPGK, vmaxfAlaTA) = -0.396</t>
  </si>
  <si>
    <t>C(vmaxPGK, vmaxATPase) = 0.395</t>
  </si>
  <si>
    <t>C(vmaxrLDH, vmaxrCK) = -0.393</t>
  </si>
  <si>
    <t>C(vmaxPK, vmaxASX) = -0.389</t>
  </si>
  <si>
    <t>C(vmaxrGLNS, vmaxresp) = 0.389</t>
  </si>
  <si>
    <t>C(vmaxfAlaTA, vmaxSAL) = -0.385</t>
  </si>
  <si>
    <t>C(vmaxPGI, vmaxPDH) = -0.383</t>
  </si>
  <si>
    <t>C(vmaxrSDHFUM, vmaxfAK) = 0.383</t>
  </si>
  <si>
    <t>C(vmaxfLDH, vmaxfASTA) = -0.383</t>
  </si>
  <si>
    <t>C(vmaxPK, vmaxME) = -0.382</t>
  </si>
  <si>
    <t>C(vmaxAKGDH, vmaxfGLDH) = 0.379</t>
  </si>
  <si>
    <t>C(vmaxHK, vmaxrAlaTA) = 0.379</t>
  </si>
  <si>
    <t>C(vmaxrAK, vmaxSAL) = 0.377</t>
  </si>
  <si>
    <t>C(vmaxHK, vmaxfSDHFUM) = 0.374</t>
  </si>
  <si>
    <t>C(vmaxPFKALD, vmaxrMDH) = -0.374</t>
  </si>
  <si>
    <t>C(vmaxPGI, vmaxfLDH) = -0.373</t>
  </si>
  <si>
    <t>C(vmaxEP, vmaxME) = 0.372</t>
  </si>
  <si>
    <t>C(vmaxrGLNS, vmaxrGLDH) = -0.371</t>
  </si>
  <si>
    <t>C(vmaxfCS, vmaxAKGDH) = -0.371</t>
  </si>
  <si>
    <t>C(vmaxPK, vmaxfAlaTA) = 0.369</t>
  </si>
  <si>
    <t>C(vmaxAA1, vmaxAA2) = -0.368</t>
  </si>
  <si>
    <t>C(vmaxPK, vmaxleak) = 0.368</t>
  </si>
  <si>
    <t>C(vmaxrLDH, vmaxfAlaTA) = -0.366</t>
  </si>
  <si>
    <t>C(vmaxEP, vmaxAKGDH) = -0.366</t>
  </si>
  <si>
    <t>C(vmaxfCS, vmaxrCS) = 0.366</t>
  </si>
  <si>
    <t>C(vmaxfGLDH, vmaxSAL) = -0.366</t>
  </si>
  <si>
    <t>C(vmaxPGK, vmaxASX) = 0.364</t>
  </si>
  <si>
    <t>C(vmaxrMDH, vmaxGluT) = -0.362</t>
  </si>
  <si>
    <t>C(vmaxfCITSISOD, vmaxrMDH) = 0.360</t>
  </si>
  <si>
    <t>C(vmaxAA1, vmaxgrowth) = -0.359</t>
  </si>
  <si>
    <t>C(vmaxPDH, vmaxrSDHFUM) = -0.359</t>
  </si>
  <si>
    <t>C(vmaxAKGDH, vmaxrASTA) = 0.357</t>
  </si>
  <si>
    <t>C(vmaxfAlaTA, vmaxrAK) = 0.357</t>
  </si>
  <si>
    <t>C(vmaxfCK, vmaxfASTA) = 0.355</t>
  </si>
  <si>
    <t>C(vmaxrLDH, vmaxfCK) = 0.354</t>
  </si>
  <si>
    <t>C(vmaxfLDH, vmaxrCS) = 0.353</t>
  </si>
  <si>
    <t>C(vmaxfLDH, vmaxresp) = -0.352</t>
  </si>
  <si>
    <t>C(vmaxGluT, vmaxASX) = -0.352</t>
  </si>
  <si>
    <t>C(vmaxfCITSISOD, vmaxASX) = 0.352</t>
  </si>
  <si>
    <t>C(vmaxrSDHFUM, vmaxAA1) = 0.348</t>
  </si>
  <si>
    <t>C(vmaxEP, vmaxPPRibP) = 0.347</t>
  </si>
  <si>
    <t>C(vmaxNADPHox, vmaxgrowth) = -0.346</t>
  </si>
  <si>
    <t>C(vmaxPK, vmaxNADPHox) = -0.345</t>
  </si>
  <si>
    <t>C(vmaxleak, vmaxrCK) = -0.343</t>
  </si>
  <si>
    <t>C(vmaxrAlaTA, vmaxfASTA) = 0.343</t>
  </si>
  <si>
    <t>C(vmaxAKGDH, vmaxfAlaTA) = 0.342</t>
  </si>
  <si>
    <t>C(vmaxPK, vmaxgrowth) = -0.342</t>
  </si>
  <si>
    <t>C(vmaxHK, vmaxfASTA) = 0.340</t>
  </si>
  <si>
    <t>C(vmaxPFKALD, vmaxfASTA) = -0.340</t>
  </si>
  <si>
    <t>C(vmaxHK, vmaxG6PDHPGLcDH) = -0.340</t>
  </si>
  <si>
    <t>C(vmaxrLDH, vmaxrAlaTA) = -0.339</t>
  </si>
  <si>
    <t>C(vmaxME, vmaxATPase) = 0.339</t>
  </si>
  <si>
    <t>C(vmaxATPase, vmaxleak) = -0.339</t>
  </si>
  <si>
    <t>C(vmaxrGLDH, vmaxPPRibP) = 0.338</t>
  </si>
  <si>
    <t>C(vmaxrAK, vmaxPPRibP) = -0.338</t>
  </si>
  <si>
    <t>C(vmaxrCS, vmaxAA2) = -0.338</t>
  </si>
  <si>
    <t>C(vmaxrLDH, vmaxleak) = -0.337</t>
  </si>
  <si>
    <t>C(vmaxEP, vmaxrASTA) = 0.337</t>
  </si>
  <si>
    <t>C(vmaxPGK, vmaxSAL) = -0.334</t>
  </si>
  <si>
    <t>C(vmaxHK, vmaxrAK) = 0.334</t>
  </si>
  <si>
    <t>C(vmaxrCK, vmaxSAL) = -0.334</t>
  </si>
  <si>
    <t>C(vmaxrSDHFUM, vmaxATPase) = -0.333</t>
  </si>
  <si>
    <t>C(vmaxG6PDHPGLcDH, vmaxrASTA) = -0.333</t>
  </si>
  <si>
    <t>C(vmaxG6PDHPGLcDH, vmaxrCK) = -0.332</t>
  </si>
  <si>
    <t>C(vmaxfCK, vmaxAA1) = 0.331</t>
  </si>
  <si>
    <t>C(vmaxHK, vmaxATPase) = -0.330</t>
  </si>
  <si>
    <t>C(vmaxfLDH, vmaxrCK) = 0.326</t>
  </si>
  <si>
    <t>C(vmaxfAK, vmaxSAL) = 0.326</t>
  </si>
  <si>
    <t>C(vmaxPGI, vmaxrLDH) = 0.326</t>
  </si>
  <si>
    <t>C(vmaxfCK, vmaxAA2) = 0.326</t>
  </si>
  <si>
    <t>C(vmaxEP, vmaxNADPHox) = -0.326</t>
  </si>
  <si>
    <t>C(vmaxHK, vmaxPPRibP) = 0.326</t>
  </si>
  <si>
    <t>C(vmaxrMDH, vmaxPPRibP) = 0.325</t>
  </si>
  <si>
    <t>C(vmaxrGLDH, vmaxAA1) = -0.323</t>
  </si>
  <si>
    <t>C(vmaxrLDH, vmaxEP) = 0.319</t>
  </si>
  <si>
    <t>C(vmaxresp, vmaxrASTA) = -0.319</t>
  </si>
  <si>
    <t>C(vmaxfCITSISOD, vmaxATPase) = 0.319</t>
  </si>
  <si>
    <t>C(vmaxrGLDH, vmaxATPase) = 0.318</t>
  </si>
  <si>
    <t>C(vmaxrASTA, vmaxgrowth) = -0.317</t>
  </si>
  <si>
    <t>C(vmaxTKTA, vmaxrCK) = 0.316</t>
  </si>
  <si>
    <t>C(vmaxPDH, vmaxNADPHox) = -0.315</t>
  </si>
  <si>
    <t>C(vmaxGluT, vmaxATPase) = -0.315</t>
  </si>
  <si>
    <t>C(vmaxrCITSISOD, vmaxfCK) = 0.314</t>
  </si>
  <si>
    <t>C(vmaxEP, vmaxrCK) = 0.314</t>
  </si>
  <si>
    <t>C(vmaxPDH, vmaxrCS) = 0.313</t>
  </si>
  <si>
    <t>C(vmaxEP, vmaxAA1) = -0.312</t>
  </si>
  <si>
    <t>C(vmaxPK, vmaxrMDH) = -0.311</t>
  </si>
  <si>
    <t>C(vmaxrGLDH, vmaxfASTA) = 0.311</t>
  </si>
  <si>
    <t>C(vmaxrAlaTA, vmaxresp) = 0.311</t>
  </si>
  <si>
    <t>C(vmaxPDH, vmaxPC) = -0.310</t>
  </si>
  <si>
    <t>C(vmaxSAL, vmaxrASTA) = -0.309</t>
  </si>
  <si>
    <t>C(vmaxresp, vmaxgrowth) = -0.309</t>
  </si>
  <si>
    <t>C(vmaxfAK, vmaxfCK) = -0.308</t>
  </si>
  <si>
    <t>C(vmaxfAK, vmaxrAK) = 0.307</t>
  </si>
  <si>
    <t>C(vmaxME, vmaxSAL) = 0.307</t>
  </si>
  <si>
    <t>C(vmaxfLDH, vmaxrMDH) = 0.306</t>
  </si>
  <si>
    <t>C(vmaxPFKALD, vmaxGluT) = -0.306</t>
  </si>
  <si>
    <t>C(vmaxrCK, vmaxrASTA) = 0.305</t>
  </si>
  <si>
    <t>C(vmaxrCK, vmaxNADPHox) = 0.304</t>
  </si>
  <si>
    <t>C(vmaxG6PDHPGLcDH, vmaxfAK) = -0.304</t>
  </si>
  <si>
    <t>C(vmaxAKGDH, vmaxPPRibP) = -0.304</t>
  </si>
  <si>
    <t>C(vmaxPFKALD, vmaxfCITSISOD) = 0.304</t>
  </si>
  <si>
    <t>C(vmaxHK, vmaxrLDH) = 0.301</t>
  </si>
  <si>
    <t>C(vmaxrAlaTA, vmaxfCK) = -0.301</t>
  </si>
  <si>
    <t>C(vmaxfGLDH, vmaxresp) = -0.301</t>
  </si>
  <si>
    <t>C(vmaxPGI, vmaxPK) = 0.301</t>
  </si>
  <si>
    <t>C(vmaxAKGDH, vmaxfMDH) = 0.301</t>
  </si>
  <si>
    <t>C(vmaxPDH, vmaxfAK) = -0.300</t>
  </si>
  <si>
    <t>C(vmaxfLDH, vmaxleak) = -0.300</t>
  </si>
  <si>
    <t>C(vmaxAKGDH, vmaxrCK) = -0.299</t>
  </si>
  <si>
    <t>C(vmaxfGLDH, vmaxfASTA) = -0.299</t>
  </si>
  <si>
    <t>C(vmaxATPase, vmaxASX) = 0.298</t>
  </si>
  <si>
    <t>C(vmaxPGI, vmaxrGLNS) = 0.298</t>
  </si>
  <si>
    <t>C(vmaxPK, vmaxSAL) = -0.298</t>
  </si>
  <si>
    <t>C(vmaxME, vmaxASX) = 0.298</t>
  </si>
  <si>
    <t>C(vmaxPFKALD, vmaxfAK) = 0.296</t>
  </si>
  <si>
    <t>C(vmaxPPRibP, vmaxAA2) = 0.296</t>
  </si>
  <si>
    <t>C(vmaxrSDHFUM, vmaxNADPHox) = 0.295</t>
  </si>
  <si>
    <t>C(vmaxrSDHFUM, vmaxrASTA) = 0.295</t>
  </si>
  <si>
    <t>C(vmaxfCS, vmaxgrowth) = 0.295</t>
  </si>
  <si>
    <t>C(vmaxfAK, vmaxgrowth) = -0.294</t>
  </si>
  <si>
    <t>C(vmaxPGI, vmaxPPRibP) = -0.294</t>
  </si>
  <si>
    <t>C(vmaxATPase, vmaxNADPHox) = -0.294</t>
  </si>
  <si>
    <t>C(vmaxAKGDH, vmaxrMDH) = -0.293</t>
  </si>
  <si>
    <t>C(vmaxrGLDH, vmaxrAlaTA) = -0.292</t>
  </si>
  <si>
    <t>C(vmaxPGK, vmaxfASTA) = -0.292</t>
  </si>
  <si>
    <t>C(vmaxleak, vmaxNADPHox) = -0.292</t>
  </si>
  <si>
    <t>C(vmaxG6PDHPGLcDH, vmaxfASTA) = 0.291</t>
  </si>
  <si>
    <t>C(vmaxHK, vmaxfAK) = 0.291</t>
  </si>
  <si>
    <t>C(vmaxPGI, vmaxrAlaTA) = 0.291</t>
  </si>
  <si>
    <t>C(vmaxfGLDH, vmaxAA1) = 0.289</t>
  </si>
  <si>
    <t>C(vmaxPDH, vmaxrCK) = 0.289</t>
  </si>
  <si>
    <t>C(vmaxfMDH, vmaxrGLDH) = -0.286</t>
  </si>
  <si>
    <t>C(vmaxfCS, vmaxfAK) = -0.286</t>
  </si>
  <si>
    <t>C(vmaxGluT, vmaxresp) = 0.286</t>
  </si>
  <si>
    <t>C(vmaxfCITSISOD, vmaxresp) = -0.285</t>
  </si>
  <si>
    <t>C(vmaxPGI, vmaxTKTA) = -0.285</t>
  </si>
  <si>
    <t>C(vmaxfCS, vmaxleak) = -0.284</t>
  </si>
  <si>
    <t>C(vmaxrLDH, vmaxfMDH) = -0.284</t>
  </si>
  <si>
    <t>C(vmaxrGLNS, vmaxPPRibP) = -0.284</t>
  </si>
  <si>
    <t>C(vmaxPGK, vmaxrCK) = 0.283</t>
  </si>
  <si>
    <t>C(vmaxGluT, vmaxSAL) = 0.280</t>
  </si>
  <si>
    <t>C(vmaxrCS, vmaxrCITSISOD) = -0.280</t>
  </si>
  <si>
    <t>C(vmaxPGK, vmaxG6PDHPGLcDH) = -0.279</t>
  </si>
  <si>
    <t>C(vmaxfGLDH, vmaxfAlaTA) = -0.279</t>
  </si>
  <si>
    <t>C(vmaxrGLNS, vmaxleak) = 0.279</t>
  </si>
  <si>
    <t>C(vmaxNADPHox, vmaxSAL) = 0.279</t>
  </si>
  <si>
    <t>C(vmaxHK, vmaxSAL) = 0.278</t>
  </si>
  <si>
    <t>C(vmaxfCITSISOD, vmaxSAL) = -0.278</t>
  </si>
  <si>
    <t>C(vmaxrMDH, vmaxfAlaTA) = -0.277</t>
  </si>
  <si>
    <t>C(vmaxfCK, vmaxgrowth) = -0.276</t>
  </si>
  <si>
    <t>C(vmaxrCITSISOD, vmaxrASTA) = 0.274</t>
  </si>
  <si>
    <t>C(vmaxPDH, vmaxresp) = -0.273</t>
  </si>
  <si>
    <t>C(vmaxPGK, vmaxfCITSISOD) = 0.273</t>
  </si>
  <si>
    <t>C(vmaxAKGDH, vmaxATPase) = -0.272</t>
  </si>
  <si>
    <t>C(vmaxrCITSISOD, vmaxrSDHFUM) = 0.269</t>
  </si>
  <si>
    <t>C(vmaxHK, vmaxAA1) = 0.269</t>
  </si>
  <si>
    <t>C(vmaxPC, vmaxrASTA) = 0.269</t>
  </si>
  <si>
    <t>C(vmaxPGK, vmaxGluT) = -0.269</t>
  </si>
  <si>
    <t>C(vmaxPDH, vmaxATPase) = 0.268</t>
  </si>
  <si>
    <t>C(vmaxrCS, vmaxPPRibP) = -0.266</t>
  </si>
  <si>
    <t>C(vmaxrCITSISOD, vmaxPC) = 0.266</t>
  </si>
  <si>
    <t>C(vmaxHK, vmaxNADPHox) = 0.266</t>
  </si>
  <si>
    <t>C(vmaxTKTA, vmaxrCS) = 0.264</t>
  </si>
  <si>
    <t>C(vmaxPGI, vmaxfCS) = -0.264</t>
  </si>
  <si>
    <t>C(vmaxG6PDHPGLcDH, vmaxrAlaTA) = -0.263</t>
  </si>
  <si>
    <t>C(vmaxfCS, vmaxrCK) = 0.262</t>
  </si>
  <si>
    <t>C(vmaxfLDH, vmaxfCS) = 0.261</t>
  </si>
  <si>
    <t>C(vmaxrLDH, vmaxASX) = -0.261</t>
  </si>
  <si>
    <t>C(vmaxresp, vmaxNADPHox) = -0.261</t>
  </si>
  <si>
    <t>C(vmaxPGI, vmaxfAK) = -0.260</t>
  </si>
  <si>
    <t>C(vmaxrCITSISOD, vmaxgrowth) = -0.260</t>
  </si>
  <si>
    <t>C(vmaxPDH, vmaxgrowth) = 0.260</t>
  </si>
  <si>
    <t>C(vmaxrLDH, vmaxfGLDH) = -0.259</t>
  </si>
  <si>
    <t>C(vmaxEP, vmaxPDH) = 0.258</t>
  </si>
  <si>
    <t>C(vmaxfAlaTA, vmaxfASTA) = -0.257</t>
  </si>
  <si>
    <t>C(vmaxPDH, vmaxfGLDH) = 0.257</t>
  </si>
  <si>
    <t>C(vmaxTKTA, vmaxfASTA) = -0.257</t>
  </si>
  <si>
    <t>C(vmaxPFKALD, vmaxATPase) = -0.257</t>
  </si>
  <si>
    <t>C(vmaxleak, vmaxPPRibP) = -0.256</t>
  </si>
  <si>
    <t>C(vmaxrCS, vmaxME) = 0.255</t>
  </si>
  <si>
    <t>C(vmaxPK, vmaxfLDH) = -0.254</t>
  </si>
  <si>
    <t>C(vmaxPPRibP, vmaxASX) = 0.254</t>
  </si>
  <si>
    <t>C(vmaxrLDH, vmaxrGLNS) = -0.254</t>
  </si>
  <si>
    <t>C(vmaxrAK, vmaxAA1) = 0.252</t>
  </si>
  <si>
    <t>C(vmaxfAlaTA, vmaxfCK) = 0.250</t>
  </si>
  <si>
    <t>C(vmaxEP, vmaxfAlaTA) = -0.249</t>
  </si>
  <si>
    <t>C(vmaxrAlaTA, vmaxNADPHox) = 0.249</t>
  </si>
  <si>
    <t>C(vmaxPFKALD, vmaxfMDH) = 0.249</t>
  </si>
  <si>
    <t>C(vmaxfGLDH, vmaxrGLDH) = -0.248</t>
  </si>
  <si>
    <t>C(vmaxPK, vmaxfASTA) = 0.248</t>
  </si>
  <si>
    <t>C(vmaxfMDH, vmaxME) = -0.247</t>
  </si>
  <si>
    <t>C(vmaxTKTA, vmaxrMDH) = 0.247</t>
  </si>
  <si>
    <t>C(vmaxresp, vmaxSAL) = 0.246</t>
  </si>
  <si>
    <t>C(vmaxPGI, vmaxrAK) = 0.245</t>
  </si>
  <si>
    <t>C(vmaxHK, vmaxAKGDH) = 0.244</t>
  </si>
  <si>
    <t>C(vmaxfGLDH, vmaxATPase) = 0.242</t>
  </si>
  <si>
    <t>C(vmaxPK, vmaxATPase) = -0.240</t>
  </si>
  <si>
    <t>C(vmaxfLDH, vmaxNADPHox) = -0.240</t>
  </si>
  <si>
    <t>C(vmaxNADPHox, vmaxfASTA) = -0.240</t>
  </si>
  <si>
    <t>C(vmaxPDH, vmaxfCK) = -0.239</t>
  </si>
  <si>
    <t>C(vmaxfCS, vmaxresp) = -0.238</t>
  </si>
  <si>
    <t>C(vmaxleak, vmaxfCK) = 0.237</t>
  </si>
  <si>
    <t>C(vmaxfCITSISOD, vmaxgrowth) = 0.236</t>
  </si>
  <si>
    <t>C(vmaxHK, vmaxPFKALD) = -0.236</t>
  </si>
  <si>
    <t>C(vmaxTKTA, vmaxGluT) = -0.235</t>
  </si>
  <si>
    <t>C(vmaxTKTA, vmaxfCITSISOD) = 0.234</t>
  </si>
  <si>
    <t>C(vmaxPFKALD, vmaxfGLDH) = -0.233</t>
  </si>
  <si>
    <t>C(vmaxGluT, vmaxgrowth) = -0.233</t>
  </si>
  <si>
    <t>C(vmaxfMDH, vmaxPC) = 0.233</t>
  </si>
  <si>
    <t>C(vmaxPK, vmaxresp) = 0.230</t>
  </si>
  <si>
    <t>C(vmaxrLDH, vmaxNADPHox) = -0.229</t>
  </si>
  <si>
    <t>C(vmaxASX, vmaxrASTA) = 0.229</t>
  </si>
  <si>
    <t>C(vmaxrCS, vmaxfAlaTA) = -0.227</t>
  </si>
  <si>
    <t>C(vmaxfLDH, vmaxAA2) = 0.227</t>
  </si>
  <si>
    <t>C(vmaxASX, vmaxAA1) = -0.225</t>
  </si>
  <si>
    <t>C(vmaxrLDH, vmaxPDH) = -0.225</t>
  </si>
  <si>
    <t>C(vmaxrSDHFUM, vmaxPPRibP) = -0.224</t>
  </si>
  <si>
    <t>C(vmaxAKGDH, vmaxASX) = -0.223</t>
  </si>
  <si>
    <t>C(vmaxrSDHFUM, vmaxfASTA) = -0.223</t>
  </si>
  <si>
    <t>C(vmaxrMDH, vmaxrAlaTA) = -0.222</t>
  </si>
  <si>
    <t>C(vmaxTKTA, vmaxresp) = -0.221</t>
  </si>
  <si>
    <t>C(vmaxrCITSISOD, vmaxNADPHox) = -0.217</t>
  </si>
  <si>
    <t>C(vmaxPFKALD, vmaxrCK) = 0.217</t>
  </si>
  <si>
    <t>C(vmaxrGLDH, vmaxrASTA) = -0.217</t>
  </si>
  <si>
    <t>C(vmaxPK, vmaxTKTA) = -0.217</t>
  </si>
  <si>
    <t>C(vmaxEP, vmaxgrowth) = 0.215</t>
  </si>
  <si>
    <t>C(vmaxPFKALD, vmaxASX) = -0.215</t>
  </si>
  <si>
    <t>C(vmaxrCITSISOD, vmaxleak) = 0.215</t>
  </si>
  <si>
    <t>C(vmaxPGI, vmaxME) = -0.215</t>
  </si>
  <si>
    <t>C(vmaxG6PDHPGLcDH, vmaxATPase) = -0.214</t>
  </si>
  <si>
    <t>C(vmaxrCITSISOD, vmaxAKGDH) = 0.213</t>
  </si>
  <si>
    <t>C(vmaxrMDH, vmaxrGLNS) = -0.212</t>
  </si>
  <si>
    <t>C(vmaxrAK, vmaxASX) = -0.210</t>
  </si>
  <si>
    <t>C(vmaxTKTA, vmaxAA1) = -0.210</t>
  </si>
  <si>
    <t>C(vmaxPK, vmaxAA2) = 0.209</t>
  </si>
  <si>
    <t>C(vmaxG6PDHPGLcDH, vmaxSAL) = -0.209</t>
  </si>
  <si>
    <t>C(vmaxPGK, vmaxrCITSISOD) = -0.208</t>
  </si>
  <si>
    <t>C(vmaxEP, vmaxfCS) = -0.207</t>
  </si>
  <si>
    <t>C(vmaxfASTA, vmaxgrowth) = 0.206</t>
  </si>
  <si>
    <t>C(vmaxTKTA, vmaxfAK) = 0.205</t>
  </si>
  <si>
    <t>C(vmaxfCITSISOD, vmaxleak) = -0.205</t>
  </si>
  <si>
    <t>C(vmaxfMDH, vmaxfAlaTA) = 0.205</t>
  </si>
  <si>
    <t>C(vmaxTKTA, vmaxASX) = 0.205</t>
  </si>
  <si>
    <t>C(vmaxGluT, vmaxleak) = 0.204</t>
  </si>
  <si>
    <t>C(vmaxPK, vmaxrCITSISOD) = 0.204</t>
  </si>
  <si>
    <t>C(vmaxrCS, vmaxfGLDH) = 0.203</t>
  </si>
  <si>
    <t>C(vmaxfGLDH, vmaxGluT) = -0.203</t>
  </si>
  <si>
    <t>C(vmaxPGI, vmaxAKGDH) = 0.202</t>
  </si>
  <si>
    <t>C(vmaxPK, vmaxAKGDH) = 0.202</t>
  </si>
  <si>
    <t>C(vmaxrGLDH, vmaxNADPHox) = -0.202</t>
  </si>
  <si>
    <t>C(vmaxrMDH, vmaxfAK) = 0.202</t>
  </si>
  <si>
    <t>C(vmaxfCITSISOD, vmaxfGLDH) = 0.201</t>
  </si>
  <si>
    <t>C(vmaxfAlaTA, vmaxrAlaTA) = -0.201</t>
  </si>
  <si>
    <t>C(vmaxrMDH, vmaxAA1) = -0.200</t>
  </si>
  <si>
    <t>C(vmaxfMDH, vmaxAA2) = -0.200</t>
  </si>
  <si>
    <t>C(vmaxrCITSISOD, vmaxASX) = -0.200</t>
  </si>
  <si>
    <t>C(vmaxfMDH, vmaxleak) = 0.200</t>
  </si>
  <si>
    <t>C(vmaxrAK, vmaxrASTA) = 0.199</t>
  </si>
  <si>
    <t>C(vmaxfMDH, vmaxrAK) = 0.198</t>
  </si>
  <si>
    <t>C(vmaxHK, vmaxresp) = -0.198</t>
  </si>
  <si>
    <t>C(vmaxfAK, vmaxASX) = 0.197</t>
  </si>
  <si>
    <t>C(vmaxPK, vmaxAA1) = 0.196</t>
  </si>
  <si>
    <t>C(vmaxrLDH, vmaxresp) = -0.195</t>
  </si>
  <si>
    <t>C(vmaxrGLNS, vmaxrASTA) = -0.195</t>
  </si>
  <si>
    <t>C(vmaxfCS, vmaxrAK) = -0.194</t>
  </si>
  <si>
    <t>C(vmaxrASTA, vmaxAA1) = -0.193</t>
  </si>
  <si>
    <t>C(vmaxfCS, vmaxrCITSISOD) = -0.192</t>
  </si>
  <si>
    <t>C(vmaxPFKALD, vmaxPDH) = 0.191</t>
  </si>
  <si>
    <t>C(vmaxfAlaTA, vmaxrCK) = 0.190</t>
  </si>
  <si>
    <t>C(vmaxPGK, vmaxrCS) = 0.189</t>
  </si>
  <si>
    <t>C(vmaxTKTA, vmaxleak) = -0.188</t>
  </si>
  <si>
    <t>C(vmaxPC, vmaxNADPHox) = 0.188</t>
  </si>
  <si>
    <t>C(vmaxATPase, vmaxPPRibP) = -0.188</t>
  </si>
  <si>
    <t>C(vmaxrGLDH, vmaxGluT) = 0.187</t>
  </si>
  <si>
    <t>C(vmaxGluT, vmaxfAK) = -0.187</t>
  </si>
  <si>
    <t>C(vmaxleak, vmaxfASTA) = 0.186</t>
  </si>
  <si>
    <t>C(vmaxHK, vmaxrASTA) = -0.185</t>
  </si>
  <si>
    <t>C(vmaxG6PDHPGLcDH, vmaxrGLDH) = -0.185</t>
  </si>
  <si>
    <t>C(vmaxfCITSISOD, vmaxrAlaTA) = -0.184</t>
  </si>
  <si>
    <t>C(vmaxfCITSISOD, vmaxrGLDH) = -0.183</t>
  </si>
  <si>
    <t>C(vmaxfGLNS, vmaxfCK) = -0.183</t>
  </si>
  <si>
    <t>C(vmaxfLDH, vmaxrGLDH) = 0.183</t>
  </si>
  <si>
    <t>C(vmaxrAlaTA, vmaxGluT) = 0.181</t>
  </si>
  <si>
    <t>C(vmaxfCITSISOD, vmaxfAK) = 0.181</t>
  </si>
  <si>
    <t>C(vmaxrAK, vmaxrCK) = -0.181</t>
  </si>
  <si>
    <t>C(vmaxPK, vmaxrGLNS) = -0.181</t>
  </si>
  <si>
    <t>C(vmaxrLDH, vmaxrMDH) = -0.180</t>
  </si>
  <si>
    <t>C(vmaxEP, vmaxATPase) = -0.180</t>
  </si>
  <si>
    <t>C(vmaxrCITSISOD, vmaxfAlaTA) = 0.179</t>
  </si>
  <si>
    <t>C(vmaxrCS, vmaxgrowth) = 0.178</t>
  </si>
  <si>
    <t>C(vmaxrGLNS, vmaxrCK) = -0.178</t>
  </si>
  <si>
    <t>C(vmaxfMDH, vmaxrASTA) = 0.178</t>
  </si>
  <si>
    <t>C(vmaxPPRibP, vmaxgrowth) = -0.177</t>
  </si>
  <si>
    <t>C(vmaxfCS, vmaxAA2) = 0.176</t>
  </si>
  <si>
    <t>C(vmaxrCS, vmaxrAlaTA) = 0.176</t>
  </si>
  <si>
    <t>C(vmaxfLDH, vmaxfAlaTA) = -0.175</t>
  </si>
  <si>
    <t>C(vmaxPFKALD, vmaxrCITSISOD) = 0.175</t>
  </si>
  <si>
    <t>C(vmaxSAL, vmaxAA1) = 0.174</t>
  </si>
  <si>
    <t>C(vmaxrGLNS, vmaxfGLDH) = -0.174</t>
  </si>
  <si>
    <t>C(vmaxPDH, vmaxME) = -0.173</t>
  </si>
  <si>
    <t>C(vmaxrCS, vmaxrGLDH) = -0.173</t>
  </si>
  <si>
    <t>C(vmaxTKTA, vmaxNADPHox) = 0.172</t>
  </si>
  <si>
    <t>C(vmaxfAlaTA, vmaxPPRibP) = 0.172</t>
  </si>
  <si>
    <t>C(vmaxG6PDHPGLcDH, vmaxrGLNS) = -0.171</t>
  </si>
  <si>
    <t>C(vmaxrCS, vmaxAKGDH) = -0.171</t>
  </si>
  <si>
    <t>C(vmaxrMDH, vmaxPC) = -0.170</t>
  </si>
  <si>
    <t>C(vmaxfGLNS, vmaxrASTA) = -0.170</t>
  </si>
  <si>
    <t>C(vmaxfAlaTA, vmaxASX) = -0.170</t>
  </si>
  <si>
    <t>C(vmaxfCK, vmaxrCK) = -0.170</t>
  </si>
  <si>
    <t>C(vmaxfGLDH, vmaxAA2) = -0.169</t>
  </si>
  <si>
    <t>C(vmaxfMDH, vmaxgrowth) = -0.168</t>
  </si>
  <si>
    <t>C(vmaxPGK, vmaxfMDH) = -0.168</t>
  </si>
  <si>
    <t>C(vmaxTKTA, vmaxAKGDH) = -0.168</t>
  </si>
  <si>
    <t>C(vmaxG6PDHPGLcDH, vmaxTKTA) = -0.166</t>
  </si>
  <si>
    <t>C(vmaxPPRibP, vmaxNADPHox) = 0.165</t>
  </si>
  <si>
    <t>C(vmaxfCS, vmaxrMDH) = 0.165</t>
  </si>
  <si>
    <t>C(vmaxNADPHox, vmaxrASTA) = -0.164</t>
  </si>
  <si>
    <t>C(vmaxfCITSISOD, vmaxAKGDH) = -0.163</t>
  </si>
  <si>
    <t>C(vmaxPK, vmaxEP) = 0.163</t>
  </si>
  <si>
    <t>C(vmaxfLDH, vmaxTKTA) = 0.163</t>
  </si>
  <si>
    <t>C(vmaxfSDHFUM, vmaxrAK) = 0.163</t>
  </si>
  <si>
    <t>C(vmaxHK, vmaxPGK) = -0.163</t>
  </si>
  <si>
    <t>C(vmaxAKGDH, vmaxGluT) = 0.162</t>
  </si>
  <si>
    <t>C(vmaxSAL, vmaxASX) = -0.161</t>
  </si>
  <si>
    <t>C(vmaxPFKALD, vmaxrGLNS) = 0.161</t>
  </si>
  <si>
    <t>C(vmaxrLDH, vmaxfCS) = -0.160</t>
  </si>
  <si>
    <t>C(vmaxPFKALD, vmaxrAlaTA) = 0.160</t>
  </si>
  <si>
    <t>C(vmaxME, vmaxfASTA) = 0.159</t>
  </si>
  <si>
    <t>C(vmaxrLDH, vmaxTKTA) = -0.158</t>
  </si>
  <si>
    <t>C(vmaxrAlaTA, vmaxleak) = 0.158</t>
  </si>
  <si>
    <t>C(vmaxATPase, vmaxAA1) = -0.156</t>
  </si>
  <si>
    <t>C(vmaxfCS, vmaxrSDHFUM) = -0.155</t>
  </si>
  <si>
    <t>C(vmaxPGI, vmaxfCK) = 0.154</t>
  </si>
  <si>
    <t>C(vmaxPDH, vmaxrMDH) = 0.154</t>
  </si>
  <si>
    <t>C(vmaxrCITSISOD, vmaxME) = -0.154</t>
  </si>
  <si>
    <t>C(vmaxHK, vmaxAA2) = -0.153</t>
  </si>
  <si>
    <t>C(vmaxfGLDH, vmaxleak) = -0.151</t>
  </si>
  <si>
    <t>C(vmaxrCITSISOD, vmaxrAK) = 0.151</t>
  </si>
  <si>
    <t>C(vmaxEP, vmaxfAK) = -0.151</t>
  </si>
  <si>
    <t>C(vmaxG6PDHPGLcDH, vmaxGluT) = 0.150</t>
  </si>
  <si>
    <t>C(vmaxG6PDHPGLcDH, vmaxfCITSISOD) = -0.150</t>
  </si>
  <si>
    <t>C(vmaxHK, vmaxgrowth) = -0.149</t>
  </si>
  <si>
    <t>C(vmaxHK, vmaxME) = 0.149</t>
  </si>
  <si>
    <t>C(vmaxME, vmaxNADPHox) = 0.149</t>
  </si>
  <si>
    <t>C(vmaxME, vmaxfCK) = -0.148</t>
  </si>
  <si>
    <t>C(vmaxrAK, vmaxfCK) = -0.148</t>
  </si>
  <si>
    <t>C(vmaxEP, vmaxfGLDH) = 0.148</t>
  </si>
  <si>
    <t>C(vmaxfSDHFUM, vmaxrSDHFUM) = -0.147</t>
  </si>
  <si>
    <t>C(vmaxfMDH, vmaxPPRibP) = -0.147</t>
  </si>
  <si>
    <t>C(vmaxME, vmaxfGLNS) = -0.145</t>
  </si>
  <si>
    <t>C(vmaxATPase, vmaxrCK) = -0.145</t>
  </si>
  <si>
    <t>C(vmaxfCK, vmaxrASTA) = 0.145</t>
  </si>
  <si>
    <t>C(vmaxfLDH, vmaxATPase) = 0.144</t>
  </si>
  <si>
    <t>C(vmaxSAL, vmaxgrowth) = 0.144</t>
  </si>
  <si>
    <t>C(vmaxrCITSISOD, vmaxATPase) = -0.141</t>
  </si>
  <si>
    <t>C(vmaxAKGDH, vmaxfAK) = 0.141</t>
  </si>
  <si>
    <t>C(vmaxrLDH, vmaxrCITSISOD) = -0.140</t>
  </si>
  <si>
    <t>C(vmaxrGLDH, vmaxfCK) = 0.140</t>
  </si>
  <si>
    <t>C(vmaxfAK, vmaxfASTA) = -0.140</t>
  </si>
  <si>
    <t>C(vmaxME, vmaxAA1) = -0.138</t>
  </si>
  <si>
    <t>C(vmaxG6PDHPGLcDH, vmaxrCITSISOD) = 0.138</t>
  </si>
  <si>
    <t>C(vmaxfLDH, vmaxrCITSISOD) = -0.136</t>
  </si>
  <si>
    <t>C(vmaxfLDH, vmaxG6PDHPGLcDH) = 0.136</t>
  </si>
  <si>
    <t>C(vmaxfCS, vmaxrGLDH) = 0.136</t>
  </si>
  <si>
    <t>C(vmaxG6PDHPGLcDH, vmaxPC) = 0.135</t>
  </si>
  <si>
    <t>C(vmaxfLDH, vmaxME) = 0.133</t>
  </si>
  <si>
    <t>C(vmaxfASTA, vmaxAA2) = 0.133</t>
  </si>
  <si>
    <t>C(vmaxfLDH, vmaxfSDHFUM) = -0.133</t>
  </si>
  <si>
    <t>C(vmaxPGI, vmaxgrowth) = 0.133</t>
  </si>
  <si>
    <t>C(vmaxrCS, vmaxATPase) = 0.131</t>
  </si>
  <si>
    <t>C(vmaxrGLDH, vmaxSAL) = 0.131</t>
  </si>
  <si>
    <t>C(vmaxME, vmaxfGLDH) = 0.131</t>
  </si>
  <si>
    <t>C(vmaxME, vmaxrAlaTA) = 0.130</t>
  </si>
  <si>
    <t>C(vmaxfLDH, vmaxfGLDH) = 0.130</t>
  </si>
  <si>
    <t>C(vmaxPK, vmaxfCS) = -0.129</t>
  </si>
  <si>
    <t>C(vmaxrAlaTA, vmaxgrowth) = -0.128</t>
  </si>
  <si>
    <t>C(vmaxPC, vmaxSAL) = 0.128</t>
  </si>
  <si>
    <t>C(vmaxPFKALD, vmaxrASTA) = 0.128</t>
  </si>
  <si>
    <t>C(vmaxPFKALD, vmaxSAL) = -0.128</t>
  </si>
  <si>
    <t>C(vmaxresp, vmaxATPase) = -0.128</t>
  </si>
  <si>
    <t>C(vmaxfLDH, vmaxfGLNS) = 0.127</t>
  </si>
  <si>
    <t>C(vmaxrCITSISOD, vmaxresp) = 0.127</t>
  </si>
  <si>
    <t>C(vmaxrLDH, vmaxG6PDHPGLcDH) = 0.127</t>
  </si>
  <si>
    <t>C(vmaxAKGDH, vmaxSAL) = 0.127</t>
  </si>
  <si>
    <t>C(vmaxrMDH, vmaxfCK) = -0.127</t>
  </si>
  <si>
    <t>C(vmaxEP, vmaxTKTA) = 0.127</t>
  </si>
  <si>
    <t>C(vmaxASX, vmaxAA2) = -0.127</t>
  </si>
  <si>
    <t>C(vmaxrAlaTA, vmaxrCK) = -0.126</t>
  </si>
  <si>
    <t>C(vmaxGluT, vmaxrAK) = 0.126</t>
  </si>
  <si>
    <t>C(vmaxfCITSISOD, vmaxrAK) = -0.126</t>
  </si>
  <si>
    <t>C(vmaxG6PDHPGLcDH, vmaxfCS) = -0.125</t>
  </si>
  <si>
    <t>C(vmaxrSDHFUM, vmaxfMDH) = 0.125</t>
  </si>
  <si>
    <t>C(vmaxATPase, vmaxfASTA) = -0.124</t>
  </si>
  <si>
    <t>C(vmaxrCS, vmaxfSDHFUM) = 0.124</t>
  </si>
  <si>
    <t>C(vmaxPC, vmaxASX) = -0.124</t>
  </si>
  <si>
    <t>C(vmaxfGLNS, vmaxASX) = 0.124</t>
  </si>
  <si>
    <t>C(vmaxrCK, vmaxgrowth) = -0.123</t>
  </si>
  <si>
    <t>C(vmaxrCITSISOD, vmaxrGLDH) = -0.123</t>
  </si>
  <si>
    <t>C(vmaxSAL, vmaxAA2) = -0.121</t>
  </si>
  <si>
    <t>C(vmaxTKTA, vmaxrAK) = -0.121</t>
  </si>
  <si>
    <t>C(vmaxPDH, vmaxASX) = 0.121</t>
  </si>
  <si>
    <t>C(vmaxEP, vmaxfMDH) = -0.121</t>
  </si>
  <si>
    <t>C(vmaxEP, vmaxASX) = -0.119</t>
  </si>
  <si>
    <t>C(vmaxfGLDH, vmaxgrowth) = -0.119</t>
  </si>
  <si>
    <t>C(vmaxPGK, vmaxTKTA) = 0.118</t>
  </si>
  <si>
    <t>C(vmaxfCS, vmaxNADPHox) = 0.118</t>
  </si>
  <si>
    <t>C(vmaxAKGDH, vmaxfSDHFUM) = 0.117</t>
  </si>
  <si>
    <t>C(vmaxfGLDH, vmaxfAK) = -0.116</t>
  </si>
  <si>
    <t>C(vmaxPGI, vmaxPFKALD) = 0.114</t>
  </si>
  <si>
    <t>C(vmaxHK, vmaxASX) = 0.114</t>
  </si>
  <si>
    <t>C(vmaxfSDHFUM, vmaxfCK) = -0.113</t>
  </si>
  <si>
    <t>C(vmaxrCS, vmaxrSDHFUM) = -0.111</t>
  </si>
  <si>
    <t>C(vmaxG6PDHPGLcDH, vmaxAKGDH) = 0.111</t>
  </si>
  <si>
    <t>C(vmaxrCITSISOD, vmaxAA1) = 0.111</t>
  </si>
  <si>
    <t>C(vmaxrMDH, vmaxATPase) = 0.109</t>
  </si>
  <si>
    <t>C(vmaxEP, vmaxfSDHFUM) = -0.109</t>
  </si>
  <si>
    <t>C(vmaxTKTA, vmaxfCS) = 0.109</t>
  </si>
  <si>
    <t>C(vmaxTKTA, vmaxfCK) = -0.108</t>
  </si>
  <si>
    <t>C(vmaxrCS, vmaxfMDH) = 0.108</t>
  </si>
  <si>
    <t>C(vmaxPK, vmaxrAK) = 0.107</t>
  </si>
  <si>
    <t>C(vmaxEP, vmaxfGLNS) = -0.107</t>
  </si>
  <si>
    <t>C(vmaxfSDHFUM, vmaxASX) = 0.107</t>
  </si>
  <si>
    <t>C(vmaxHK, vmaxrSDHFUM) = -0.107</t>
  </si>
  <si>
    <t>C(vmaxfCS, vmaxrASTA) = 0.105</t>
  </si>
  <si>
    <t>C(vmaxfMDH, vmaxresp) = 0.104</t>
  </si>
  <si>
    <t>C(vmaxrSDHFUM, vmaxSAL) = 0.104</t>
  </si>
  <si>
    <t>C(vmaxG6PDHPGLcDH, vmaxrAK) = 0.104</t>
  </si>
  <si>
    <t>C(vmaxrAlaTA, vmaxATPase) = -0.100</t>
  </si>
  <si>
    <t>C(vmaxEP, vmaxrCITSISOD) = 0.100</t>
  </si>
  <si>
    <t>C(vmaxfMDH, vmaxGluT) = -0.100</t>
  </si>
  <si>
    <t>chi-square = 83720.2237</t>
  </si>
  <si>
    <t>reduced chi-square = 154.465357</t>
  </si>
  <si>
    <t>Akaike info crit = 3001.64387</t>
  </si>
  <si>
    <t>Bayesian info crit = 3198.51999</t>
  </si>
  <si>
    <t>vmaxHK: 1.58644074 +/- 0.00239456 (0.15%) (init = 1.58)</t>
  </si>
  <si>
    <t>vmaxPGI: 1.57497712 +/- 0.00204327 (0.13%) (init = 1.58)</t>
  </si>
  <si>
    <t>vmaxPFKALD: 1.57723713 +/- 0.00345991 (0.22%) (init = 1.58)</t>
  </si>
  <si>
    <t>vmaxPGK: 3.14533645 +/- 0.00402243 (0.13%) (init = 3.15)</t>
  </si>
  <si>
    <t>vmaxPK: 3.15214292 +/- 0.00282997 (0.09%) (init = 3.15)</t>
  </si>
  <si>
    <t>vmaxfLDH: 3.16818935 +/- 0.00157711 (0.05%) (init = 3.17)</t>
  </si>
  <si>
    <t>vmaxrLDH: 0.26532348 +/- 0.00108246 (0.41%) (init = 0.265)</t>
  </si>
  <si>
    <t>vmaxG6PDHPGLcDH: 0.07816183 +/- 8.0593e-04 (1.03%) (init = 0.0788)</t>
  </si>
  <si>
    <t>vmaxEP: 0.07900657 +/- 6.1641e-05 (0.08%) (init = 0.0788)</t>
  </si>
  <si>
    <t>vmaxTKTA: 0.07760111 +/- 0.00107502 (1.39%) (init = 0.0788)</t>
  </si>
  <si>
    <t>vmaxPDH: 0.16996854 +/- 8.0171e-04 (0.47%) (init = 0.173)</t>
  </si>
  <si>
    <t>vmaxfCS: 0.17099261 +/- 5.1420e-04 (0.30%) (init = 0.173)</t>
  </si>
  <si>
    <t>vmaxrCS: 0.13778255 +/- 8.1439e-04 (0.59%) (init = 0.138)</t>
  </si>
  <si>
    <t>vmaxfCITSISOD: 0.03582475 +/- 3.5708e-04 (1.00%) (init = 0.0359)</t>
  </si>
  <si>
    <t>vmaxrCITSISOD: 0.00693038 +/- 4.8647e-04 (7.02%) (init = 0.00719)</t>
  </si>
  <si>
    <t>vmaxAKGDH: 0.16765922 +/- 7.6257e-04 (0.45%) (init = 0.168)</t>
  </si>
  <si>
    <t>vmaxfSDHFUM: 0.16939494 +/- 6.5501e-04 (0.39%) (init = 0.168)</t>
  </si>
  <si>
    <t>vmaxrSDHFUM: 0.03456207 +/- 4.2108e-04 (1.22%) (init = 0.0335)</t>
  </si>
  <si>
    <t>vmaxfMDH: 0.11832669 +/- 6.1970e-04 (0.52%) (init = 0.118)</t>
  </si>
  <si>
    <t>vmaxrMDH: 0.02388341 +/- 3.4990e-05 (0.15%) (init = 0.0236)</t>
  </si>
  <si>
    <t>vmaxME: 0.18190590 +/- 7.9500e-04 (0.44%) (init = 0.181)</t>
  </si>
  <si>
    <t>vmaxPC: 0.05429311 +/- 5.3253e-04 (0.98%) (init = 0.0546)</t>
  </si>
  <si>
    <t>vmaxfGLNS: 0.19151755 +/- 0.00154439 (0.81%) (init = 0.193)</t>
  </si>
  <si>
    <t>vmaxrGLNS: 0.04122896 +/- 6.2140e-04 (1.51%) (init = 0.0385)</t>
  </si>
  <si>
    <t>vmaxfGLDH: 0.13352320 +/- 0.00131267 (0.98%) (init = 0.132)</t>
  </si>
  <si>
    <t>vmaxrGLDH: 0.02592937 +/- 6.8471e-04 (2.64%) (init = 0.0263)</t>
  </si>
  <si>
    <t>vmaxfAlaTA: 0.06291269 +/- 6.7798e-04 (1.08%) (init = 0.0607)</t>
  </si>
  <si>
    <t>vmaxrAlaTA: 0.01099238 +/- 4.2696e-04 (3.88%) (init = 0.0121)</t>
  </si>
  <si>
    <t>vmaxGluT: 0.05306603 +/- 0.00124338 (2.34%) (init = 0.0543)</t>
  </si>
  <si>
    <t>vmaxresp: 6.99727826 +/- 0.00117520 (0.02%) (init = 7)</t>
  </si>
  <si>
    <t>vmaxATPase: 3.59910357 +/- 0.00353199 (0.10%) (init = 3.6)</t>
  </si>
  <si>
    <t>vmaxleak: 0.86760357 +/- 0.00258164 (0.30%) (init = 0.87)</t>
  </si>
  <si>
    <t>vmaxfAK: 2.30176700 +/- 0.00250003 (0.11%) (init = 2.3)</t>
  </si>
  <si>
    <t>vmaxrAK: 0.90247577 +/- 0.00130912 (0.15%) (init = 0.9)</t>
  </si>
  <si>
    <t>vmaxfCK: 1.00177568 +/- 0.00195783 (0.20%) (init = 1)</t>
  </si>
  <si>
    <t>vmaxrCK: 0.30045101 +/- 0.00180351 (0.60%) (init = 0.3)</t>
  </si>
  <si>
    <t>vmaxPPRibP: 6.5872e-07 +/- 1.7932e-06 (272.22%) (init = 6e-06)</t>
  </si>
  <si>
    <t>vmaxNADPHox: 40.0037630 +/- 0.00656935 (0.02%) (init = 40)</t>
  </si>
  <si>
    <t>vmaxSAL: 0.03291365 +/- 5.8972e-04 (1.79%) (init = 0.0326)</t>
  </si>
  <si>
    <t>vmaxASX: 0.00807236 +/- 3.7970e-04 (4.70%) (init = 0.00805)</t>
  </si>
  <si>
    <t>vmaxfASTA: 0.00625517 +/- 2.7079e-04 (4.33%) (init = 0.00617)</t>
  </si>
  <si>
    <t>vmaxrASTA: 0.00125843 +/- 7.4905e-05 (5.95%) (init = 0.00123)</t>
  </si>
  <si>
    <t>vmaxAA1: 0.01510324 +/- 3.9998e-04 (2.65%) (init = 0.015)</t>
  </si>
  <si>
    <t>vmaxAA2: 0.02582155 +/- 4.4805e-04 (1.74%) (init = 0.0261)</t>
  </si>
  <si>
    <t>vmaxgrowth: 0.48258441 +/- 0.00311826 (0.65%) (init = 0.48)</t>
  </si>
  <si>
    <t>C(vmaxEP, vmaxrMDH) = -1.000</t>
  </si>
  <si>
    <t>C(vmaxPFKALD, vmaxASX) = -0.988</t>
  </si>
  <si>
    <t>C(vmaxrLDH, vmaxrCK) = -0.868</t>
  </si>
  <si>
    <t>C(vmaxPGK, vmaxrGLNS) = -0.866</t>
  </si>
  <si>
    <t>C(vmaxASX, vmaxgrowth) = 0.857</t>
  </si>
  <si>
    <t>C(vmaxrGLDH, vmaxrAlaTA) = -0.854</t>
  </si>
  <si>
    <t>C(vmaxrLDH, vmaxleak) = -0.852</t>
  </si>
  <si>
    <t>C(vmaxPFKALD, vmaxgrowth) = -0.847</t>
  </si>
  <si>
    <t>C(vmaxPGI, vmaxleak) = -0.821</t>
  </si>
  <si>
    <t>C(vmaxHK, vmaxfCK) = -0.807</t>
  </si>
  <si>
    <t>C(vmaxTKTA, vmaxfASTA) = -0.786</t>
  </si>
  <si>
    <t>C(vmaxPK, vmaxAA1) = -0.784</t>
  </si>
  <si>
    <t>C(vmaxAA1, vmaxgrowth) = 0.779</t>
  </si>
  <si>
    <t>C(vmaxPDH, vmaxfCITSISOD) = -0.769</t>
  </si>
  <si>
    <t>C(vmaxfAlaTA, vmaxrAlaTA) = -0.766</t>
  </si>
  <si>
    <t>C(vmaxleak, vmaxASX) = 0.764</t>
  </si>
  <si>
    <t>C(vmaxrLDH, vmaxrSDHFUM) = -0.763</t>
  </si>
  <si>
    <t>C(vmaxrCITSISOD, vmaxgrowth) = -0.759</t>
  </si>
  <si>
    <t>C(vmaxHK, vmaxrGLNS) = -0.756</t>
  </si>
  <si>
    <t>C(vmaxrGLNS, vmaxAA2) = -0.754</t>
  </si>
  <si>
    <t>C(vmaxrGLNS, vmaxresp) = 0.754</t>
  </si>
  <si>
    <t>C(vmaxrGLNS, vmaxfCK) = 0.750</t>
  </si>
  <si>
    <t>C(vmaxleak, vmaxrCK) = 0.747</t>
  </si>
  <si>
    <t>C(vmaxfLDH, vmaxfCK) = 0.740</t>
  </si>
  <si>
    <t>C(vmaxPGI, vmaxrCK) = -0.727</t>
  </si>
  <si>
    <t>C(vmaxPDH, vmaxrCK) = 0.725</t>
  </si>
  <si>
    <t>C(vmaxTKTA, vmaxPPRibP) = 0.722</t>
  </si>
  <si>
    <t>C(vmaxrLDH, vmaxASX) = -0.717</t>
  </si>
  <si>
    <t>C(vmaxPFKALD, vmaxleak) = -0.717</t>
  </si>
  <si>
    <t>C(vmaxHK, vmaxfGLNS) = -0.711</t>
  </si>
  <si>
    <t>C(vmaxfGLNS, vmaxfCK) = 0.709</t>
  </si>
  <si>
    <t>C(vmaxAKGDH, vmaxrSDHFUM) = -0.706</t>
  </si>
  <si>
    <t>C(vmaxHK, vmaxPGK) = 0.702</t>
  </si>
  <si>
    <t>C(vmaxfCK, vmaxAA2) = -0.700</t>
  </si>
  <si>
    <t>C(vmaxfCITSISOD, vmaxPC) = -0.699</t>
  </si>
  <si>
    <t>C(vmaxPK, vmaxgrowth) = -0.698</t>
  </si>
  <si>
    <t>C(vmaxrCK, vmaxPPRibP) = -0.697</t>
  </si>
  <si>
    <t>C(vmaxPGK, vmaxAA1) = 0.693</t>
  </si>
  <si>
    <t>C(vmaxrSDHFUM, vmaxfGLNS) = -0.690</t>
  </si>
  <si>
    <t>C(vmaxleak, vmaxgrowth) = 0.690</t>
  </si>
  <si>
    <t>C(vmaxfLDH, vmaxATPase) = 0.690</t>
  </si>
  <si>
    <t>C(vmaxHK, vmaxfLDH) = -0.688</t>
  </si>
  <si>
    <t>C(vmaxPGK, vmaxfCK) = -0.687</t>
  </si>
  <si>
    <t>C(vmaxPGK, vmaxresp) = -0.683</t>
  </si>
  <si>
    <t>C(vmaxPFKALD, vmaxrLDH) = 0.676</t>
  </si>
  <si>
    <t>C(vmaxrLDH, vmaxAKGDH) = 0.676</t>
  </si>
  <si>
    <t>C(vmaxrCK, vmaxASX) = 0.673</t>
  </si>
  <si>
    <t>C(vmaxrCS, vmaxME) = -0.668</t>
  </si>
  <si>
    <t>C(vmaxPGK, vmaxrAlaTA) = 0.665</t>
  </si>
  <si>
    <t>C(vmaxASX, vmaxAA1) = 0.664</t>
  </si>
  <si>
    <t>C(vmaxfCITSISOD, vmaxrCK) = -0.655</t>
  </si>
  <si>
    <t>C(vmaxrLDH, vmaxATPase) = 0.655</t>
  </si>
  <si>
    <t>C(vmaxPGK, vmaxPK) = -0.654</t>
  </si>
  <si>
    <t>C(vmaxrGLDH, vmaxfAlaTA) = 0.652</t>
  </si>
  <si>
    <t>C(vmaxPFKALD, vmaxrCK) = -0.650</t>
  </si>
  <si>
    <t>C(vmaxrSDHFUM, vmaxrCK) = 0.650</t>
  </si>
  <si>
    <t>C(vmaxG6PDHPGLcDH, vmaxfGLDH) = -0.648</t>
  </si>
  <si>
    <t>C(vmaxPK, vmaxleak) = -0.647</t>
  </si>
  <si>
    <t>C(vmaxPGI, vmaxrLDH) = 0.647</t>
  </si>
  <si>
    <t>C(vmaxATPase, vmaxgrowth) = -0.645</t>
  </si>
  <si>
    <t>C(vmaxPK, vmaxASX) = -0.642</t>
  </si>
  <si>
    <t>C(vmaxfGLNS, vmaxAA2) = -0.642</t>
  </si>
  <si>
    <t>C(vmaxleak, vmaxAA1) = 0.640</t>
  </si>
  <si>
    <t>C(vmaxATPase, vmaxAA1) = -0.635</t>
  </si>
  <si>
    <t>C(vmaxfGLDH, vmaxrASTA) = -0.632</t>
  </si>
  <si>
    <t>C(vmaxPFKALD, vmaxAA1) = -0.631</t>
  </si>
  <si>
    <t>C(vmaxrLDH, vmaxPPRibP) = 0.631</t>
  </si>
  <si>
    <t>C(vmaxfGLNS, vmaxrGLNS) = 0.627</t>
  </si>
  <si>
    <t>C(vmaxresp, vmaxAA2) = -0.626</t>
  </si>
  <si>
    <t>C(vmaxPFKALD, vmaxPK) = 0.625</t>
  </si>
  <si>
    <t>C(vmaxPC, vmaxrAlaTA) = -0.623</t>
  </si>
  <si>
    <t>C(vmaxrLDH, vmaxTKTA) = 0.615</t>
  </si>
  <si>
    <t>C(vmaxTKTA, vmaxrCK) = -0.614</t>
  </si>
  <si>
    <t>C(vmaxrGLNS, vmaxAA1) = -0.608</t>
  </si>
  <si>
    <t>C(vmaxfLDH, vmaxrGLNS) = 0.608</t>
  </si>
  <si>
    <t>C(vmaxPGI, vmaxPC) = -0.602</t>
  </si>
  <si>
    <t>C(vmaxfGLDH, vmaxresp) = -0.601</t>
  </si>
  <si>
    <t>C(vmaxATPase, vmaxfCK) = 0.600</t>
  </si>
  <si>
    <t>C(vmaxPC, vmaxrGLDH) = 0.599</t>
  </si>
  <si>
    <t>C(vmaxHK, vmaxAA2) = 0.597</t>
  </si>
  <si>
    <t>C(vmaxfCK, vmaxAA1) = -0.597</t>
  </si>
  <si>
    <t>C(vmaxAKGDH, vmaxfGLNS) = 0.596</t>
  </si>
  <si>
    <t>C(vmaxATPase, vmaxleak) = -0.596</t>
  </si>
  <si>
    <t>C(vmaxG6PDHPGLcDH, vmaxSAL) = 0.595</t>
  </si>
  <si>
    <t>C(vmaxHK, vmaxAKGDH) = -0.592</t>
  </si>
  <si>
    <t>C(vmaxPK, vmaxfAK) = -0.591</t>
  </si>
  <si>
    <t>C(vmaxleak, vmaxAA2) = 0.589</t>
  </si>
  <si>
    <t>C(vmaxPGI, vmaxPDH) = -0.585</t>
  </si>
  <si>
    <t>C(vmaxPK, vmaxrLDH) = 0.583</t>
  </si>
  <si>
    <t>C(vmaxATPase, vmaxfAK) = -0.583</t>
  </si>
  <si>
    <t>C(vmaxfSDHFUM, vmaxrAK) = -0.580</t>
  </si>
  <si>
    <t>C(vmaxfLDH, vmaxAA1) = -0.579</t>
  </si>
  <si>
    <t>C(vmaxPGI, vmaxASX) = -0.578</t>
  </si>
  <si>
    <t>C(vmaxHK, vmaxfMDH) = 0.578</t>
  </si>
  <si>
    <t>C(vmaxfAK, vmaxAA1) = 0.575</t>
  </si>
  <si>
    <t>C(vmaxHK, vmaxATPase) = -0.572</t>
  </si>
  <si>
    <t>C(vmaxPGK, vmaxAA2) = 0.570</t>
  </si>
  <si>
    <t>C(vmaxrCITSISOD, vmaxAA1) = -0.566</t>
  </si>
  <si>
    <t>C(vmaxrLDH, vmaxAA1) = -0.566</t>
  </si>
  <si>
    <t>C(vmaxrCITSISOD, vmaxfAK) = -0.565</t>
  </si>
  <si>
    <t>C(vmaxGluT, vmaxASX) = 0.565</t>
  </si>
  <si>
    <t>C(vmaxPDH, vmaxPPRibP) = -0.565</t>
  </si>
  <si>
    <t>C(vmaxAKGDH, vmaxleak) = -0.563</t>
  </si>
  <si>
    <t>C(vmaxfAK, vmaxgrowth) = 0.561</t>
  </si>
  <si>
    <t>C(vmaxPGI, vmaxgrowth) = -0.560</t>
  </si>
  <si>
    <t>C(vmaxPGK, vmaxrCITSISOD) = -0.558</t>
  </si>
  <si>
    <t>C(vmaxPGI, vmaxPFKALD) = 0.556</t>
  </si>
  <si>
    <t>C(vmaxrCS, vmaxPC) = -0.555</t>
  </si>
  <si>
    <t>C(vmaxPGK, vmaxfAlaTA) = -0.552</t>
  </si>
  <si>
    <t>C(vmaxresp, vmaxfCK) = 0.551</t>
  </si>
  <si>
    <t>C(vmaxGluT, vmaxNADPHox) = -0.550</t>
  </si>
  <si>
    <t>C(vmaxPK, vmaxrCK) = -0.549</t>
  </si>
  <si>
    <t>C(vmaxrLDH, vmaxfGLNS) = 0.543</t>
  </si>
  <si>
    <t>C(vmaxAA1, vmaxAA2) = 0.542</t>
  </si>
  <si>
    <t>C(vmaxATPase, vmaxASX) = -0.540</t>
  </si>
  <si>
    <t>C(vmaxPK, vmaxrGLNS) = 0.534</t>
  </si>
  <si>
    <t>C(vmaxATPase, vmaxrASTA) = -0.534</t>
  </si>
  <si>
    <t>C(vmaxrSDHFUM, vmaxPPRibP) = -0.534</t>
  </si>
  <si>
    <t>C(vmaxfAK, vmaxfASTA) = 0.531</t>
  </si>
  <si>
    <t>C(vmaxME, vmaxfCK) = 0.528</t>
  </si>
  <si>
    <t>C(vmaxfLDH, vmaxAA2) = -0.526</t>
  </si>
  <si>
    <t>C(vmaxPGI, vmaxfCITSISOD) = 0.526</t>
  </si>
  <si>
    <t>C(vmaxfGLNS, vmaxresp) = 0.524</t>
  </si>
  <si>
    <t>C(vmaxresp, vmaxAA1) = -0.524</t>
  </si>
  <si>
    <t>C(vmaxleak, vmaxfCK) = -0.524</t>
  </si>
  <si>
    <t>C(vmaxrCS, vmaxrAlaTA) = 0.521</t>
  </si>
  <si>
    <t>C(vmaxrCITSISOD, vmaxASX) = -0.521</t>
  </si>
  <si>
    <t>C(vmaxAKGDH, vmaxrCK) = -0.520</t>
  </si>
  <si>
    <t>C(vmaxrLDH, vmaxNADPHox) = 0.519</t>
  </si>
  <si>
    <t>C(vmaxresp, vmaxrASTA) = 0.517</t>
  </si>
  <si>
    <t>C(vmaxG6PDHPGLcDH, vmaxfASTA) = -0.516</t>
  </si>
  <si>
    <t>C(vmaxPGK, vmaxfLDH) = -0.515</t>
  </si>
  <si>
    <t>C(vmaxNADPHox, vmaxAA1) = -0.514</t>
  </si>
  <si>
    <t>C(vmaxPK, vmaxresp) = 0.514</t>
  </si>
  <si>
    <t>C(vmaxPFKALD, vmaxGluT) = -0.514</t>
  </si>
  <si>
    <t>C(vmaxfGLNS, vmaxleak) = -0.514</t>
  </si>
  <si>
    <t>C(vmaxrLDH, vmaxgrowth) = -0.511</t>
  </si>
  <si>
    <t>C(vmaxPFKALD, vmaxATPase) = 0.511</t>
  </si>
  <si>
    <t>C(vmaxPGK, vmaxrCS) = 0.509</t>
  </si>
  <si>
    <t>C(vmaxrSDHFUM, vmaxleak) = 0.507</t>
  </si>
  <si>
    <t>C(vmaxfMDH, vmaxfASTA) = -0.503</t>
  </si>
  <si>
    <t>C(vmaxATPase, vmaxrAK) = 0.502</t>
  </si>
  <si>
    <t>C(vmaxPGK, vmaxfAK) = 0.502</t>
  </si>
  <si>
    <t>C(vmaxG6PDHPGLcDH, vmaxfMDH) = 0.501</t>
  </si>
  <si>
    <t>C(vmaxfSDHFUM, vmaxfMDH) = -0.493</t>
  </si>
  <si>
    <t>C(vmaxPC, vmaxfAlaTA) = 0.493</t>
  </si>
  <si>
    <t>C(vmaxG6PDHPGLcDH, vmaxPDH) = -0.493</t>
  </si>
  <si>
    <t>C(vmaxHK, vmaxresp) = -0.492</t>
  </si>
  <si>
    <t>C(vmaxrAK, vmaxgrowth) = -0.490</t>
  </si>
  <si>
    <t>C(vmaxPGI, vmaxAA2) = -0.489</t>
  </si>
  <si>
    <t>C(vmaxfGLDH, vmaxfASTA) = 0.489</t>
  </si>
  <si>
    <t>C(vmaxG6PDHPGLcDH, vmaxfCITSISOD) = 0.488</t>
  </si>
  <si>
    <t>C(vmaxfLDH, vmaxgrowth) = -0.486</t>
  </si>
  <si>
    <t>C(vmaxPK, vmaxATPase) = 0.484</t>
  </si>
  <si>
    <t>C(vmaxrCS, vmaxfCITSISOD) = 0.484</t>
  </si>
  <si>
    <t>C(vmaxPGI, vmaxPK) = 0.483</t>
  </si>
  <si>
    <t>C(vmaxfLDH, vmaxfGLNS) = 0.482</t>
  </si>
  <si>
    <t>C(vmaxHK, vmaxAA1) = 0.480</t>
  </si>
  <si>
    <t>C(vmaxPGK, vmaxgrowth) = 0.480</t>
  </si>
  <si>
    <t>C(vmaxPPRibP, vmaxfASTA) = -0.479</t>
  </si>
  <si>
    <t>C(vmaxPK, vmaxNADPHox) = 0.478</t>
  </si>
  <si>
    <t>C(vmaxPK, vmaxTKTA) = 0.472</t>
  </si>
  <si>
    <t>C(vmaxHK, vmaxME) = -0.472</t>
  </si>
  <si>
    <t>C(vmaxPGI, vmaxrGLDH) = -0.469</t>
  </si>
  <si>
    <t>C(vmaxfMDH, vmaxfGLNS) = -0.469</t>
  </si>
  <si>
    <t>C(vmaxTKTA, vmaxAKGDH) = 0.468</t>
  </si>
  <si>
    <t>C(vmaxPDH, vmaxPC) = 0.467</t>
  </si>
  <si>
    <t>C(vmaxfMDH, vmaxrGLNS) = -0.464</t>
  </si>
  <si>
    <t>C(vmaxfASTA, vmaxrASTA) = -0.463</t>
  </si>
  <si>
    <t>C(vmaxPFKALD, vmaxrCITSISOD) = 0.462</t>
  </si>
  <si>
    <t>C(vmaxHK, vmaxSAL) = 0.462</t>
  </si>
  <si>
    <t>C(vmaxME, vmaxGluT) = -0.462</t>
  </si>
  <si>
    <t>C(vmaxrCS, vmaxresp) = -0.462</t>
  </si>
  <si>
    <t>C(vmaxME, vmaxfGLNS) = 0.458</t>
  </si>
  <si>
    <t>C(vmaxTKTA, vmaxrCS) = -0.457</t>
  </si>
  <si>
    <t>C(vmaxrCS, vmaxAA1) = 0.456</t>
  </si>
  <si>
    <t>C(vmaxAKGDH, vmaxPPRibP) = 0.454</t>
  </si>
  <si>
    <t>C(vmaxPFKALD, vmaxPDH) = -0.453</t>
  </si>
  <si>
    <t>C(vmaxleak, vmaxfAK) = 0.449</t>
  </si>
  <si>
    <t>C(vmaxPK, vmaxAA2) = -0.448</t>
  </si>
  <si>
    <t>C(vmaxrCS, vmaxfAlaTA) = -0.448</t>
  </si>
  <si>
    <t>C(vmaxPK, vmaxfGLDH) = -0.448</t>
  </si>
  <si>
    <t>C(vmaxrAK, vmaxPPRibP) = 0.445</t>
  </si>
  <si>
    <t>C(vmaxPGK, vmaxrGLDH) = -0.444</t>
  </si>
  <si>
    <t>C(vmaxrLDH, vmaxfCK) = 0.443</t>
  </si>
  <si>
    <t>C(vmaxPGK, vmaxATPase) = -0.440</t>
  </si>
  <si>
    <t>C(vmaxPFKALD, vmaxfCITSISOD) = 0.438</t>
  </si>
  <si>
    <t>C(vmaxfLDH, vmaxSAL) = -0.437</t>
  </si>
  <si>
    <t>C(vmaxNADPHox, vmaxASX) = -0.436</t>
  </si>
  <si>
    <t>C(vmaxrCS, vmaxNADPHox) = -0.434</t>
  </si>
  <si>
    <t>C(vmaxME, vmaxleak) = -0.434</t>
  </si>
  <si>
    <t>C(vmaxrCS, vmaxfASTA) = 0.434</t>
  </si>
  <si>
    <t>C(vmaxAA2, vmaxgrowth) = 0.434</t>
  </si>
  <si>
    <t>C(vmaxfAK, vmaxfCK) = -0.433</t>
  </si>
  <si>
    <t>C(vmaxfLDH, vmaxrAK) = 0.433</t>
  </si>
  <si>
    <t>C(vmaxrLDH, vmaxPDH) = -0.432</t>
  </si>
  <si>
    <t>C(vmaxfAlaTA, vmaxSAL) = -0.432</t>
  </si>
  <si>
    <t>C(vmaxSAL, vmaxrASTA) = 0.431</t>
  </si>
  <si>
    <t>C(vmaxAKGDH, vmaxfCK) = 0.431</t>
  </si>
  <si>
    <t>C(vmaxPC, vmaxrCK) = 0.430</t>
  </si>
  <si>
    <t>C(vmaxresp, vmaxfAK) = -0.428</t>
  </si>
  <si>
    <t>C(vmaxPK, vmaxrCITSISOD) = 0.427</t>
  </si>
  <si>
    <t>C(vmaxfCITSISOD, vmaxfAlaTA) = -0.426</t>
  </si>
  <si>
    <t>C(vmaxresp, vmaxleak) = -0.426</t>
  </si>
  <si>
    <t>C(vmaxHK, vmaxG6PDHPGLcDH) = 0.426</t>
  </si>
  <si>
    <t>C(vmaxrCITSISOD, vmaxfCK) = 0.425</t>
  </si>
  <si>
    <t>C(vmaxfLDH, vmaxleak) = -0.425</t>
  </si>
  <si>
    <t>C(vmaxPK, vmaxfCK) = 0.424</t>
  </si>
  <si>
    <t>C(vmaxrCITSISOD, vmaxME) = 0.423</t>
  </si>
  <si>
    <t>C(vmaxrAlaTA, vmaxfASTA) = 0.422</t>
  </si>
  <si>
    <t>C(vmaxATPase, vmaxrCK) = -0.422</t>
  </si>
  <si>
    <t>C(vmaxG6PDHPGLcDH, vmaxfAlaTA) = -0.421</t>
  </si>
  <si>
    <t>C(vmaxfCK, vmaxgrowth) = -0.420</t>
  </si>
  <si>
    <t>C(vmaxPDH, vmaxfAlaTA) = 0.420</t>
  </si>
  <si>
    <t>C(vmaxG6PDHPGLcDH, vmaxfCS) = 0.420</t>
  </si>
  <si>
    <t>C(vmaxTKTA, vmaxfAK) = -0.418</t>
  </si>
  <si>
    <t>C(vmaxfMDH, vmaxSAL) = 0.417</t>
  </si>
  <si>
    <t>C(vmaxTKTA, vmaxASX) = -0.416</t>
  </si>
  <si>
    <t>C(vmaxHK, vmaxleak) = 0.415</t>
  </si>
  <si>
    <t>C(vmaxPDH, vmaxASX) = 0.415</t>
  </si>
  <si>
    <t>C(vmaxPDH, vmaxleak) = 0.415</t>
  </si>
  <si>
    <t>C(vmaxPGI, vmaxAA1) = -0.414</t>
  </si>
  <si>
    <t>C(vmaxATPase, vmaxSAL) = -0.414</t>
  </si>
  <si>
    <t>C(vmaxrCITSISOD, vmaxrSDHFUM) = 0.413</t>
  </si>
  <si>
    <t>C(vmaxrLDH, vmaxGluT) = -0.412</t>
  </si>
  <si>
    <t>C(vmaxAKGDH, vmaxfSDHFUM) = 0.412</t>
  </si>
  <si>
    <t>C(vmaxrCS, vmaxfAK) = 0.411</t>
  </si>
  <si>
    <t>C(vmaxrCITSISOD, vmaxrGLNS) = 0.411</t>
  </si>
  <si>
    <t>C(vmaxPGI, vmaxATPase) = 0.411</t>
  </si>
  <si>
    <t>C(vmaxPFKALD, vmaxNADPHox) = 0.410</t>
  </si>
  <si>
    <t>C(vmaxrCITSISOD, vmaxresp) = 0.409</t>
  </si>
  <si>
    <t>C(vmaxHK, vmaxfSDHFUM) = -0.409</t>
  </si>
  <si>
    <t>C(vmaxPK, vmaxfASTA) = -0.408</t>
  </si>
  <si>
    <t>C(vmaxrGLNS, vmaxleak) = -0.403</t>
  </si>
  <si>
    <t>C(vmaxPK, vmaxrCS) = -0.403</t>
  </si>
  <si>
    <t>C(vmaxATPase, vmaxPPRibP) = 0.401</t>
  </si>
  <si>
    <t>C(vmaxrCK, vmaxgrowth) = 0.401</t>
  </si>
  <si>
    <t>C(vmaxrCS, vmaxfCK) = -0.400</t>
  </si>
  <si>
    <t>C(vmaxfMDH, vmaxfAK) = -0.400</t>
  </si>
  <si>
    <t>C(vmaxrCK, vmaxfASTA) = 0.399</t>
  </si>
  <si>
    <t>C(vmaxfCITSISOD, vmaxPPRibP) = 0.398</t>
  </si>
  <si>
    <t>C(vmaxHK, vmaxrLDH) = -0.397</t>
  </si>
  <si>
    <t>C(vmaxrAlaTA, vmaxSAL) = 0.397</t>
  </si>
  <si>
    <t>C(vmaxleak, vmaxNADPHox) = -0.396</t>
  </si>
  <si>
    <t>C(vmaxfAK, vmaxASX) = 0.395</t>
  </si>
  <si>
    <t>C(vmaxrCITSISOD, vmaxATPase) = 0.394</t>
  </si>
  <si>
    <t>C(vmaxrAK, vmaxrASTA) = -0.393</t>
  </si>
  <si>
    <t>C(vmaxrGLNS, vmaxgrowth) = -0.391</t>
  </si>
  <si>
    <t>C(vmaxrCITSISOD, vmaxleak) = -0.391</t>
  </si>
  <si>
    <t>C(vmaxfLDH, vmaxrCITSISOD) = 0.391</t>
  </si>
  <si>
    <t>C(vmaxrGLNS, vmaxrAlaTA) = -0.390</t>
  </si>
  <si>
    <t>C(vmaxPGI, vmaxrSDHFUM) = -0.390</t>
  </si>
  <si>
    <t>C(vmaxAKGDH, vmaxNADPHox) = 0.390</t>
  </si>
  <si>
    <t>C(vmaxresp, vmaxfASTA) = -0.390</t>
  </si>
  <si>
    <t>C(vmaxTKTA, vmaxNADPHox) = 0.389</t>
  </si>
  <si>
    <t>C(vmaxGluT, vmaxgrowth) = 0.389</t>
  </si>
  <si>
    <t>C(vmaxrCK, vmaxNADPHox) = -0.388</t>
  </si>
  <si>
    <t>C(vmaxrLDH, vmaxME) = 0.387</t>
  </si>
  <si>
    <t>C(vmaxTKTA, vmaxrSDHFUM) = -0.387</t>
  </si>
  <si>
    <t>C(vmaxPPRibP, vmaxASX) = -0.387</t>
  </si>
  <si>
    <t>C(vmaxTKTA, vmaxAA1) = -0.386</t>
  </si>
  <si>
    <t>C(vmaxfSDHFUM, vmaxPC) = 0.386</t>
  </si>
  <si>
    <t>C(vmaxPFKALD, vmaxTKTA) = 0.385</t>
  </si>
  <si>
    <t>C(vmaxAKGDH, vmaxATPase) = 0.385</t>
  </si>
  <si>
    <t>C(vmaxPGK, vmaxPDH) = -0.384</t>
  </si>
  <si>
    <t>C(vmaxrAK, vmaxAA1) = -0.383</t>
  </si>
  <si>
    <t>C(vmaxME, vmaxAA2) = -0.383</t>
  </si>
  <si>
    <t>C(vmaxfCS, vmaxfAlaTA) = -0.383</t>
  </si>
  <si>
    <t>C(vmaxrAlaTA, vmaxfAK) = 0.382</t>
  </si>
  <si>
    <t>C(vmaxG6PDHPGLcDH, vmaxrCITSISOD) = 0.382</t>
  </si>
  <si>
    <t>C(vmaxPGK, vmaxfGLNS) = -0.381</t>
  </si>
  <si>
    <t>C(vmaxPGI, vmaxG6PDHPGLcDH) = 0.379</t>
  </si>
  <si>
    <t>C(vmaxPGI, vmaxrAK) = 0.379</t>
  </si>
  <si>
    <t>C(vmaxAKGDH, vmaxfMDH) = -0.378</t>
  </si>
  <si>
    <t>C(vmaxTKTA, vmaxrAlaTA) = -0.378</t>
  </si>
  <si>
    <t>C(vmaxME, vmaxresp) = 0.377</t>
  </si>
  <si>
    <t>C(vmaxfCITSISOD, vmaxASX) = -0.377</t>
  </si>
  <si>
    <t>C(vmaxrCK, vmaxAA1) = 0.377</t>
  </si>
  <si>
    <t>C(vmaxfGLDH, vmaxSAL) = -0.375</t>
  </si>
  <si>
    <t>C(vmaxrCITSISOD, vmaxrAK) = 0.375</t>
  </si>
  <si>
    <t>C(vmaxPDH, vmaxfCK) = 0.375</t>
  </si>
  <si>
    <t>C(vmaxG6PDHPGLcDH, vmaxrASTA) = 0.375</t>
  </si>
  <si>
    <t>C(vmaxHK, vmaxPDH) = -0.374</t>
  </si>
  <si>
    <t>C(vmaxfGLDH, vmaxGluT) = -0.374</t>
  </si>
  <si>
    <t>C(vmaxG6PDHPGLcDH, vmaxfAK) = -0.372</t>
  </si>
  <si>
    <t>C(vmaxPFKALD, vmaxPPRibP) = 0.369</t>
  </si>
  <si>
    <t>C(vmaxHK, vmaxrSDHFUM) = 0.368</t>
  </si>
  <si>
    <t>C(vmaxrCITSISOD, vmaxAA2) = -0.368</t>
  </si>
  <si>
    <t>C(vmaxleak, vmaxPPRibP) = -0.368</t>
  </si>
  <si>
    <t>C(vmaxPGI, vmaxfAlaTA) = -0.367</t>
  </si>
  <si>
    <t>C(vmaxfLDH, vmaxrLDH) = 0.367</t>
  </si>
  <si>
    <t>C(vmaxfGLNS, vmaxATPase) = 0.366</t>
  </si>
  <si>
    <t>C(vmaxG6PDHPGLcDH, vmaxPC) = -0.366</t>
  </si>
  <si>
    <t>C(vmaxPK, vmaxrAlaTA) = -0.366</t>
  </si>
  <si>
    <t>C(vmaxHK, vmaxrCS) = 0.365</t>
  </si>
  <si>
    <t>C(vmaxPFKALD, vmaxfAK) = -0.365</t>
  </si>
  <si>
    <t>C(vmaxPDH, vmaxfASTA) = 0.363</t>
  </si>
  <si>
    <t>C(vmaxrAK, vmaxASX) = -0.363</t>
  </si>
  <si>
    <t>C(vmaxTKTA, vmaxleak) = -0.362</t>
  </si>
  <si>
    <t>C(vmaxfLDH, vmaxfMDH) = -0.362</t>
  </si>
  <si>
    <t>C(vmaxfGLNS, vmaxAA1) = -0.358</t>
  </si>
  <si>
    <t>C(vmaxG6PDHPGLcDH, vmaxrSDHFUM) = 0.358</t>
  </si>
  <si>
    <t>C(vmaxG6PDHPGLcDH, vmaxAKGDH) = -0.357</t>
  </si>
  <si>
    <t>C(vmaxHK, vmaxrAlaTA) = 0.357</t>
  </si>
  <si>
    <t>C(vmaxrCS, vmaxrGLNS) = -0.356</t>
  </si>
  <si>
    <t>C(vmaxPDH, vmaxfMDH) = -0.356</t>
  </si>
  <si>
    <t>C(vmaxrCITSISOD, vmaxrAlaTA) = -0.356</t>
  </si>
  <si>
    <t>C(vmaxfAK, vmaxrAK) = -0.355</t>
  </si>
  <si>
    <t>C(vmaxPDH, vmaxrGLNS) = 0.355</t>
  </si>
  <si>
    <t>C(vmaxrSDHFUM, vmaxrGLDH) = 0.354</t>
  </si>
  <si>
    <t>C(vmaxG6PDHPGLcDH, vmaxfGLNS) = -0.354</t>
  </si>
  <si>
    <t>C(vmaxrGLNS, vmaxATPase) = 0.354</t>
  </si>
  <si>
    <t>C(vmaxPGI, vmaxAKGDH) = 0.354</t>
  </si>
  <si>
    <t>C(vmaxPGI, vmaxfGLNS) = 0.351</t>
  </si>
  <si>
    <t>C(vmaxrAlaTA, vmaxresp) = -0.351</t>
  </si>
  <si>
    <t>C(vmaxHK, vmaxfAlaTA) = -0.349</t>
  </si>
  <si>
    <t>C(vmaxfCITSISOD, vmaxleak) = -0.348</t>
  </si>
  <si>
    <t>C(vmaxrAK, vmaxrCK) = -0.348</t>
  </si>
  <si>
    <t>C(vmaxfCITSISOD, vmaxME) = -0.347</t>
  </si>
  <si>
    <t>C(vmaxrLDH, vmaxfCITSISOD) = 0.346</t>
  </si>
  <si>
    <t>C(vmaxfLDH, vmaxresp) = 0.346</t>
  </si>
  <si>
    <t>C(vmaxrGLDH, vmaxSAL) = -0.345</t>
  </si>
  <si>
    <t>C(vmaxfSDHFUM, vmaxPPRibP) = -0.343</t>
  </si>
  <si>
    <t>C(vmaxfLDH, vmaxfAK) = -0.341</t>
  </si>
  <si>
    <t>C(vmaxAKGDH, vmaxrGLNS) = 0.341</t>
  </si>
  <si>
    <t>C(vmaxrSDHFUM, vmaxME) = -0.340</t>
  </si>
  <si>
    <t>C(vmaxrGLDH, vmaxrCK) = 0.339</t>
  </si>
  <si>
    <t>C(vmaxPC, vmaxGluT) = -0.337</t>
  </si>
  <si>
    <t>C(vmaxPDH, vmaxSAL) = -0.337</t>
  </si>
  <si>
    <t>C(vmaxfMDH, vmaxAA2) = 0.336</t>
  </si>
  <si>
    <t>C(vmaxfCS, vmaxME) = 0.335</t>
  </si>
  <si>
    <t>C(vmaxfSDHFUM, vmaxfGLNS) = 0.333</t>
  </si>
  <si>
    <t>C(vmaxrLDH, vmaxAA2) = -0.333</t>
  </si>
  <si>
    <t>C(vmaxG6PDHPGLcDH, vmaxrAK) = 0.332</t>
  </si>
  <si>
    <t>C(vmaxAKGDH, vmaxAA2) = -0.331</t>
  </si>
  <si>
    <t>C(vmaxTKTA, vmaxATPase) = 0.330</t>
  </si>
  <si>
    <t>C(vmaxrCS, vmaxrCITSISOD) = -0.330</t>
  </si>
  <si>
    <t>C(vmaxHK, vmaxPK) = -0.329</t>
  </si>
  <si>
    <t>C(vmaxPK, vmaxfGLNS) = 0.329</t>
  </si>
  <si>
    <t>C(vmaxPGI, vmaxfLDH) = 0.327</t>
  </si>
  <si>
    <t>C(vmaxfSDHFUM, vmaxAA2) = -0.325</t>
  </si>
  <si>
    <t>C(vmaxPGI, vmaxfAK) = -0.324</t>
  </si>
  <si>
    <t>C(vmaxfCS, vmaxSAL) = 0.324</t>
  </si>
  <si>
    <t>C(vmaxPFKALD, vmaxrAK) = 0.323</t>
  </si>
  <si>
    <t>C(vmaxrGLDH, vmaxrASTA) = 0.323</t>
  </si>
  <si>
    <t>C(vmaxfMDH, vmaxfCK) = -0.321</t>
  </si>
  <si>
    <t>C(vmaxGluT, vmaxleak) = 0.321</t>
  </si>
  <si>
    <t>C(vmaxrLDH, vmaxfAK) = -0.321</t>
  </si>
  <si>
    <t>C(vmaxASX, vmaxfASTA) = 0.320</t>
  </si>
  <si>
    <t>C(vmaxfAlaTA, vmaxNADPHox) = 0.320</t>
  </si>
  <si>
    <t>C(vmaxfLDH, vmaxrASTA) = -0.320</t>
  </si>
  <si>
    <t>C(vmaxfCS, vmaxrGLDH) = -0.319</t>
  </si>
  <si>
    <t>C(vmaxTKTA, vmaxPDH) = -0.319</t>
  </si>
  <si>
    <t>C(vmaxPGK, vmaxfMDH) = 0.319</t>
  </si>
  <si>
    <t>C(vmaxfGLNS, vmaxrCK) = -0.318</t>
  </si>
  <si>
    <t>C(vmaxfGLDH, vmaxfAK) = 0.317</t>
  </si>
  <si>
    <t>C(vmaxPGK, vmaxleak) = 0.317</t>
  </si>
  <si>
    <t>C(vmaxG6PDHPGLcDH, vmaxASX) = -0.316</t>
  </si>
  <si>
    <t>C(vmaxPFKALD, vmaxG6PDHPGLcDH) = 0.315</t>
  </si>
  <si>
    <t>C(vmaxPPRibP, vmaxNADPHox) = 0.314</t>
  </si>
  <si>
    <t>C(vmaxPK, vmaxAKGDH) = 0.312</t>
  </si>
  <si>
    <t>C(vmaxME, vmaxrGLNS) = 0.312</t>
  </si>
  <si>
    <t>C(vmaxPGI, vmaxPPRibP) = 0.310</t>
  </si>
  <si>
    <t>C(vmaxrCITSISOD, vmaxfGLDH) = -0.309</t>
  </si>
  <si>
    <t>C(vmaxPGI, vmaxfGLDH) = -0.308</t>
  </si>
  <si>
    <t>C(vmaxNADPHox, vmaxgrowth) = -0.306</t>
  </si>
  <si>
    <t>C(vmaxGluT, vmaxAA1) = 0.305</t>
  </si>
  <si>
    <t>C(vmaxGluT, vmaxrASTA) = 0.305</t>
  </si>
  <si>
    <t>C(vmaxfGLDH, vmaxrCK) = 0.304</t>
  </si>
  <si>
    <t>C(vmaxG6PDHPGLcDH, vmaxgrowth) = -0.303</t>
  </si>
  <si>
    <t>C(vmaxfAlaTA, vmaxrCK) = 0.303</t>
  </si>
  <si>
    <t>C(vmaxG6PDHPGLcDH, vmaxfSDHFUM) = -0.303</t>
  </si>
  <si>
    <t>C(vmaxrCS, vmaxfGLDH) = 0.303</t>
  </si>
  <si>
    <t>C(vmaxfGLDH, vmaxleak) = 0.302</t>
  </si>
  <si>
    <t>C(vmaxME, vmaxAA1) = -0.302</t>
  </si>
  <si>
    <t>C(vmaxAKGDH, vmaxSAL) = -0.302</t>
  </si>
  <si>
    <t>C(vmaxrCS, vmaxfGLNS) = -0.301</t>
  </si>
  <si>
    <t>C(vmaxPK, vmaxrASTA) = 0.301</t>
  </si>
  <si>
    <t>C(vmaxPGI, vmaxrAlaTA) = 0.301</t>
  </si>
  <si>
    <t>C(vmaxfCS, vmaxrCITSISOD) = 0.301</t>
  </si>
  <si>
    <t>C(vmaxfCITSISOD, vmaxfGLDH) = -0.299</t>
  </si>
  <si>
    <t>C(vmaxrAlaTA, vmaxAA1) = 0.299</t>
  </si>
  <si>
    <t>C(vmaxGluT, vmaxPPRibP) = -0.298</t>
  </si>
  <si>
    <t>C(vmaxrSDHFUM, vmaxfCK) = -0.297</t>
  </si>
  <si>
    <t>C(vmaxPDH, vmaxrSDHFUM) = 0.297</t>
  </si>
  <si>
    <t>C(vmaxrGLNS, vmaxfAlaTA) = 0.296</t>
  </si>
  <si>
    <t>C(vmaxATPase, vmaxAA2) = -0.296</t>
  </si>
  <si>
    <t>C(vmaxfAK, vmaxrCK) = 0.295</t>
  </si>
  <si>
    <t>C(vmaxPC, vmaxrAK) = -0.295</t>
  </si>
  <si>
    <t>C(vmaxAKGDH, vmaxME) = 0.294</t>
  </si>
  <si>
    <t>C(vmaxTKTA, vmaxfMDH) = 0.293</t>
  </si>
  <si>
    <t>C(vmaxrGLNS, vmaxfAK) = -0.293</t>
  </si>
  <si>
    <t>C(vmaxrGLDH, vmaxrAK) = -0.291</t>
  </si>
  <si>
    <t>C(vmaxPFKALD, vmaxfASTA) = -0.290</t>
  </si>
  <si>
    <t>C(vmaxPK, vmaxfCITSISOD) = 0.290</t>
  </si>
  <si>
    <t>C(vmaxG6PDHPGLcDH, vmaxrCK) = -0.290</t>
  </si>
  <si>
    <t>C(vmaxHK, vmaxgrowth) = 0.289</t>
  </si>
  <si>
    <t>C(vmaxfSDHFUM, vmaxfCK) = 0.289</t>
  </si>
  <si>
    <t>C(vmaxrCITSISOD, vmaxfASTA) = -0.288</t>
  </si>
  <si>
    <t>C(vmaxrCITSISOD, vmaxGluT) = -0.286</t>
  </si>
  <si>
    <t>C(vmaxME, vmaxrGLDH) = -0.286</t>
  </si>
  <si>
    <t>C(vmaxfLDH, vmaxPDH) = 0.285</t>
  </si>
  <si>
    <t>C(vmaxHK, vmaxrCITSISOD) = -0.285</t>
  </si>
  <si>
    <t>C(vmaxrLDH, vmaxrAK) = 0.285</t>
  </si>
  <si>
    <t>C(vmaxPGK, vmaxAKGDH) = -0.284</t>
  </si>
  <si>
    <t>C(vmaxME, vmaxPC) = 0.284</t>
  </si>
  <si>
    <t>C(vmaxATPase, vmaxNADPHox) = 0.284</t>
  </si>
  <si>
    <t>C(vmaxTKTA, vmaxfSDHFUM) = -0.283</t>
  </si>
  <si>
    <t>C(vmaxrCS, vmaxGluT) = 0.282</t>
  </si>
  <si>
    <t>C(vmaxPGK, vmaxME) = -0.281</t>
  </si>
  <si>
    <t>C(vmaxrSDHFUM, vmaxrAlaTA) = -0.281</t>
  </si>
  <si>
    <t>C(vmaxrGLDH, vmaxGluT) = 0.280</t>
  </si>
  <si>
    <t>C(vmaxPDH, vmaxrCS) = -0.280</t>
  </si>
  <si>
    <t>C(vmaxTKTA, vmaxME) = 0.279</t>
  </si>
  <si>
    <t>C(vmaxfCITSISOD, vmaxfCK) = -0.279</t>
  </si>
  <si>
    <t>C(vmaxleak, vmaxfASTA) = 0.279</t>
  </si>
  <si>
    <t>C(vmaxrSDHFUM, vmaxATPase) = -0.279</t>
  </si>
  <si>
    <t>C(vmaxfAlaTA, vmaxAA1) = -0.279</t>
  </si>
  <si>
    <t>C(vmaxPK, vmaxrAK) = 0.278</t>
  </si>
  <si>
    <t>C(vmaxfLDH, vmaxAKGDH) = 0.277</t>
  </si>
  <si>
    <t>C(vmaxPPRibP, vmaxrASTA) = -0.276</t>
  </si>
  <si>
    <t>C(vmaxfCITSISOD, vmaxfSDHFUM) = -0.275</t>
  </si>
  <si>
    <t>C(vmaxfASTA, vmaxAA1) = 0.273</t>
  </si>
  <si>
    <t>C(vmaxrSDHFUM, vmaxfMDH) = 0.273</t>
  </si>
  <si>
    <t>C(vmaxfCS, vmaxATPase) = -0.272</t>
  </si>
  <si>
    <t>C(vmaxAKGDH, vmaxAA1) = -0.271</t>
  </si>
  <si>
    <t>C(vmaxfCK, vmaxSAL) = -0.271</t>
  </si>
  <si>
    <t>C(vmaxPDH, vmaxfGLDH) = 0.271</t>
  </si>
  <si>
    <t>C(vmaxASX, vmaxAA2) = 0.269</t>
  </si>
  <si>
    <t>C(vmaxfGLDH, vmaxrAlaTA) = 0.268</t>
  </si>
  <si>
    <t>C(vmaxfCITSISOD, vmaxrAlaTA) = 0.267</t>
  </si>
  <si>
    <t>C(vmaxrGLNS, vmaxrASTA) = 0.267</t>
  </si>
  <si>
    <t>C(vmaxrCS, vmaxrASTA) = -0.267</t>
  </si>
  <si>
    <t>C(vmaxTKTA, vmaxGluT) = -0.266</t>
  </si>
  <si>
    <t>C(vmaxresp, vmaxgrowth) = -0.265</t>
  </si>
  <si>
    <t>C(vmaxrGLDH, vmaxfASTA) = -0.264</t>
  </si>
  <si>
    <t>C(vmaxPDH, vmaxrAlaTA) = -0.263</t>
  </si>
  <si>
    <t>C(vmaxfCS, vmaxfAK) = 0.263</t>
  </si>
  <si>
    <t>C(vmaxME, vmaxNADPHox) = 0.262</t>
  </si>
  <si>
    <t>C(vmaxfCS, vmaxfGLDH) = -0.262</t>
  </si>
  <si>
    <t>C(vmaxleak, vmaxrAK) = -0.262</t>
  </si>
  <si>
    <t>C(vmaxAKGDH, vmaxresp) = 0.262</t>
  </si>
  <si>
    <t>C(vmaxrCITSISOD, vmaxPC) = 0.261</t>
  </si>
  <si>
    <t>C(vmaxME, vmaxASX) = -0.259</t>
  </si>
  <si>
    <t>C(vmaxG6PDHPGLcDH, vmaxresp) = 0.259</t>
  </si>
  <si>
    <t>C(vmaxrLDH, vmaxrGLDH) = -0.257</t>
  </si>
  <si>
    <t>C(vmaxfCITSISOD, vmaxSAL) = 0.257</t>
  </si>
  <si>
    <t>C(vmaxPGK, vmaxrAK) = -0.256</t>
  </si>
  <si>
    <t>C(vmaxPGI, vmaxNADPHox) = 0.256</t>
  </si>
  <si>
    <t>C(vmaxfSDHFUM, vmaxrGLDH) = 0.256</t>
  </si>
  <si>
    <t>C(vmaxrGLDH, vmaxleak) = 0.255</t>
  </si>
  <si>
    <t>C(vmaxME, vmaxfGLDH) = -0.253</t>
  </si>
  <si>
    <t>C(vmaxPGI, vmaxresp) = 0.252</t>
  </si>
  <si>
    <t>C(vmaxfCITSISOD, vmaxrSDHFUM) = -0.252</t>
  </si>
  <si>
    <t>C(vmaxfSDHFUM, vmaxrGLNS) = 0.252</t>
  </si>
  <si>
    <t>C(vmaxPGK, vmaxfGLDH) = 0.251</t>
  </si>
  <si>
    <t>C(vmaxrCS, vmaxrGLDH) = -0.250</t>
  </si>
  <si>
    <t>C(vmaxPK, vmaxfLDH) = 0.249</t>
  </si>
  <si>
    <t>C(vmaxG6PDHPGLcDH, vmaxfCK) = -0.249</t>
  </si>
  <si>
    <t>C(vmaxME, vmaxfASTA) = -0.247</t>
  </si>
  <si>
    <t>C(vmaxPGI, vmaxfCK) = 0.247</t>
  </si>
  <si>
    <t>C(vmaxG6PDHPGLcDH, vmaxleak) = -0.247</t>
  </si>
  <si>
    <t>C(vmaxPC, vmaxleak) = 0.244</t>
  </si>
  <si>
    <t>C(vmaxfMDH, vmaxPPRibP) = 0.244</t>
  </si>
  <si>
    <t>C(vmaxME, vmaxrCK) = -0.244</t>
  </si>
  <si>
    <t>C(vmaxrLDH, vmaxfASTA) = -0.244</t>
  </si>
  <si>
    <t>C(vmaxPDH, vmaxfSDHFUM) = 0.242</t>
  </si>
  <si>
    <t>C(vmaxfLDH, vmaxfCS) = -0.242</t>
  </si>
  <si>
    <t>C(vmaxfAlaTA, vmaxATPase) = 0.242</t>
  </si>
  <si>
    <t>C(vmaxfMDH, vmaxATPase) = -0.241</t>
  </si>
  <si>
    <t>C(vmaxPDH, vmaxAKGDH) = -0.241</t>
  </si>
  <si>
    <t>C(vmaxPDH, vmaxrGLDH) = 0.240</t>
  </si>
  <si>
    <t>C(vmaxrSDHFUM, vmaxNADPHox) = -0.240</t>
  </si>
  <si>
    <t>C(vmaxrGLDH, vmaxAA2) = 0.239</t>
  </si>
  <si>
    <t>C(vmaxPC, vmaxAA2) = 0.238</t>
  </si>
  <si>
    <t>C(vmaxHK, vmaxrAK) = -0.238</t>
  </si>
  <si>
    <t>C(vmaxTKTA, vmaxresp) = 0.237</t>
  </si>
  <si>
    <t>C(vmaxPK, vmaxfAlaTA) = 0.237</t>
  </si>
  <si>
    <t>C(vmaxPGK, vmaxrASTA) = -0.236</t>
  </si>
  <si>
    <t>C(vmaxfAK, vmaxAA2) = 0.236</t>
  </si>
  <si>
    <t>C(vmaxHK, vmaxfCITSISOD) = 0.235</t>
  </si>
  <si>
    <t>C(vmaxPFKALD, vmaxSAL) = 0.235</t>
  </si>
  <si>
    <t>C(vmaxHK, vmaxPGI) = -0.235</t>
  </si>
  <si>
    <t>C(vmaxrCS, vmaxAA2) = 0.235</t>
  </si>
  <si>
    <t>C(vmaxfLDH, vmaxME) = 0.234</t>
  </si>
  <si>
    <t>C(vmaxfAlaTA, vmaxleak) = 0.234</t>
  </si>
  <si>
    <t>C(vmaxGluT, vmaxfCK) = -0.234</t>
  </si>
  <si>
    <t>C(vmaxSAL, vmaxASX) = -0.233</t>
  </si>
  <si>
    <t>C(vmaxfSDHFUM, vmaxME) = 0.233</t>
  </si>
  <si>
    <t>C(vmaxAKGDH, vmaxASX) = -0.233</t>
  </si>
  <si>
    <t>C(vmaxrLDH, vmaxrGLNS) = 0.233</t>
  </si>
  <si>
    <t>C(vmaxrAlaTA, vmaxATPase) = -0.233</t>
  </si>
  <si>
    <t>C(vmaxPDH, vmaxNADPHox) = -0.233</t>
  </si>
  <si>
    <t>C(vmaxGluT, vmaxresp) = 0.231</t>
  </si>
  <si>
    <t>C(vmaxPGI, vmaxrGLNS) = 0.231</t>
  </si>
  <si>
    <t>C(vmaxPDH, vmaxrCITSISOD) = 0.230</t>
  </si>
  <si>
    <t>C(vmaxGluT, vmaxATPase) = -0.230</t>
  </si>
  <si>
    <t>C(vmaxfCS, vmaxfGLNS) = -0.230</t>
  </si>
  <si>
    <t>C(vmaxfSDHFUM, vmaxrCK) = 0.230</t>
  </si>
  <si>
    <t>C(vmaxPK, vmaxG6PDHPGLcDH) = 0.230</t>
  </si>
  <si>
    <t>C(vmaxME, vmaxATPase) = 0.228</t>
  </si>
  <si>
    <t>C(vmaxrSDHFUM, vmaxfAlaTA) = 0.226</t>
  </si>
  <si>
    <t>C(vmaxfLDH, vmaxASX) = -0.226</t>
  </si>
  <si>
    <t>C(vmaxPGK, vmaxPC) = -0.225</t>
  </si>
  <si>
    <t>C(vmaxrGLDH, vmaxASX) = 0.224</t>
  </si>
  <si>
    <t>C(vmaxfCITSISOD, vmaxgrowth) = -0.224</t>
  </si>
  <si>
    <t>C(vmaxrSDHFUM, vmaxAA2) = 0.224</t>
  </si>
  <si>
    <t>C(vmaxrCS, vmaxAKGDH) = -0.223</t>
  </si>
  <si>
    <t>C(vmaxrASTA, vmaxAA2) = -0.222</t>
  </si>
  <si>
    <t>C(vmaxTKTA, vmaxfCS) = -0.222</t>
  </si>
  <si>
    <t>C(vmaxPGK, vmaxfASTA) = 0.221</t>
  </si>
  <si>
    <t>C(vmaxPGK, vmaxSAL) = 0.221</t>
  </si>
  <si>
    <t>C(vmaxPK, vmaxME) = 0.220</t>
  </si>
  <si>
    <t>C(vmaxrGLNS, vmaxrGLDH) = 0.220</t>
  </si>
  <si>
    <t>C(vmaxfCITSISOD, vmaxrCITSISOD) = -0.219</t>
  </si>
  <si>
    <t>C(vmaxPPRibP, vmaxSAL) = -0.219</t>
  </si>
  <si>
    <t>C(vmaxPGK, vmaxfCITSISOD) = 0.219</t>
  </si>
  <si>
    <t>C(vmaxfCS, vmaxNADPHox) = -0.218</t>
  </si>
  <si>
    <t>C(vmaxGluT, vmaxSAL) = -0.218</t>
  </si>
  <si>
    <t>C(vmaxTKTA, vmaxrAK) = 0.217</t>
  </si>
  <si>
    <t>C(vmaxfCS, vmaxrAlaTA) = 0.217</t>
  </si>
  <si>
    <t>C(vmaxrGLDH, vmaxresp) = 0.216</t>
  </si>
  <si>
    <t>C(vmaxrCK, vmaxAA2) = 0.216</t>
  </si>
  <si>
    <t>C(vmaxrLDH, vmaxrCS) = -0.215</t>
  </si>
  <si>
    <t>C(vmaxrSDHFUM, vmaxGluT) = 0.215</t>
  </si>
  <si>
    <t>C(vmaxrGLDH, vmaxPPRibP) = -0.214</t>
  </si>
  <si>
    <t>C(vmaxfCK, vmaxASX) = -0.214</t>
  </si>
  <si>
    <t>C(vmaxfCS, vmaxAKGDH) = -0.213</t>
  </si>
  <si>
    <t>C(vmaxfSDHFUM, vmaxrASTA) = 0.213</t>
  </si>
  <si>
    <t>C(vmaxfASTA, vmaxgrowth) = 0.213</t>
  </si>
  <si>
    <t>C(vmaxfCITSISOD, vmaxrAK) = 0.212</t>
  </si>
  <si>
    <t>C(vmaxPGK, vmaxNADPHox) = -0.212</t>
  </si>
  <si>
    <t>C(vmaxGluT, vmaxrCK) = 0.211</t>
  </si>
  <si>
    <t>C(vmaxPFKALD, vmaxAA2) = -0.210</t>
  </si>
  <si>
    <t>C(vmaxME, vmaxfAK) = -0.210</t>
  </si>
  <si>
    <t>C(vmaxrCS, vmaxfMDH) = -0.208</t>
  </si>
  <si>
    <t>C(vmaxrLDH, vmaxresp) = 0.208</t>
  </si>
  <si>
    <t>C(vmaxPC, vmaxSAL) = -0.207</t>
  </si>
  <si>
    <t>C(vmaxfCITSISOD, vmaxrGLDH) = -0.206</t>
  </si>
  <si>
    <t>C(vmaxPGK, vmaxfSDHFUM) = -0.206</t>
  </si>
  <si>
    <t>C(vmaxfAK, vmaxNADPHox) = -0.206</t>
  </si>
  <si>
    <t>C(vmaxPGI, vmaxSAL) = 0.202</t>
  </si>
  <si>
    <t>C(vmaxTKTA, vmaxgrowth) = -0.202</t>
  </si>
  <si>
    <t>C(vmaxrSDHFUM, vmaxPC) = 0.201</t>
  </si>
  <si>
    <t>C(vmaxPGI, vmaxrCITSISOD) = 0.201</t>
  </si>
  <si>
    <t>C(vmaxrGLNS, vmaxPPRibP) = -0.200</t>
  </si>
  <si>
    <t>C(vmaxPFKALD, vmaxAKGDH) = 0.200</t>
  </si>
  <si>
    <t>C(vmaxPK, vmaxPDH) = -0.200</t>
  </si>
  <si>
    <t>C(vmaxG6PDHPGLcDH, vmaxrGLDH) = -0.200</t>
  </si>
  <si>
    <t>C(vmaxrGLNS, vmaxfGLDH) = -0.200</t>
  </si>
  <si>
    <t>C(vmaxrSDHFUM, vmaxASX) = 0.199</t>
  </si>
  <si>
    <t>C(vmaxGluT, vmaxAA2) = 0.199</t>
  </si>
  <si>
    <t>C(vmaxfMDH, vmaxfAlaTA) = -0.198</t>
  </si>
  <si>
    <t>C(vmaxrLDH, vmaxPC) = -0.198</t>
  </si>
  <si>
    <t>C(vmaxfCS, vmaxASX) = -0.198</t>
  </si>
  <si>
    <t>C(vmaxAKGDH, vmaxGluT) = -0.197</t>
  </si>
  <si>
    <t>C(vmaxfGLNS, vmaxrGLDH) = -0.197</t>
  </si>
  <si>
    <t>C(vmaxTKTA, vmaxrGLDH) = 0.195</t>
  </si>
  <si>
    <t>C(vmaxrCS, vmaxleak) = 0.195</t>
  </si>
  <si>
    <t>C(vmaxPGI, vmaxME) = 0.194</t>
  </si>
  <si>
    <t>C(vmaxfAK, vmaxPPRibP) = -0.193</t>
  </si>
  <si>
    <t>C(vmaxresp, vmaxATPase) = 0.193</t>
  </si>
  <si>
    <t>C(vmaxHK, vmaxfAK) = 0.193</t>
  </si>
  <si>
    <t>C(vmaxPDH, vmaxfGLNS) = 0.192</t>
  </si>
  <si>
    <t>C(vmaxfSDHFUM, vmaxresp) = 0.192</t>
  </si>
  <si>
    <t>C(vmaxrAK, vmaxNADPHox) = 0.191</t>
  </si>
  <si>
    <t>C(vmaxAKGDH, vmaxfASTA) = -0.191</t>
  </si>
  <si>
    <t>C(vmaxfCITSISOD, vmaxGluT) = 0.190</t>
  </si>
  <si>
    <t>C(vmaxfCITSISOD, vmaxfASTA) = -0.190</t>
  </si>
  <si>
    <t>C(vmaxTKTA, vmaxfCK) = 0.190</t>
  </si>
  <si>
    <t>C(vmaxrAK, vmaxfCK) = 0.189</t>
  </si>
  <si>
    <t>C(vmaxPFKALD, vmaxfAlaTA) = -0.189</t>
  </si>
  <si>
    <t>C(vmaxPK, vmaxrGLDH) = 0.189</t>
  </si>
  <si>
    <t>C(vmaxPDH, vmaxrASTA) = -0.189</t>
  </si>
  <si>
    <t>C(vmaxfMDH, vmaxGluT) = -0.189</t>
  </si>
  <si>
    <t>C(vmaxrCITSISOD, vmaxAKGDH) = -0.188</t>
  </si>
  <si>
    <t>C(vmaxfCITSISOD, vmaxrASTA) = 0.188</t>
  </si>
  <si>
    <t>C(vmaxfAlaTA, vmaxASX) = 0.185</t>
  </si>
  <si>
    <t>C(vmaxrSDHFUM, vmaxfAK) = -0.184</t>
  </si>
  <si>
    <t>C(vmaxPFKALD, vmaxfLDH) = 0.183</t>
  </si>
  <si>
    <t>C(vmaxfMDH, vmaxfGLDH) = -0.183</t>
  </si>
  <si>
    <t>C(vmaxTKTA, vmaxfCITSISOD) = 0.182</t>
  </si>
  <si>
    <t>C(vmaxfCS, vmaxfCITSISOD) = 0.182</t>
  </si>
  <si>
    <t>C(vmaxSAL, vmaxAA2) = -0.182</t>
  </si>
  <si>
    <t>C(vmaxfLDH, vmaxrSDHFUM) = -0.182</t>
  </si>
  <si>
    <t>C(vmaxPGK, vmaxTKTA) = -0.181</t>
  </si>
  <si>
    <t>C(vmaxfCS, vmaxfCK) = -0.181</t>
  </si>
  <si>
    <t>C(vmaxPFKALD, vmaxPC) = -0.180</t>
  </si>
  <si>
    <t>C(vmaxrAlaTA, vmaxrASTA) = -0.180</t>
  </si>
  <si>
    <t>C(vmaxfAlaTA, vmaxrAK) = 0.178</t>
  </si>
  <si>
    <t>C(vmaxME, vmaxgrowth) = -0.178</t>
  </si>
  <si>
    <t>C(vmaxPC, vmaxfASTA) = -0.177</t>
  </si>
  <si>
    <t>C(vmaxfCK, vmaxNADPHox) = 0.177</t>
  </si>
  <si>
    <t>C(vmaxHK, vmaxPC) = -0.177</t>
  </si>
  <si>
    <t>C(vmaxPFKALD, vmaxrGLDH) = -0.177</t>
  </si>
  <si>
    <t>C(vmaxTKTA, vmaxfGLDH) = -0.176</t>
  </si>
  <si>
    <t>C(vmaxHK, vmaxNADPHox) = -0.174</t>
  </si>
  <si>
    <t>C(vmaxPDH, vmaxME) = 0.174</t>
  </si>
  <si>
    <t>C(vmaxfMDH, vmaxresp) = -0.173</t>
  </si>
  <si>
    <t>C(vmaxPGK, vmaxPPRibP) = 0.172</t>
  </si>
  <si>
    <t>C(vmaxrGLDH, vmaxfAK) = -0.171</t>
  </si>
  <si>
    <t>C(vmaxfSDHFUM, vmaxleak) = -0.171</t>
  </si>
  <si>
    <t>C(vmaxTKTA, vmaxPC) = 0.171</t>
  </si>
  <si>
    <t>C(vmaxPGK, vmaxfCS) = 0.171</t>
  </si>
  <si>
    <t>C(vmaxfMDH, vmaxrAK) = 0.170</t>
  </si>
  <si>
    <t>C(vmaxHK, vmaxfCS) = 0.169</t>
  </si>
  <si>
    <t>C(vmaxrAlaTA, vmaxfCK) = -0.169</t>
  </si>
  <si>
    <t>C(vmaxresp, vmaxrCK) = -0.169</t>
  </si>
  <si>
    <t>C(vmaxfCS, vmaxPPRibP) = -0.168</t>
  </si>
  <si>
    <t>C(vmaxPGI, vmaxfCS) = 0.168</t>
  </si>
  <si>
    <t>C(vmaxfLDH, vmaxG6PDHPGLcDH) = -0.168</t>
  </si>
  <si>
    <t>C(vmaxrAK, vmaxfASTA) = -0.167</t>
  </si>
  <si>
    <t>C(vmaxAKGDH, vmaxrAlaTA) = -0.167</t>
  </si>
  <si>
    <t>C(vmaxrSDHFUM, vmaxSAL) = 0.167</t>
  </si>
  <si>
    <t>C(vmaxG6PDHPGLcDH, vmaxGluT) = 0.167</t>
  </si>
  <si>
    <t>C(vmaxPDH, vmaxgrowth) = 0.167</t>
  </si>
  <si>
    <t>C(vmaxG6PDHPGLcDH, vmaxNADPHox) = -0.167</t>
  </si>
  <si>
    <t>C(vmaxfAlaTA, vmaxfCK) = 0.166</t>
  </si>
  <si>
    <t>C(vmaxfAlaTA, vmaxPPRibP) = -0.166</t>
  </si>
  <si>
    <t>C(vmaxfMDH, vmaxrGLDH) = -0.165</t>
  </si>
  <si>
    <t>C(vmaxrCK, vmaxSAL) = -0.165</t>
  </si>
  <si>
    <t>C(vmaxfGLDH, vmaxNADPHox) = 0.165</t>
  </si>
  <si>
    <t>C(vmaxME, vmaxrAK) = 0.164</t>
  </si>
  <si>
    <t>C(vmaxfLDH, vmaxfAlaTA) = 0.164</t>
  </si>
  <si>
    <t>C(vmaxPDH, vmaxrAK) = -0.163</t>
  </si>
  <si>
    <t>C(vmaxPDH, vmaxfCS) = -0.163</t>
  </si>
  <si>
    <t>C(vmaxfGLDH, vmaxrGLDH) = -0.162</t>
  </si>
  <si>
    <t>C(vmaxNADPHox, vmaxfASTA) = -0.161</t>
  </si>
  <si>
    <t>C(vmaxrASTA, vmaxgrowth) = 0.160</t>
  </si>
  <si>
    <t>C(vmaxrAK, vmaxAA2) = -0.160</t>
  </si>
  <si>
    <t>C(vmaxrAlaTA, vmaxrCK) = -0.159</t>
  </si>
  <si>
    <t>C(vmaxfLDH, vmaxPPRibP) = 0.159</t>
  </si>
  <si>
    <t>C(vmaxfGLDH, vmaxgrowth) = 0.159</t>
  </si>
  <si>
    <t>C(vmaxfCS, vmaxGluT) = -0.159</t>
  </si>
  <si>
    <t>C(vmaxfGLDH, vmaxASX) = 0.158</t>
  </si>
  <si>
    <t>C(vmaxfLDH, vmaxfGLDH) = 0.156</t>
  </si>
  <si>
    <t>C(vmaxrAlaTA, vmaxgrowth) = 0.156</t>
  </si>
  <si>
    <t>C(vmaxfSDHFUM, vmaxfASTA) = 0.156</t>
  </si>
  <si>
    <t>C(vmaxPFKALD, vmaxrSDHFUM) = -0.155</t>
  </si>
  <si>
    <t>C(vmaxPGK, vmaxrSDHFUM) = -0.155</t>
  </si>
  <si>
    <t>C(vmaxfLDH, vmaxPC) = -0.154</t>
  </si>
  <si>
    <t>C(vmaxfCS, vmaxAA1) = 0.154</t>
  </si>
  <si>
    <t>C(vmaxfGLDH, vmaxAA2) = 0.154</t>
  </si>
  <si>
    <t>C(vmaxrGLNS, vmaxSAL) = -0.154</t>
  </si>
  <si>
    <t>C(vmaxPGK, vmaxrLDH) = -0.154</t>
  </si>
  <si>
    <t>C(vmaxPPRibP, vmaxgrowth) = -0.153</t>
  </si>
  <si>
    <t>C(vmaxfGLNS, vmaxfASTA) = 0.152</t>
  </si>
  <si>
    <t>C(vmaxPFKALD, vmaxfCS) = 0.152</t>
  </si>
  <si>
    <t>C(vmaxPGK, vmaxASX) = 0.152</t>
  </si>
  <si>
    <t>C(vmaxfCS, vmaxfSDHFUM) = 0.150</t>
  </si>
  <si>
    <t>C(vmaxPK, vmaxGluT) = -0.150</t>
  </si>
  <si>
    <t>C(vmaxfAlaTA, vmaxfAK) = -0.149</t>
  </si>
  <si>
    <t>C(vmaxG6PDHPGLcDH, vmaxATPase) = -0.149</t>
  </si>
  <si>
    <t>C(vmaxrCITSISOD, vmaxPPRibP) = -0.149</t>
  </si>
  <si>
    <t>C(vmaxfGLDH, vmaxATPase) = 0.149</t>
  </si>
  <si>
    <t>C(vmaxTKTA, vmaxSAL) = -0.148</t>
  </si>
  <si>
    <t>C(vmaxrLDH, vmaxrASTA) = -0.147</t>
  </si>
  <si>
    <t>C(vmaxfCITSISOD, vmaxAA2) = -0.147</t>
  </si>
  <si>
    <t>C(vmaxME, vmaxPPRibP) = 0.144</t>
  </si>
  <si>
    <t>C(vmaxrCITSISOD, vmaxfMDH) = 0.144</t>
  </si>
  <si>
    <t>C(vmaxPK, vmaxSAL) = 0.142</t>
  </si>
  <si>
    <t>C(vmaxPC, vmaxASX) = 0.142</t>
  </si>
  <si>
    <t>C(vmaxHK, vmaxTKTA) = -0.142</t>
  </si>
  <si>
    <t>C(vmaxASX, vmaxrASTA) = 0.142</t>
  </si>
  <si>
    <t>C(vmaxPDH, vmaxresp) = 0.141</t>
  </si>
  <si>
    <t>C(vmaxEP, vmaxATPase) = -0.140</t>
  </si>
  <si>
    <t>C(vmaxfLDH, vmaxrAlaTA) = -0.140</t>
  </si>
  <si>
    <t>C(vmaxfAlaTA, vmaxrASTA) = -0.140</t>
  </si>
  <si>
    <t>C(vmaxrMDH, vmaxATPase) = 0.140</t>
  </si>
  <si>
    <t>C(vmaxG6PDHPGLcDH, vmaxAA2) = -0.140</t>
  </si>
  <si>
    <t>C(vmaxfLDH, vmaxEP) = -0.139</t>
  </si>
  <si>
    <t>C(vmaxrAlaTA, vmaxrAK) = -0.139</t>
  </si>
  <si>
    <t>C(vmaxfLDH, vmaxrMDH) = 0.139</t>
  </si>
  <si>
    <t>C(vmaxresp, vmaxNADPHox) = -0.138</t>
  </si>
  <si>
    <t>C(vmaxrGLNS, vmaxrAK) = 0.137</t>
  </si>
  <si>
    <t>C(vmaxfGLNS, vmaxgrowth) = -0.136</t>
  </si>
  <si>
    <t>C(vmaxNADPHox, vmaxAA2) = -0.136</t>
  </si>
  <si>
    <t>C(vmaxPC, vmaxPPRibP) = -0.136</t>
  </si>
  <si>
    <t>C(vmaxTKTA, vmaxrASTA) = 0.135</t>
  </si>
  <si>
    <t>C(vmaxrAlaTA, vmaxNADPHox) = -0.135</t>
  </si>
  <si>
    <t>C(vmaxPFKALD, vmaxrASTA) = -0.134</t>
  </si>
  <si>
    <t>C(vmaxfGLNS, vmaxASX) = -0.133</t>
  </si>
  <si>
    <t>C(vmaxrCITSISOD, vmaxfAlaTA) = 0.132</t>
  </si>
  <si>
    <t>C(vmaxPFKALD, vmaxfCK) = 0.132</t>
  </si>
  <si>
    <t>C(vmaxrCITSISOD, vmaxfSDHFUM) = 0.131</t>
  </si>
  <si>
    <t>C(vmaxfCS, vmaxleak) = -0.131</t>
  </si>
  <si>
    <t>C(vmaxfSDHFUM, vmaxGluT) = -0.129</t>
  </si>
  <si>
    <t>C(vmaxfCITSISOD, vmaxAKGDH) = 0.128</t>
  </si>
  <si>
    <t>C(vmaxEP, vmaxfCK) = -0.128</t>
  </si>
  <si>
    <t>C(vmaxrMDH, vmaxfCK) = 0.128</t>
  </si>
  <si>
    <t>C(vmaxPC, vmaxgrowth) = 0.128</t>
  </si>
  <si>
    <t>C(vmaxTKTA, vmaxfGLNS) = 0.126</t>
  </si>
  <si>
    <t>C(vmaxrCS, vmaxATPase) = -0.125</t>
  </si>
  <si>
    <t>C(vmaxfLDH, vmaxrCK) = -0.124</t>
  </si>
  <si>
    <t>C(vmaxfCS, vmaxrCS) = 0.124</t>
  </si>
  <si>
    <t>C(vmaxfGLDH, vmaxPPRibP) = 0.124</t>
  </si>
  <si>
    <t>C(vmaxfSDHFUM, vmaxSAL) = -0.123</t>
  </si>
  <si>
    <t>C(vmaxPPRibP, vmaxAA1) = -0.123</t>
  </si>
  <si>
    <t>C(vmaxfGLDH, vmaxAA1) = 0.123</t>
  </si>
  <si>
    <t>C(vmaxHK, vmaxGluT) = 0.123</t>
  </si>
  <si>
    <t>C(vmaxAKGDH, vmaxrASTA) = 0.122</t>
  </si>
  <si>
    <t>C(vmaxrAlaTA, vmaxGluT) = -0.122</t>
  </si>
  <si>
    <t>C(vmaxPK, vmaxPC) = -0.122</t>
  </si>
  <si>
    <t>C(vmaxfSDHFUM, vmaxrAlaTA) = -0.121</t>
  </si>
  <si>
    <t>C(vmaxPFKALD, vmaxfGLDH) = -0.121</t>
  </si>
  <si>
    <t>C(vmaxfCS, vmaxgrowth) = -0.120</t>
  </si>
  <si>
    <t>C(vmaxG6PDHPGLcDH, vmaxrGLNS) = -0.120</t>
  </si>
  <si>
    <t>C(vmaxPGI, vmaxrCS) = 0.119</t>
  </si>
  <si>
    <t>C(vmaxPK, vmaxPPRibP) = 0.118</t>
  </si>
  <si>
    <t>C(vmaxresp, vmaxPPRibP) = -0.118</t>
  </si>
  <si>
    <t>C(vmaxfCS, vmaxrSDHFUM) = 0.116</t>
  </si>
  <si>
    <t>C(vmaxfCK, vmaxrCK) = -0.115</t>
  </si>
  <si>
    <t>C(vmaxSAL, vmaxfASTA) = -0.114</t>
  </si>
  <si>
    <t>C(vmaxfMDH, vmaxleak) = 0.114</t>
  </si>
  <si>
    <t>C(vmaxSAL, vmaxgrowth) = -0.113</t>
  </si>
  <si>
    <t>C(vmaxrSDHFUM, vmaxrASTA) = 0.113</t>
  </si>
  <si>
    <t>C(vmaxPC, vmaxfGLDH) = 0.113</t>
  </si>
  <si>
    <t>C(vmaxresp, vmaxASX) = -0.113</t>
  </si>
  <si>
    <t>C(vmaxfMDH, vmaxAA1) = 0.112</t>
  </si>
  <si>
    <t>C(vmaxfGLNS, vmaxGluT) = -0.111</t>
  </si>
  <si>
    <t>C(vmaxAKGDH, vmaxrGLDH) = 0.110</t>
  </si>
  <si>
    <t>C(vmaxHK, vmaxrCK) = 0.110</t>
  </si>
  <si>
    <t>C(vmaxPFKALD, vmaxfSDHFUM) = -0.110</t>
  </si>
  <si>
    <t>C(vmaxAKGDH, vmaxrAK) = -0.110</t>
  </si>
  <si>
    <t>C(vmaxfMDH, vmaxrCK) = -0.108</t>
  </si>
  <si>
    <t>C(vmaxHK, vmaxPPRibP) = -0.108</t>
  </si>
  <si>
    <t>C(vmaxPFKALD, vmaxME) = 0.108</t>
  </si>
  <si>
    <t>C(vmaxPK, vmaxrSDHFUM) = -0.108</t>
  </si>
  <si>
    <t>C(vmaxrLDH, vmaxfAlaTA) = -0.107</t>
  </si>
  <si>
    <t>C(vmaxfSDHFUM, vmaxfAK) = 0.106</t>
  </si>
  <si>
    <t>C(vmaxfGLNS, vmaxSAL) = -0.106</t>
  </si>
  <si>
    <t>C(vmaxPFKALD, vmaxPGK) = -0.106</t>
  </si>
  <si>
    <t>C(vmaxleak, vmaxSAL) = -0.105</t>
  </si>
  <si>
    <t>C(vmaxPGI, vmaxPGK) = -0.103</t>
  </si>
  <si>
    <t>C(vmaxHK, vmaxrASTA) = 0.103</t>
  </si>
  <si>
    <t>C(vmaxrSDHFUM, vmaxrGLNS) = -0.102</t>
  </si>
  <si>
    <t>C(vmaxrGLNS, vmaxASX) = -0.102</t>
  </si>
  <si>
    <t>C(vmaxME, vmaxrAlaTA) = -0.102</t>
  </si>
  <si>
    <t>C(vmaxAKGDH, vmaxfAK) = -0.101</t>
  </si>
  <si>
    <t>C(vmaxfCS, vmaxAA2) = -0.100</t>
  </si>
  <si>
    <t>With ATP and Redox</t>
  </si>
  <si>
    <t>With Redox</t>
  </si>
  <si>
    <t>Without ATP and Redox</t>
  </si>
  <si>
    <t>C(vmaxresp, vmaxleak) = -0.434</t>
  </si>
  <si>
    <t>C(vmaxTKTA, vmaxresp) = 0.433</t>
  </si>
  <si>
    <t>C(vmaxTKTA, vmaxfGLDH) = -0.433</t>
  </si>
  <si>
    <t>C(vmaxPC, vmaxresp) = 0.432</t>
  </si>
  <si>
    <t>C(vmaxPK, vmaxATPase) = 0.432</t>
  </si>
  <si>
    <t>C(vmaxrAlaTA, vmaxgrowth) = -0.432</t>
  </si>
  <si>
    <t>C(vmaxEP, vmaxAA1) = 0.431</t>
  </si>
  <si>
    <t>C(vmaxPDH, vmaxfGLNS) = 0.431</t>
  </si>
  <si>
    <t>C(vmaxPK, vmaxfGLNS) = -0.430</t>
  </si>
  <si>
    <t>C(vmaxfMDH, vmaxfCK) = 0.429</t>
  </si>
  <si>
    <t>C(vmaxfAK, vmaxrASTA) = -0.429</t>
  </si>
  <si>
    <t>C(vmaxrLDH, vmaxfCK) = 0.428</t>
  </si>
  <si>
    <t>C(vmaxrCITSISOD, vmaxrAK) = -0.428</t>
  </si>
  <si>
    <t>C(vmaxrCS, vmaxleak) = -0.428</t>
  </si>
  <si>
    <t>C(vmaxfLDH, vmaxfMDH) = 0.427</t>
  </si>
  <si>
    <t>C(vmaxPC, vmaxfGLDH) = -0.426</t>
  </si>
  <si>
    <t>C(vmaxEP, vmaxATPase) = -0.424</t>
  </si>
  <si>
    <t>C(vmaxNADPHox, vmaxSAL) = -0.424</t>
  </si>
  <si>
    <t>C(vmaxPGI, vmaxrLDH) = -0.424</t>
  </si>
  <si>
    <t>C(vmaxrGLNS, vmaxrASTA) = 0.421</t>
  </si>
  <si>
    <t>C(vmaxrCS, vmaxfAlaTA) = -0.421</t>
  </si>
  <si>
    <t>C(vmaxfGLDH, vmaxfASTA) = 0.421</t>
  </si>
  <si>
    <t>C(vmaxPC, vmaxAA2) = 0.420</t>
  </si>
  <si>
    <t>C(vmaxSAL, vmaxrASTA) = -0.420</t>
  </si>
  <si>
    <t>C(vmaxPK, vmaxfASTA) = 0.419</t>
  </si>
  <si>
    <t>C(vmaxfCITSISOD, vmaxPPRibP) = -0.419</t>
  </si>
  <si>
    <t>C(vmaxfSDHFUM, vmaxrASTA) = -0.419</t>
  </si>
  <si>
    <t>C(vmaxPFKALD, vmaxrCS) = -0.418</t>
  </si>
  <si>
    <t>C(vmaxfAK, vmaxASX) = 0.418</t>
  </si>
  <si>
    <t>C(vmaxfGLNS, vmaxASX) = -0.418</t>
  </si>
  <si>
    <t>C(vmaxleak, vmaxNADPHox) = -0.417</t>
  </si>
  <si>
    <t>C(vmaxHK, vmaxrAK) = -0.417</t>
  </si>
  <si>
    <t>C(vmaxfCS, vmaxfGLDH) = -0.417</t>
  </si>
  <si>
    <t>C(vmaxHK, vmaxfSDHFUM) = -0.416</t>
  </si>
  <si>
    <t>C(vmaxPK, vmaxrAK) = 0.415</t>
  </si>
  <si>
    <t>C(vmaxrSDHFUM, vmaxrAK) = -0.415</t>
  </si>
  <si>
    <t>C(vmaxPPRibP, vmaxAA2) = 0.415</t>
  </si>
  <si>
    <t>C(vmaxfMDH, vmaxfAlaTA) = -0.414</t>
  </si>
  <si>
    <t>C(vmaxPDH, vmaxATPase) = -0.414</t>
  </si>
  <si>
    <t>C(vmaxfMDH, vmaxME) = -0.413</t>
  </si>
  <si>
    <t>C(vmaxrGLNS, vmaxgrowth) = -0.411</t>
  </si>
  <si>
    <t>C(vmaxfLDH, vmaxrCITSISOD) = 0.411</t>
  </si>
  <si>
    <t>C(vmaxfCS, vmaxrSDHFUM) = -0.410</t>
  </si>
  <si>
    <t>C(vmaxAKGDH, vmaxPC) = -0.410</t>
  </si>
  <si>
    <t>C(vmaxPFKALD, vmaxASX) = 0.409</t>
  </si>
  <si>
    <t>C(vmaxEP, vmaxASX) = -0.409</t>
  </si>
  <si>
    <t>C(vmaxrCITSISOD, vmaxAA1) = 0.404</t>
  </si>
  <si>
    <t>C(vmaxEP, vmaxfSDHFUM) = -0.404</t>
  </si>
  <si>
    <t>C(vmaxG6PDHPGLcDH, vmaxfMDH) = 0.404</t>
  </si>
  <si>
    <t>C(vmaxrLDH, vmaxPC) = 0.403</t>
  </si>
  <si>
    <t>C(vmaxG6PDHPGLcDH, vmaxTKTA) = 0.400</t>
  </si>
  <si>
    <t>C(vmaxPFKALD, vmaxfAlaTA) = 0.397</t>
  </si>
  <si>
    <t>C(vmaxEP, vmaxfCITSISOD) = 0.397</t>
  </si>
  <si>
    <t>C(vmaxEP, vmaxSAL) = -0.394</t>
  </si>
  <si>
    <t>C(vmaxfCS, vmaxrMDH) = -0.393</t>
  </si>
  <si>
    <t>C(vmaxfGLDH, vmaxPPRibP) = 0.390</t>
  </si>
  <si>
    <t>C(vmaxrCITSISOD, vmaxrGLNS) = -0.390</t>
  </si>
  <si>
    <t>C(vmaxfMDH, vmaxATPase) = -0.390</t>
  </si>
  <si>
    <t>C(vmaxPGK, vmaxrAlaTA) = 0.389</t>
  </si>
  <si>
    <t>C(vmaxrCS, vmaxAKGDH) = 0.387</t>
  </si>
  <si>
    <t>C(vmaxPFKALD, vmaxrGLNS) = -0.386</t>
  </si>
  <si>
    <t>C(vmaxPFKALD, vmaxrSDHFUM) = -0.384</t>
  </si>
  <si>
    <t>C(vmaxPC, vmaxATPase) = -0.382</t>
  </si>
  <si>
    <t>C(vmaxPGI, vmaxrCS) = -0.382</t>
  </si>
  <si>
    <t>C(vmaxHK, vmaxrGLDH) = -0.379</t>
  </si>
  <si>
    <t>C(vmaxPDH, vmaxrAlaTA) = -0.379</t>
  </si>
  <si>
    <t>C(vmaxPK, vmaxrAlaTA) = 0.379</t>
  </si>
  <si>
    <t>C(vmaxPPRibP, vmaxASX) = -0.379</t>
  </si>
  <si>
    <t>C(vmaxfLDH, vmaxEP) = 0.378</t>
  </si>
  <si>
    <t>C(vmaxPGI, vmaxrGLNS) = -0.378</t>
  </si>
  <si>
    <t>C(vmaxHK, vmaxG6PDHPGLcDH) = 0.376</t>
  </si>
  <si>
    <t>C(vmaxfMDH, vmaxresp) = 0.375</t>
  </si>
  <si>
    <t>C(vmaxME, vmaxrASTA) = -0.374</t>
  </si>
  <si>
    <t>C(vmaxrAlaTA, vmaxrASTA) = -0.374</t>
  </si>
  <si>
    <t>C(vmaxTKTA, vmaxATPase) = -0.373</t>
  </si>
  <si>
    <t>C(vmaxG6PDHPGLcDH, vmaxPC) = 0.373</t>
  </si>
  <si>
    <t>C(vmaxrLDH, vmaxrGLNS) = 0.373</t>
  </si>
  <si>
    <t>C(vmaxTKTA, vmaxrAK) = -0.372</t>
  </si>
  <si>
    <t>C(vmaxfLDH, vmaxPC) = 0.370</t>
  </si>
  <si>
    <t>C(vmaxfASTA, vmaxrASTA) = -0.368</t>
  </si>
  <si>
    <t>C(vmaxrCITSISOD, vmaxPPRibP) = 0.368</t>
  </si>
  <si>
    <t>C(vmaxEP, vmaxfCK) = 0.368</t>
  </si>
  <si>
    <t>C(vmaxPGI, vmaxrSDHFUM) = -0.368</t>
  </si>
  <si>
    <t>C(vmaxrGLNS, vmaxresp) = 0.367</t>
  </si>
  <si>
    <t>C(vmaxPGI, vmaxSAL) = 0.365</t>
  </si>
  <si>
    <t>C(vmaxrGLDH, vmaxPPRibP) = -0.363</t>
  </si>
  <si>
    <t>C(vmaxrCITSISOD, vmaxrSDHFUM) = 0.362</t>
  </si>
  <si>
    <t>C(vmaxfMDH, vmaxAA1) = -0.362</t>
  </si>
  <si>
    <t>C(vmaxfCK, vmaxPPRibP) = 0.362</t>
  </si>
  <si>
    <t>C(vmaxPFKALD, vmaxPC) = -0.361</t>
  </si>
  <si>
    <t>C(vmaxATPase, vmaxrCK) = -0.361</t>
  </si>
  <si>
    <t>C(vmaxfAK, vmaxrAK) = 0.358</t>
  </si>
  <si>
    <t>C(vmaxEP, vmaxfCS) = -0.358</t>
  </si>
  <si>
    <t>C(vmaxPFKALD, vmaxGluT) = -0.356</t>
  </si>
  <si>
    <t>C(vmaxrGLNS, vmaxAA1) = -0.355</t>
  </si>
  <si>
    <t>C(vmaxfSDHFUM, vmaxleak) = 0.355</t>
  </si>
  <si>
    <t>C(vmaxrSDHFUM, vmaxrGLNS) = 0.354</t>
  </si>
  <si>
    <t>C(vmaxPGK, vmaxrLDH) = 0.354</t>
  </si>
  <si>
    <t>C(vmaxHK, vmaxfCITSISOD) = 0.353</t>
  </si>
  <si>
    <t>C(vmaxPK, vmaxleak) = 0.353</t>
  </si>
  <si>
    <t>C(vmaxfMDH, vmaxfGLNS) = 0.352</t>
  </si>
  <si>
    <t>C(vmaxPK, vmaxfMDH) = -0.351</t>
  </si>
  <si>
    <t>C(vmaxfGLDH, vmaxrAlaTA) = -0.350</t>
  </si>
  <si>
    <t>C(vmaxAKGDH, vmaxfGLDH) = 0.349</t>
  </si>
  <si>
    <t>C(vmaxG6PDHPGLcDH, vmaxrASTA) = 0.348</t>
  </si>
  <si>
    <t>C(vmaxPFKALD, vmaxPDH) = -0.347</t>
  </si>
  <si>
    <t>C(vmaxrCITSISOD, vmaxfGLNS) = 0.346</t>
  </si>
  <si>
    <t>C(vmaxrCK, vmaxPPRibP) = 0.345</t>
  </si>
  <si>
    <t>C(vmaxPPRibP, vmaxfASTA) = -0.345</t>
  </si>
  <si>
    <t>C(vmaxHK, vmaxfASTA) = -0.344</t>
  </si>
  <si>
    <t>C(vmaxG6PDHPGLcDH, vmaxAKGDH) = 0.344</t>
  </si>
  <si>
    <t>C(vmaxATPase, vmaxNADPHox) = -0.344</t>
  </si>
  <si>
    <t>C(vmaxfCS, vmaxfAlaTA) = -0.343</t>
  </si>
  <si>
    <t>C(vmaxrLDH, vmaxG6PDHPGLcDH) = 0.341</t>
  </si>
  <si>
    <t>C(vmaxfSDHFUM, vmaxgrowth) = 0.340</t>
  </si>
  <si>
    <t>C(vmaxPGI, vmaxfASTA) = 0.338</t>
  </si>
  <si>
    <t>C(vmaxTKTA, vmaxfCITSISOD) = 0.336</t>
  </si>
  <si>
    <t>C(vmaxAKGDH, vmaxrCK) = 0.334</t>
  </si>
  <si>
    <t>C(vmaxASX, vmaxfASTA) = 0.334</t>
  </si>
  <si>
    <t>C(vmaxPGI, vmaxfCK) = -0.334</t>
  </si>
  <si>
    <t>C(vmaxPFKALD, vmaxEP) = -0.334</t>
  </si>
  <si>
    <t>C(vmaxPK, vmaxrGLNS) = -0.333</t>
  </si>
  <si>
    <t>C(vmaxfSDHFUM, vmaxrAK) = 0.333</t>
  </si>
  <si>
    <t>C(vmaxPGK, vmaxAA2) = 0.333</t>
  </si>
  <si>
    <t>C(vmaxPGI, vmaxNADPHox) = 0.332</t>
  </si>
  <si>
    <t>C(vmaxresp, vmaxNADPHox) = 0.332</t>
  </si>
  <si>
    <t>C(vmaxrCS, vmaxrMDH) = -0.332</t>
  </si>
  <si>
    <t>C(vmaxTKTA, vmaxrCK) = -0.331</t>
  </si>
  <si>
    <t>C(vmaxPGI, vmaxAA1) = 0.330</t>
  </si>
  <si>
    <t>C(vmaxfCITSISOD, vmaxASX) = 0.330</t>
  </si>
  <si>
    <t>C(vmaxPGI, vmaxrGLDH) = 0.329</t>
  </si>
  <si>
    <t>C(vmaxAKGDH, vmaxrAlaTA) = -0.328</t>
  </si>
  <si>
    <t>C(vmaxrGLDH, vmaxfAK) = 0.326</t>
  </si>
  <si>
    <t>C(vmaxrLDH, vmaxrAK) = -0.325</t>
  </si>
  <si>
    <t>C(vmaxfAlaTA, vmaxrAlaTA) = -0.325</t>
  </si>
  <si>
    <t>C(vmaxrCITSISOD, vmaxAA2) = 0.324</t>
  </si>
  <si>
    <t>C(vmaxrLDH, vmaxME) = -0.322</t>
  </si>
  <si>
    <t>C(vmaxrAK, vmaxAA2) = -0.321</t>
  </si>
  <si>
    <t>C(vmaxrCITSISOD, vmaxfAK) = -0.320</t>
  </si>
  <si>
    <t>C(vmaxGluT, vmaxPPRibP) = 0.318</t>
  </si>
  <si>
    <t>C(vmaxPGI, vmaxGluT) = -0.318</t>
  </si>
  <si>
    <t>C(vmaxPFKALD, vmaxrCK) = 0.317</t>
  </si>
  <si>
    <t>C(vmaxleak, vmaxfAK) = 0.316</t>
  </si>
  <si>
    <t>C(vmaxNADPHox, vmaxfASTA) = -0.315</t>
  </si>
  <si>
    <t>C(vmaxfGLDH, vmaxATPase) = -0.314</t>
  </si>
  <si>
    <t>C(vmaxSAL, vmaxASX) = 0.313</t>
  </si>
  <si>
    <t>C(vmaxG6PDHPGLcDH, vmaxrMDH) = -0.312</t>
  </si>
  <si>
    <t>C(vmaxfASTA, vmaxAA1) = 0.311</t>
  </si>
  <si>
    <t>C(vmaxfGLDH, vmaxAA1) = 0.311</t>
  </si>
  <si>
    <t>C(vmaxAKGDH, vmaxATPase) = -0.311</t>
  </si>
  <si>
    <t>C(vmaxPC, vmaxgrowth) = -0.311</t>
  </si>
  <si>
    <t>C(vmaxfLDH, vmaxTKTA) = 0.310</t>
  </si>
  <si>
    <t>C(vmaxPK, vmaxrLDH) = -0.310</t>
  </si>
  <si>
    <t>C(vmaxfAlaTA, vmaxfCK) = -0.309</t>
  </si>
  <si>
    <t>C(vmaxPGK, vmaxrCITSISOD) = 0.308</t>
  </si>
  <si>
    <t>C(vmaxrGLNS, vmaxAA2) = 0.307</t>
  </si>
  <si>
    <t>C(vmaxPGI, vmaxPGK) = -0.306</t>
  </si>
  <si>
    <t>C(vmaxPK, vmaxAA2) = -0.306</t>
  </si>
  <si>
    <t>C(vmaxrCITSISOD, vmaxrASTA) = 0.305</t>
  </si>
  <si>
    <t>C(vmaxrCITSISOD, vmaxGluT) = 0.303</t>
  </si>
  <si>
    <t>C(vmaxfCS, vmaxrCK) = -0.300</t>
  </si>
  <si>
    <t>C(vmaxfCS, vmaxNADPHox) = 0.300</t>
  </si>
  <si>
    <t>C(vmaxfCK, vmaxASX) = -0.299</t>
  </si>
  <si>
    <t>C(vmaxrSDHFUM, vmaxAA1) = 0.298</t>
  </si>
  <si>
    <t>C(vmaxPDH, vmaxresp) = 0.296</t>
  </si>
  <si>
    <t>C(vmaxrLDH, vmaxAA1) = -0.296</t>
  </si>
  <si>
    <t>C(vmaxfAlaTA, vmaxAA2) = -0.295</t>
  </si>
  <si>
    <t>C(vmaxrGLDH, vmaxfAlaTA) = -0.294</t>
  </si>
  <si>
    <t>C(vmaxPGI, vmaxME) = 0.294</t>
  </si>
  <si>
    <t>C(vmaxrLDH, vmaxrCITSISOD) = 0.293</t>
  </si>
  <si>
    <t>C(vmaxEP, vmaxME) = -0.292</t>
  </si>
  <si>
    <t>C(vmaxrMDH, vmaxrAlaTA) = -0.291</t>
  </si>
  <si>
    <t>C(vmaxPC, vmaxrAlaTA) = -0.291</t>
  </si>
  <si>
    <t>C(vmaxrLDH, vmaxrMDH) = -0.291</t>
  </si>
  <si>
    <t>C(vmaxEP, vmaxfMDH) = 0.289</t>
  </si>
  <si>
    <t>C(vmaxPFKALD, vmaxresp) = -0.289</t>
  </si>
  <si>
    <t>C(vmaxPDH, vmaxrGLDH) = 0.287</t>
  </si>
  <si>
    <t>C(vmaxfMDH, vmaxASX) = -0.287</t>
  </si>
  <si>
    <t>C(vmaxrASTA, vmaxAA1) = 0.286</t>
  </si>
  <si>
    <t>C(vmaxrLDH, vmaxfAlaTA) = -0.285</t>
  </si>
  <si>
    <t>C(vmaxrCS, vmaxgrowth) = -0.282</t>
  </si>
  <si>
    <t>C(vmaxATPase, vmaxrAK) = 0.282</t>
  </si>
  <si>
    <t>C(vmaxrGLNS, vmaxATPase) = -0.282</t>
  </si>
  <si>
    <t>C(vmaxrGLNS, vmaxrAlaTA) = -0.281</t>
  </si>
  <si>
    <t>C(vmaxPFKALD, vmaxleak) = -0.281</t>
  </si>
  <si>
    <t>C(vmaxrCS, vmaxASX) = -0.280</t>
  </si>
  <si>
    <t>C(vmaxPFKALD, vmaxfCK) = -0.279</t>
  </si>
  <si>
    <t>C(vmaxEP, vmaxfGLNS) = 0.279</t>
  </si>
  <si>
    <t>C(vmaxPFKALD, vmaxPK) = 0.278</t>
  </si>
  <si>
    <t>C(vmaxAKGDH, vmaxgrowth) = 0.277</t>
  </si>
  <si>
    <t>C(vmaxfLDH, vmaxrAK) = -0.277</t>
  </si>
  <si>
    <t>C(vmaxfMDH, vmaxrCK) = -0.276</t>
  </si>
  <si>
    <t>C(vmaxrAlaTA, vmaxNADPHox) = -0.276</t>
  </si>
  <si>
    <t>C(vmaxPGK, vmaxfAK) = 0.275</t>
  </si>
  <si>
    <t>C(vmaxPGK, vmaxSAL) = 0.275</t>
  </si>
  <si>
    <t>C(vmaxfLDH, vmaxleak) = -0.274</t>
  </si>
  <si>
    <t>C(vmaxfGLDH, vmaxrASTA) = -0.274</t>
  </si>
  <si>
    <t>C(vmaxfCS, vmaxSAL) = 0.274</t>
  </si>
  <si>
    <t>C(vmaxHK, vmaxrCK) = 0.274</t>
  </si>
  <si>
    <t>C(vmaxPGI, vmaxrAlaTA) = 0.273</t>
  </si>
  <si>
    <t>C(vmaxrGLDH, vmaxrAlaTA) = 0.272</t>
  </si>
  <si>
    <t>C(vmaxresp, vmaxAA1) = 0.272</t>
  </si>
  <si>
    <t>C(vmaxfCS, vmaxGluT) = -0.272</t>
  </si>
  <si>
    <t>C(vmaxrMDH, vmaxPC) = -0.269</t>
  </si>
  <si>
    <t>C(vmaxfAK, vmaxAA1) = -0.268</t>
  </si>
  <si>
    <t>C(vmaxPC, vmaxAA1) = 0.268</t>
  </si>
  <si>
    <t>C(vmaxfSDHFUM, vmaxrGLDH) = 0.268</t>
  </si>
  <si>
    <t>C(vmaxfMDH, vmaxPPRibP) = 0.268</t>
  </si>
  <si>
    <t>C(vmaxrCK, vmaxAA2) = -0.267</t>
  </si>
  <si>
    <t>C(vmaxEP, vmaxAKGDH) = -0.267</t>
  </si>
  <si>
    <t>C(vmaxME, vmaxAA2) = -0.266</t>
  </si>
  <si>
    <t>C(vmaxfSDHFUM, vmaxNADPHox) = -0.266</t>
  </si>
  <si>
    <t>C(vmaxPK, vmaxfLDH) = -0.266</t>
  </si>
  <si>
    <t>C(vmaxAKGDH, vmaxrGLDH) = 0.266</t>
  </si>
  <si>
    <t>C(vmaxHK, vmaxrCITSISOD) = 0.265</t>
  </si>
  <si>
    <t>C(vmaxfAlaTA, vmaxPPRibP) = 0.264</t>
  </si>
  <si>
    <t>C(vmaxPDH, vmaxrCITSISOD) = -0.263</t>
  </si>
  <si>
    <t>C(vmaxPGK, vmaxG6PDHPGLcDH) = -0.262</t>
  </si>
  <si>
    <t>C(vmaxrCITSISOD, vmaxgrowth) = 0.262</t>
  </si>
  <si>
    <t>C(vmaxPDH, vmaxfCS) = 0.261</t>
  </si>
  <si>
    <t>C(vmaxATPase, vmaxAA1) = -0.261</t>
  </si>
  <si>
    <t>C(vmaxPDH, vmaxASX) = 0.258</t>
  </si>
  <si>
    <t>C(vmaxPK, vmaxfAlaTA) = 0.255</t>
  </si>
  <si>
    <t>C(vmaxAKGDH, vmaxAA2) = -0.255</t>
  </si>
  <si>
    <t>C(vmaxME, vmaxrCK) = -0.255</t>
  </si>
  <si>
    <t>C(vmaxfAlaTA, vmaxrASTA) = -0.255</t>
  </si>
  <si>
    <t>C(vmaxPK, vmaxG6PDHPGLcDH) = -0.254</t>
  </si>
  <si>
    <t>C(vmaxPGI, vmaxEP) = 0.252</t>
  </si>
  <si>
    <t>C(vmaxHK, vmaxgrowth) = 0.252</t>
  </si>
  <si>
    <t>C(vmaxPDH, vmaxfAlaTA) = -0.251</t>
  </si>
  <si>
    <t>C(vmaxrCS, vmaxNADPHox) = 0.250</t>
  </si>
  <si>
    <t>C(vmaxPGI, vmaxfMDH) = -0.250</t>
  </si>
  <si>
    <t>C(vmaxG6PDHPGLcDH, vmaxfAlaTA) = -0.249</t>
  </si>
  <si>
    <t>C(vmaxG6PDHPGLcDH, vmaxAA2) = 0.249</t>
  </si>
  <si>
    <t>C(vmaxAKGDH, vmaxME) = -0.249</t>
  </si>
  <si>
    <t>C(vmaxME, vmaxAA1) = -0.249</t>
  </si>
  <si>
    <t>C(vmaxrAlaTA, vmaxrAK) = 0.248</t>
  </si>
  <si>
    <t>C(vmaxPC, vmaxrCK) = -0.248</t>
  </si>
  <si>
    <t>C(vmaxSAL, vmaxgrowth) = 0.248</t>
  </si>
  <si>
    <t>C(vmaxfCS, vmaxfCITSISOD) = 0.247</t>
  </si>
  <si>
    <t>C(vmaxAKGDH, vmaxfSDHFUM) = -0.245</t>
  </si>
  <si>
    <t>C(vmaxrMDH, vmaxPPRibP) = 0.245</t>
  </si>
  <si>
    <t>C(vmaxfLDH, vmaxrGLNS) = 0.245</t>
  </si>
  <si>
    <t>C(vmaxHK, vmaxrGLNS) = 0.243</t>
  </si>
  <si>
    <t>C(vmaxPFKALD, vmaxAKGDH) = 0.243</t>
  </si>
  <si>
    <t>C(vmaxPGI, vmaxrCITSISOD) = -0.241</t>
  </si>
  <si>
    <t>C(vmaxPFKALD, vmaxfCS) = 0.239</t>
  </si>
  <si>
    <t>C(vmaxEP, vmaxPDH) = 0.238</t>
  </si>
  <si>
    <t>C(vmaxPGI, vmaxrASTA) = -0.238</t>
  </si>
  <si>
    <t>C(vmaxG6PDHPGLcDH, vmaxfCITSISOD) = -0.236</t>
  </si>
  <si>
    <t>C(vmaxrCITSISOD, vmaxrAlaTA) = -0.235</t>
  </si>
  <si>
    <t>C(vmaxrMDH, vmaxATPase) = -0.234</t>
  </si>
  <si>
    <t>C(vmaxPGK, vmaxrSDHFUM) = -0.234</t>
  </si>
  <si>
    <t>C(vmaxPC, vmaxrGLDH) = -0.233</t>
  </si>
  <si>
    <t>C(vmaxfCS, vmaxrGLNS) = 0.233</t>
  </si>
  <si>
    <t>C(vmaxPFKALD, vmaxATPase) = 0.233</t>
  </si>
  <si>
    <t>C(vmaxfGLNS, vmaxrAK) = -0.233</t>
  </si>
  <si>
    <t>C(vmaxPFKALD, vmaxG6PDHPGLcDH) = -0.232</t>
  </si>
  <si>
    <t>C(vmaxrCITSISOD, vmaxfASTA) = 0.230</t>
  </si>
  <si>
    <t>C(vmaxPGI, vmaxPK) = -0.230</t>
  </si>
  <si>
    <t>C(vmaxfAlaTA, vmaxSAL) = 0.230</t>
  </si>
  <si>
    <t>C(vmaxfCK, vmaxAA1) = 0.229</t>
  </si>
  <si>
    <t>C(vmaxGluT, vmaxAA1) = 0.228</t>
  </si>
  <si>
    <t>C(vmaxPFKALD, vmaxfGLNS) = -0.228</t>
  </si>
  <si>
    <t>C(vmaxfGLNS, vmaxNADPHox) = 0.227</t>
  </si>
  <si>
    <t>C(vmaxleak, vmaxASX) = -0.227</t>
  </si>
  <si>
    <t>C(vmaxrGLNS, vmaxrGLDH) = 0.227</t>
  </si>
  <si>
    <t>C(vmaxPGK, vmaxgrowth) = -0.226</t>
  </si>
  <si>
    <t>C(vmaxrAlaTA, vmaxGluT) = -0.225</t>
  </si>
  <si>
    <t>C(vmaxPK, vmaxrGLDH) = 0.225</t>
  </si>
  <si>
    <t>C(vmaxEP, vmaxrCS) = 0.224</t>
  </si>
  <si>
    <t>C(vmaxrCITSISOD, vmaxfSDHFUM) = -0.223</t>
  </si>
  <si>
    <t>C(vmaxleak, vmaxAA2) = 0.223</t>
  </si>
  <si>
    <t>C(vmaxPDH, vmaxrMDH) = -0.222</t>
  </si>
  <si>
    <t>C(vmaxPFKALD, vmaxrAlaTA) = -0.221</t>
  </si>
  <si>
    <t>C(vmaxrGLDH, vmaxrAK) = 0.221</t>
  </si>
  <si>
    <t>C(vmaxAA1, vmaxAA2) = -0.220</t>
  </si>
  <si>
    <t>C(vmaxPDH, vmaxfCITSISOD) = 0.220</t>
  </si>
  <si>
    <t>C(vmaxfAK, vmaxPPRibP) = -0.220</t>
  </si>
  <si>
    <t>C(vmaxPGK, vmaxrGLDH) = -0.220</t>
  </si>
  <si>
    <t>C(vmaxPDH, vmaxGluT) = 0.217</t>
  </si>
  <si>
    <t>C(vmaxrCK, vmaxNADPHox) = 0.217</t>
  </si>
  <si>
    <t>C(vmaxresp, vmaxrCK) = 0.216</t>
  </si>
  <si>
    <t>C(vmaxPC, vmaxleak) = -0.216</t>
  </si>
  <si>
    <t>C(vmaxrAK, vmaxAA1) = -0.215</t>
  </si>
  <si>
    <t>C(vmaxrMDH, vmaxAA2) = -0.213</t>
  </si>
  <si>
    <t>C(vmaxNADPHox, vmaxrASTA) = 0.213</t>
  </si>
  <si>
    <t>C(vmaxrAK, vmaxSAL) = 0.212</t>
  </si>
  <si>
    <t>C(vmaxPC, vmaxrAK) = -0.211</t>
  </si>
  <si>
    <t>C(vmaxrGLDH, vmaxrCK) = -0.209</t>
  </si>
  <si>
    <t>C(vmaxrCITSISOD, vmaxfMDH) = -0.208</t>
  </si>
  <si>
    <t>C(vmaxHK, vmaxASX) = -0.208</t>
  </si>
  <si>
    <t>C(vmaxPFKALD, vmaxfLDH) = -0.208</t>
  </si>
  <si>
    <t>C(vmaxfGLDH, vmaxfCK) = -0.206</t>
  </si>
  <si>
    <t>C(vmaxTKTA, vmaxrAlaTA) = -0.206</t>
  </si>
  <si>
    <t>C(vmaxPGI, vmaxPFKALD) = 0.206</t>
  </si>
  <si>
    <t>C(vmaxrGLDH, vmaxSAL) = 0.205</t>
  </si>
  <si>
    <t>C(vmaxfSDHFUM, vmaxfAlaTA) = 0.205</t>
  </si>
  <si>
    <t>C(vmaxPFKALD, vmaxME) = 0.203</t>
  </si>
  <si>
    <t>C(vmaxPGK, vmaxrCS) = -0.202</t>
  </si>
  <si>
    <t>C(vmaxPK, vmaxfGLDH) = 0.201</t>
  </si>
  <si>
    <t>C(vmaxPGK, vmaxrGLNS) = -0.200</t>
  </si>
  <si>
    <t>C(vmaxrGLDH, vmaxfCK) = -0.200</t>
  </si>
  <si>
    <t>C(vmaxPFKALD, vmaxrAK) = 0.200</t>
  </si>
  <si>
    <t>C(vmaxfCS, vmaxfAK) = 0.200</t>
  </si>
  <si>
    <t>C(vmaxrCITSISOD, vmaxleak) = -0.197</t>
  </si>
  <si>
    <t>C(vmaxrLDH, vmaxPDH) = 0.196</t>
  </si>
  <si>
    <t>C(vmaxrAlaTA, vmaxfAK) = 0.195</t>
  </si>
  <si>
    <t>C(vmaxPK, vmaxAKGDH) = 0.195</t>
  </si>
  <si>
    <t>C(vmaxfCITSISOD, vmaxrGLNS) = -0.194</t>
  </si>
  <si>
    <t>C(vmaxrLDH, vmaxfCITSISOD) = -0.194</t>
  </si>
  <si>
    <t>C(vmaxPPRibP, vmaxgrowth) = 0.194</t>
  </si>
  <si>
    <t>C(vmaxTKTA, vmaxfCS) = 0.193</t>
  </si>
  <si>
    <t>C(vmaxrAlaTA, vmaxfASTA) = 0.193</t>
  </si>
  <si>
    <t>C(vmaxrSDHFUM, vmaxrCK) = 0.193</t>
  </si>
  <si>
    <t>C(vmaxfCS, vmaxrASTA) = -0.191</t>
  </si>
  <si>
    <t>C(vmaxHK, vmaxrMDH) = 0.191</t>
  </si>
  <si>
    <t>C(vmaxrMDH, vmaxSAL) = 0.190</t>
  </si>
  <si>
    <t>C(vmaxfAK, vmaxgrowth) = 0.190</t>
  </si>
  <si>
    <t>C(vmaxfMDH, vmaxrASTA) = 0.190</t>
  </si>
  <si>
    <t>C(vmaxPGK, vmaxrAK) = -0.190</t>
  </si>
  <si>
    <t>C(vmaxPPRibP, vmaxrASTA) = 0.190</t>
  </si>
  <si>
    <t>C(vmaxHK, vmaxAA2) = 0.188</t>
  </si>
  <si>
    <t>C(vmaxfMDH, vmaxrAK) = -0.187</t>
  </si>
  <si>
    <t>C(vmaxrCS, vmaxfGLDH) = -0.187</t>
  </si>
  <si>
    <t>C(vmaxAKGDH, vmaxNADPHox) = -0.186</t>
  </si>
  <si>
    <t>C(vmaxfCITSISOD, vmaxrMDH) = 0.186</t>
  </si>
  <si>
    <t>C(vmaxfLDH, vmaxNADPHox) = 0.186</t>
  </si>
  <si>
    <t>C(vmaxASX, vmaxgrowth) = 0.185</t>
  </si>
  <si>
    <t>C(vmaxfAlaTA, vmaxGluT) = -0.184</t>
  </si>
  <si>
    <t>C(vmaxG6PDHPGLcDH, vmaxAA1) = -0.183</t>
  </si>
  <si>
    <t>C(vmaxPFKALD, vmaxPGK) = -0.183</t>
  </si>
  <si>
    <t>C(vmaxPGK, vmaxPPRibP) = 0.182</t>
  </si>
  <si>
    <t>C(vmaxrGLNS, vmaxPPRibP) = 0.181</t>
  </si>
  <si>
    <t>C(vmaxAKGDH, vmaxfGLNS) = 0.181</t>
  </si>
  <si>
    <t>C(vmaxG6PDHPGLcDH, vmaxfAK) = -0.181</t>
  </si>
  <si>
    <t>C(vmaxfAlaTA, vmaxATPase) = -0.180</t>
  </si>
  <si>
    <t>C(vmaxrCS, vmaxfCITSISOD) = -0.180</t>
  </si>
  <si>
    <t>C(vmaxrLDH, vmaxrCK) = -0.179</t>
  </si>
  <si>
    <t>C(vmaxfGLDH, vmaxAA2) = -0.179</t>
  </si>
  <si>
    <t>C(vmaxAKGDH, vmaxfAlaTA) = 0.179</t>
  </si>
  <si>
    <t>C(vmaxrGLNS, vmaxGluT) = 0.178</t>
  </si>
  <si>
    <t>C(vmaxfMDH, vmaxNADPHox) = 0.177</t>
  </si>
  <si>
    <t>C(vmaxEP, vmaxfASTA) = -0.175</t>
  </si>
  <si>
    <t>C(vmaxrGLNS, vmaxrAK) = -0.175</t>
  </si>
  <si>
    <t>C(vmaxG6PDHPGLcDH, vmaxEP) = -0.174</t>
  </si>
  <si>
    <t>C(vmaxPK, vmaxfCS) = -0.173</t>
  </si>
  <si>
    <t>C(vmaxGluT, vmaxgrowth) = -0.173</t>
  </si>
  <si>
    <t>C(vmaxEP, vmaxgrowth) = -0.172</t>
  </si>
  <si>
    <t>C(vmaxME, vmaxrAK) = 0.172</t>
  </si>
  <si>
    <t>C(vmaxAKGDH, vmaxSAL) = -0.172</t>
  </si>
  <si>
    <t>C(vmaxrMDH, vmaxNADPHox) = 0.171</t>
  </si>
  <si>
    <t>C(vmaxfCS, vmaxrAK) = 0.170</t>
  </si>
  <si>
    <t>C(vmaxG6PDHPGLcDH, vmaxrCITSISOD) = -0.169</t>
  </si>
  <si>
    <t>C(vmaxG6PDHPGLcDH, vmaxGluT) = 0.169</t>
  </si>
  <si>
    <t>C(vmaxPK, vmaxgrowth) = 0.168</t>
  </si>
  <si>
    <t>C(vmaxPGK, vmaxfGLNS) = -0.168</t>
  </si>
  <si>
    <t>C(vmaxEP, vmaxrGLNS) = -0.166</t>
  </si>
  <si>
    <t>C(vmaxfCITSISOD, vmaxrAlaTA) = -0.165</t>
  </si>
  <si>
    <t>C(vmaxHK, vmaxrLDH) = 0.165</t>
  </si>
  <si>
    <t>C(vmaxHK, vmaxPPRibP) = 0.164</t>
  </si>
  <si>
    <t>C(vmaxEP, vmaxrCK) = 0.164</t>
  </si>
  <si>
    <t>C(vmaxHK, vmaxfMDH) = 0.164</t>
  </si>
  <si>
    <t>C(vmaxfCITSISOD, vmaxfAK) = -0.162</t>
  </si>
  <si>
    <t>C(vmaxPGK, vmaxfASTA) = 0.161</t>
  </si>
  <si>
    <t>C(vmaxfGLDH, vmaxrGLDH) = -0.160</t>
  </si>
  <si>
    <t>C(vmaxfCITSISOD, vmaxrGLDH) = -0.159</t>
  </si>
  <si>
    <t>C(vmaxfCS, vmaxrAlaTA) = 0.158</t>
  </si>
  <si>
    <t>C(vmaxTKTA, vmaxASX) = -0.158</t>
  </si>
  <si>
    <t>C(vmaxfCS, vmaxfMDH) = -0.157</t>
  </si>
  <si>
    <t>C(vmaxTKTA, vmaxAKGDH) = -0.156</t>
  </si>
  <si>
    <t>C(vmaxrGLDH, vmaxgrowth) = -0.156</t>
  </si>
  <si>
    <t>C(vmaxPGI, vmaxAKGDH) = -0.155</t>
  </si>
  <si>
    <t>C(vmaxTKTA, vmaxrCITSISOD) = -0.153</t>
  </si>
  <si>
    <t>C(vmaxPDH, vmaxPPRibP) = 0.152</t>
  </si>
  <si>
    <t>C(vmaxfSDHFUM, vmaxrMDH) = 0.151</t>
  </si>
  <si>
    <t>C(vmaxPFKALD, vmaxfGLDH) = 0.150</t>
  </si>
  <si>
    <t>C(vmaxEP, vmaxrMDH) = 0.148</t>
  </si>
  <si>
    <t>C(vmaxG6PDHPGLcDH, vmaxfGLDH) = -0.146</t>
  </si>
  <si>
    <t>C(vmaxNADPHox, vmaxgrowth) = 0.146</t>
  </si>
  <si>
    <t>C(vmaxPGK, vmaxEP) = -0.145</t>
  </si>
  <si>
    <t>C(vmaxrAK, vmaxgrowth) = 0.145</t>
  </si>
  <si>
    <t>C(vmaxrMDH, vmaxfCK) = -0.144</t>
  </si>
  <si>
    <t>C(vmaxleak, vmaxrASTA) = -0.141</t>
  </si>
  <si>
    <t>C(vmaxfCITSISOD, vmaxrSDHFUM) = 0.140</t>
  </si>
  <si>
    <t>C(vmaxPDH, vmaxgrowth) = -0.140</t>
  </si>
  <si>
    <t>C(vmaxfCS, vmaxAKGDH) = -0.139</t>
  </si>
  <si>
    <t>C(vmaxrGLNS, vmaxfAK) = -0.139</t>
  </si>
  <si>
    <t>C(vmaxrAK, vmaxNADPHox) = -0.137</t>
  </si>
  <si>
    <t>C(vmaxATPase, vmaxgrowth) = -0.137</t>
  </si>
  <si>
    <t>C(vmaxrCITSISOD, vmaxPC) = -0.136</t>
  </si>
  <si>
    <t>C(vmaxfSDHFUM, vmaxAA1) = 0.136</t>
  </si>
  <si>
    <t>C(vmaxfAK, vmaxrCK) = -0.135</t>
  </si>
  <si>
    <t>C(vmaxfGLDH, vmaxresp) = 0.134</t>
  </si>
  <si>
    <t>C(vmaxEP, vmaxrAlaTA) = -0.134</t>
  </si>
  <si>
    <t>C(vmaxME, vmaxgrowth) = -0.133</t>
  </si>
  <si>
    <t>C(vmaxrCS, vmaxrCK) = -0.132</t>
  </si>
  <si>
    <t>C(vmaxGluT, vmaxleak) = -0.131</t>
  </si>
  <si>
    <t>C(vmaxfGLNS, vmaxAA1) = 0.131</t>
  </si>
  <si>
    <t>C(vmaxEP, vmaxleak) = -0.131</t>
  </si>
  <si>
    <t>C(vmaxTKTA, vmaxleak) = -0.129</t>
  </si>
  <si>
    <t>C(vmaxPPRibP, vmaxNADPHox) = -0.129</t>
  </si>
  <si>
    <t>C(vmaxPK, vmaxASX) = 0.129</t>
  </si>
  <si>
    <t>C(vmaxPGI, vmaxleak) = 0.129</t>
  </si>
  <si>
    <t>C(vmaxrMDH, vmaxresp) = 0.127</t>
  </si>
  <si>
    <t>C(vmaxfLDH, vmaxAA1) = 0.127</t>
  </si>
  <si>
    <t>C(vmaxPK, vmaxPPRibP) = 0.127</t>
  </si>
  <si>
    <t>C(vmaxPGK, vmaxAKGDH) = 0.126</t>
  </si>
  <si>
    <t>C(vmaxPDH, vmaxAKGDH) = 0.126</t>
  </si>
  <si>
    <t>C(vmaxrAK, vmaxfASTA) = 0.126</t>
  </si>
  <si>
    <t>C(vmaxfLDH, vmaxPDH) = 0.125</t>
  </si>
  <si>
    <t>C(vmaxPGK, vmaxfLDH) = 0.125</t>
  </si>
  <si>
    <t>C(vmaxfLDH, vmaxfCITSISOD) = -0.124</t>
  </si>
  <si>
    <t>C(vmaxAKGDH, vmaxfMDH) = -0.124</t>
  </si>
  <si>
    <t>C(vmaxrCK, vmaxrASTA) = -0.123</t>
  </si>
  <si>
    <t>C(vmaxrGLDH, vmaxNADPHox) = -0.122</t>
  </si>
  <si>
    <t>C(vmaxrSDHFUM, vmaxfGLDH) = 0.122</t>
  </si>
  <si>
    <t>C(vmaxfCS, vmaxPC) = 0.122</t>
  </si>
  <si>
    <t>C(vmaxfLDH, vmaxrMDH) = 0.121</t>
  </si>
  <si>
    <t>C(vmaxrCITSISOD, vmaxAKGDH) = 0.120</t>
  </si>
  <si>
    <t>C(vmaxAKGDH, vmaxfCK) = 0.119</t>
  </si>
  <si>
    <t>C(vmaxAKGDH, vmaxresp) = 0.119</t>
  </si>
  <si>
    <t>C(vmaxPPRibP, vmaxAA1) = -0.118</t>
  </si>
  <si>
    <t>C(vmaxAKGDH, vmaxrGLNS) = 0.118</t>
  </si>
  <si>
    <t>C(vmaxfCITSISOD, vmaxfSDHFUM) = 0.118</t>
  </si>
  <si>
    <t>C(vmaxPFKALD, vmaxPPRibP) = -0.118</t>
  </si>
  <si>
    <t>C(vmaxEP, vmaxfGLDH) = 0.118</t>
  </si>
  <si>
    <t>C(vmaxfMDH, vmaxrAlaTA) = -0.117</t>
  </si>
  <si>
    <t>C(vmaxfLDH, vmaxAKGDH) = 0.117</t>
  </si>
  <si>
    <t>C(vmaxPFKALD, vmaxrASTA) = -0.117</t>
  </si>
  <si>
    <t>C(vmaxfCITSISOD, vmaxME) = -0.116</t>
  </si>
  <si>
    <t>C(vmaxAKGDH, vmaxrAK) = -0.116</t>
  </si>
  <si>
    <t>C(vmaxPGK, vmaxfGLDH) = 0.115</t>
  </si>
  <si>
    <t>C(vmaxfCS, vmaxrCS) = -0.114</t>
  </si>
  <si>
    <t>C(vmaxAKGDH, vmaxrASTA) = 0.113</t>
  </si>
  <si>
    <t>C(vmaxrMDH, vmaxrASTA) = -0.111</t>
  </si>
  <si>
    <t>C(vmaxPC, vmaxASX) = -0.111</t>
  </si>
  <si>
    <t>C(vmaxME, vmaxrGLDH) = 0.111</t>
  </si>
  <si>
    <t>C(vmaxME, vmaxfGLDH) = -0.111</t>
  </si>
  <si>
    <t>C(vmaxrLDH, vmaxleak) = 0.109</t>
  </si>
  <si>
    <t>C(vmaxfMDH, vmaxfGLDH) = -0.105</t>
  </si>
  <si>
    <t>C(vmaxAKGDH, vmaxrMDH) = 0.104</t>
  </si>
  <si>
    <t>C(vmaxPGK, vmaxATPase) = 0.104</t>
  </si>
  <si>
    <t>C(vmaxrGLNS, vmaxleak) = -0.103</t>
  </si>
  <si>
    <t>C(vmaxrMDH, vmaxrAK) = 0.102</t>
  </si>
  <si>
    <t>C(vmaxfAlaTA, vmaxfAK) = 0.101</t>
  </si>
  <si>
    <t>C(vmaxPDH, vmaxrASTA) = 0.101</t>
  </si>
  <si>
    <t># function evals = 513</t>
  </si>
  <si>
    <t>chi-square = 7600.20086</t>
  </si>
  <si>
    <t>reduced chi-square = 14.0225108</t>
  </si>
  <si>
    <t>Akaike info crit = 1593.25131</t>
  </si>
  <si>
    <t>Bayesian info crit = 1790.12743</t>
  </si>
  <si>
    <t>vmaxHK: 1.25858220 +/- 0.11082697 (8.81%) (init = 1.58)</t>
  </si>
  <si>
    <t>vmaxPGI: 1.27942001 +/- 3702.68660 (289403.52%) (init = 1.58)</t>
  </si>
  <si>
    <t>vmaxPFKALD: 26.2784226 +/- 812.660088 (3092.50%) (init = 1.58)</t>
  </si>
  <si>
    <t>vmaxPGK: 3.15026197 +/- 0.42748310 (13.57%) (init = 3.15)</t>
  </si>
  <si>
    <t>vmaxPK: 3.15001175 +/- 0.19628729 (6.23%) (init = 3.15)</t>
  </si>
  <si>
    <t>vmaxfLDH: 2.21160367 +/- 0.09486041 (4.29%) (init = 3.17)</t>
  </si>
  <si>
    <t>vmaxrLDH: 0.43052171 +/- 515444.721 (119725604.55%) (init = 0.265)</t>
  </si>
  <si>
    <t>vmaxG6PDHPGLcDH: 0.18269017 +/- 3621.47041 (1982301.78%) (init = 0.0788)</t>
  </si>
  <si>
    <t>vmaxEP: 8.61887995 +/- 280493.104 (3254403.19%) (init = 0.0788)</t>
  </si>
  <si>
    <t>vmaxTKTA: 3.01163240 +/- 2.36683361 (78.59%) (init = 0.0788)</t>
  </si>
  <si>
    <t>vmaxPDH: 0.98474123 +/- 0.11640334 (11.82%) (init = 0.173)</t>
  </si>
  <si>
    <t>vmaxfCS: 0.22310808 +/- 303.429467 (136001.11%) (init = 0.173)</t>
  </si>
  <si>
    <t>vmaxrCS: 0.05870961 +/- 303.485722 (516926.81%) (init = 0.138)</t>
  </si>
  <si>
    <t>vmaxfCITSISOD: 0.00776209 +/- 1.2681e-05 (0.16%) (init = 0.0359)</t>
  </si>
  <si>
    <t>vmaxrCITSISOD: 0.03021569 +/- 3.3976e-06 (0.01%) (init = 0.00719)</t>
  </si>
  <si>
    <t>vmaxAKGDH: 0.16595006 +/- 1.3289e-05 (0.01%) (init = 0.168)</t>
  </si>
  <si>
    <t>vmaxfSDHFUM: 0.14777303 +/- 642.689573 (434916.70%) (init = 0.168)</t>
  </si>
  <si>
    <t>vmaxrSDHFUM: 0.02976993 +/- 642.687326 (2158847.55%) (init = 0.0335)</t>
  </si>
  <si>
    <t>vmaxfMDH: 0.07557532 +/- 635.175686 (840453.84%) (init = 0.118)</t>
  </si>
  <si>
    <t>vmaxrMDH: 0.00281765 +/- 635.195486 (22543439.73%) (init = 0.0236)</t>
  </si>
  <si>
    <t>vmaxME: 0.12810095 +/- 0.05665487 (44.23%) (init = 0.181)</t>
  </si>
  <si>
    <t>vmaxPC: 0.09202723 +/- 0.03170233 (34.45%) (init = 0.0546)</t>
  </si>
  <si>
    <t>vmaxfGLNS: 0.19269839 +/- 0.05933575 (30.79%) (init = 0.193)</t>
  </si>
  <si>
    <t>vmaxrGLNS: 0.01402815 +/- 0.08904003 (634.72%) (init = 0.0385)</t>
  </si>
  <si>
    <t>vmaxfGLDH: 0.13223682 +/- 4.6405e-05 (0.04%) (init = 0.132)</t>
  </si>
  <si>
    <t>vmaxrGLDH: 0.32193322 +/- 0.03454874 (10.73%) (init = 0.0263)</t>
  </si>
  <si>
    <t>vmaxfAlaTA: 0.06315587 +/- 6.8428e-05 (0.11%) (init = 0.0607)</t>
  </si>
  <si>
    <t>vmaxrAlaTA: 0.05109368 +/- 0.00360892 (7.06%) (init = 0.0121)</t>
  </si>
  <si>
    <t>vmaxGluT: 0.03148267 +/- 0.00198002 (6.29%) (init = 0.0543)</t>
  </si>
  <si>
    <t>vmaxresp: 6.92530505 +/- 4444.92916 (64183.88%) (init = 7)</t>
  </si>
  <si>
    <t>vmaxATPase: 4.12539022 +/- 97613.8370 (2366172.21%) (init = 3.6)</t>
  </si>
  <si>
    <t>vmaxleak: 0.29957475 +/- 5161.43173 (1722919.49%) (init = 0.87)</t>
  </si>
  <si>
    <t>vmaxfAK: 2.86619417 +/- 82826.6284 (2889777.30%) (init = 2.3)</t>
  </si>
  <si>
    <t>vmaxrAK: 0.47809282 +/- 47108.4618 (9853413.27%) (init = 0.9)</t>
  </si>
  <si>
    <t>vmaxfCK: 0.99894385 +/- 74.7184622 (7479.75%) (init = 1)</t>
  </si>
  <si>
    <t>vmaxrCK: 0.30056925 +/- 32.3609659 (10766.56%) (init = 0.3)</t>
  </si>
  <si>
    <t>vmaxPPRibP: 2.3030e-04 +/- 0.00394929 (1714.83%) (init = 6e-06)</t>
  </si>
  <si>
    <t>vmaxNADPHox: 39.7923022 +/- 6137.58089 (15424.04%) (init = 40)</t>
  </si>
  <si>
    <t>vmaxSAL: 0.00456071 +/- 0.00159422 (34.96%) (init = 0.0326)</t>
  </si>
  <si>
    <t>vmaxASX: 0.00347833 +/- 0.00361816 (104.02%) (init = 0.00805)</t>
  </si>
  <si>
    <t>vmaxfASTA: 0.00338217 +/- 3.8957e-04 (11.52%) (init = 0.00617)</t>
  </si>
  <si>
    <t>vmaxrASTA: 0.01793839 +/- 0.00484951 (27.03%) (init = 0.00123)</t>
  </si>
  <si>
    <t>vmaxAA1: 4.3604e-04 +/- 0.01427974 (3274.89%) (init = 0.015)</t>
  </si>
  <si>
    <t>vmaxAA2: 0.01625705 +/- 2.5299e-04 (1.56%) (init = 0.0261)</t>
  </si>
  <si>
    <t>vmaxgrowth: 18.3729622 +/- 3.63477211 (19.78%) (init = 0.48)</t>
  </si>
  <si>
    <t>C(vmaxfSDHFUM, vmaxrSDHFUM) = 1.000</t>
  </si>
  <si>
    <t>C(vmaxfMDH, vmaxrMDH) = 1.000</t>
  </si>
  <si>
    <t>C(vmaxfCS, vmaxrCS) = 1.000</t>
  </si>
  <si>
    <t>C(vmaxfCS, vmaxrMDH) = -0.999</t>
  </si>
  <si>
    <t>C(vmaxfCS, vmaxfMDH) = -0.999</t>
  </si>
  <si>
    <t>C(vmaxrCS, vmaxrMDH) = -0.999</t>
  </si>
  <si>
    <t>C(vmaxrCS, vmaxfMDH) = -0.999</t>
  </si>
  <si>
    <t>C(vmaxfSDHFUM, vmaxfMDH) = -0.997</t>
  </si>
  <si>
    <t>C(vmaxrSDHFUM, vmaxfMDH) = -0.997</t>
  </si>
  <si>
    <t>C(vmaxfSDHFUM, vmaxrMDH) = -0.997</t>
  </si>
  <si>
    <t>C(vmaxrSDHFUM, vmaxrMDH) = -0.997</t>
  </si>
  <si>
    <t>C(vmaxfCS, vmaxfSDHFUM) = 0.997</t>
  </si>
  <si>
    <t>C(vmaxfCS, vmaxrSDHFUM) = 0.997</t>
  </si>
  <si>
    <t>C(vmaxrCS, vmaxfSDHFUM) = 0.997</t>
  </si>
  <si>
    <t>C(vmaxrCS, vmaxrSDHFUM) = 0.997</t>
  </si>
  <si>
    <t>C(vmaxATPase, vmaxfAK) = -0.978</t>
  </si>
  <si>
    <t>C(vmaxfGLNS, vmaxrGLNS) = 0.960</t>
  </si>
  <si>
    <t>C(vmaxG6PDHPGLcDH, vmaxTKTA) = -0.947</t>
  </si>
  <si>
    <t>C(vmaxPGI, vmaxPGK) = 0.897</t>
  </si>
  <si>
    <t>C(vmaxfAlaTA, vmaxfASTA) = 0.897</t>
  </si>
  <si>
    <t>C(vmaxrCITSISOD, vmaxAKGDH) = 0.894</t>
  </si>
  <si>
    <t>C(vmaxfCK, vmaxrCK) = 0.874</t>
  </si>
  <si>
    <t>C(vmaxPFKALD, vmaxG6PDHPGLcDH) = -0.860</t>
  </si>
  <si>
    <t>C(vmaxfGLDH, vmaxfAlaTA) = -0.832</t>
  </si>
  <si>
    <t>C(vmaxPFKALD, vmaxTKTA) = 0.821</t>
  </si>
  <si>
    <t>C(vmaxfGLDH, vmaxAA2) = 0.786</t>
  </si>
  <si>
    <t>C(vmaxresp, vmaxrCK) = -0.774</t>
  </si>
  <si>
    <t>C(vmaxPFKALD, vmaxNADPHox) = 0.772</t>
  </si>
  <si>
    <t>C(vmaxfGLDH, vmaxfASTA) = -0.763</t>
  </si>
  <si>
    <t>C(vmaxPGI, vmaxATPase) = 0.757</t>
  </si>
  <si>
    <t>C(vmaxresp, vmaxfCK) = -0.756</t>
  </si>
  <si>
    <t>C(vmaxPGI, vmaxfAK) = -0.750</t>
  </si>
  <si>
    <t>C(vmaxG6PDHPGLcDH, vmaxresp) = 0.748</t>
  </si>
  <si>
    <t>C(vmaxPGI, vmaxrLDH) = 0.748</t>
  </si>
  <si>
    <t>C(vmaxEP, vmaxfAK) = -0.743</t>
  </si>
  <si>
    <t>C(vmaxAKGDH, vmaxAA2) = 0.739</t>
  </si>
  <si>
    <t>C(vmaxPFKALD, vmaxleak) = 0.737</t>
  </si>
  <si>
    <t>C(vmaxPPRibP, vmaxrASTA) = 0.725</t>
  </si>
  <si>
    <t>C(vmaxTKTA, vmaxresp) = -0.717</t>
  </si>
  <si>
    <t>C(vmaxfCITSISOD, vmaxfAlaTA) = -0.712</t>
  </si>
  <si>
    <t>C(vmaxEP, vmaxrCK) = 0.692</t>
  </si>
  <si>
    <t>C(vmaxPGK, vmaxrLDH) = 0.690</t>
  </si>
  <si>
    <t>C(vmaxAKGDH, vmaxfGLDH) = 0.678</t>
  </si>
  <si>
    <t>C(vmaxPGK, vmaxTKTA) = 0.655</t>
  </si>
  <si>
    <t>C(vmaxEP, vmaxfCK) = 0.654</t>
  </si>
  <si>
    <t>C(vmaxPGI, vmaxTKTA) = 0.647</t>
  </si>
  <si>
    <t>C(vmaxleak, vmaxrAK) = 0.632</t>
  </si>
  <si>
    <t>C(vmaxEP, vmaxATPase) = 0.623</t>
  </si>
  <si>
    <t>C(vmaxTKTA, vmaxfAK) = -0.614</t>
  </si>
  <si>
    <t>C(vmaxfAK, vmaxrCK) = -0.611</t>
  </si>
  <si>
    <t>C(vmaxfCITSISOD, vmaxfASTA) = -0.609</t>
  </si>
  <si>
    <t>C(vmaxTKTA, vmaxrCK) = 0.605</t>
  </si>
  <si>
    <t>C(vmaxPGK, vmaxATPase) = 0.597</t>
  </si>
  <si>
    <t>C(vmaxPK, vmaxPDH) = 0.591</t>
  </si>
  <si>
    <t>C(vmaxPGK, vmaxfAK) = -0.586</t>
  </si>
  <si>
    <t>C(vmaxfASTA, vmaxAA2) = -0.585</t>
  </si>
  <si>
    <t>C(vmaxEP, vmaxNADPHox) = -0.582</t>
  </si>
  <si>
    <t>C(vmaxleak, vmaxNADPHox) = 0.581</t>
  </si>
  <si>
    <t>C(vmaxPFKALD, vmaxPGK) = 0.575</t>
  </si>
  <si>
    <t>C(vmaxPGI, vmaxPK) = -0.575</t>
  </si>
  <si>
    <t>C(vmaxrCITSISOD, vmaxfGLDH) = 0.568</t>
  </si>
  <si>
    <t>C(vmaxPFKALD, vmaxresp) = -0.559</t>
  </si>
  <si>
    <t>C(vmaxEP, vmaxrAK) = -0.551</t>
  </si>
  <si>
    <t>C(vmaxG6PDHPGLcDH, vmaxrCK) = -0.543</t>
  </si>
  <si>
    <t>C(vmaxG6PDHPGLcDH, vmaxfCK) = -0.537</t>
  </si>
  <si>
    <t>C(vmaxG6PDHPGLcDH, vmaxfAK) = 0.532</t>
  </si>
  <si>
    <t>C(vmaxTKTA, vmaxATPase) = 0.513</t>
  </si>
  <si>
    <t>C(vmaxATPase, vmaxrCK) = 0.512</t>
  </si>
  <si>
    <t>C(vmaxTKTA, vmaxfCK) = 0.504</t>
  </si>
  <si>
    <t>C(vmaxfGLNS, vmaxATPase) = 0.502</t>
  </si>
  <si>
    <t>C(vmaxPGK, vmaxfLDH) = 0.498</t>
  </si>
  <si>
    <t>C(vmaxrAlaTA, vmaxATPase) = 0.497</t>
  </si>
  <si>
    <t>C(vmaxrLDH, vmaxATPase) = 0.495</t>
  </si>
  <si>
    <t>C(vmaxG6PDHPGLcDH, vmaxNADPHox) = -0.491</t>
  </si>
  <si>
    <t>C(vmaxEP, vmaxleak) = -0.486</t>
  </si>
  <si>
    <t>C(vmaxPGK, vmaxG6PDHPGLcDH) = -0.482</t>
  </si>
  <si>
    <t>C(vmaxPGI, vmaxrAlaTA) = 0.482</t>
  </si>
  <si>
    <t>C(vmaxrCITSISOD, vmaxAA2) = 0.479</t>
  </si>
  <si>
    <t>C(vmaxPGI, vmaxG6PDHPGLcDH) = -0.476</t>
  </si>
  <si>
    <t>C(vmaxrCS, vmaxrCK) = -0.474</t>
  </si>
  <si>
    <t>C(vmaxfCS, vmaxrCK) = -0.474</t>
  </si>
  <si>
    <t>C(vmaxrLDH, vmaxfAK) = -0.472</t>
  </si>
  <si>
    <t>C(vmaxrSDHFUM, vmaxrCK) = -0.472</t>
  </si>
  <si>
    <t>C(vmaxfSDHFUM, vmaxrCK) = -0.472</t>
  </si>
  <si>
    <t>C(vmaxG6PDHPGLcDH, vmaxleak) = -0.471</t>
  </si>
  <si>
    <t>C(vmaxrMDH, vmaxrCK) = 0.471</t>
  </si>
  <si>
    <t>C(vmaxfMDH, vmaxrCK) = 0.471</t>
  </si>
  <si>
    <t>C(vmaxPPRibP, vmaxASX) = 0.464</t>
  </si>
  <si>
    <t>C(vmaxfLDH, vmaxrLDH) = 0.462</t>
  </si>
  <si>
    <t>C(vmaxPK, vmaxrLDH) = -0.460</t>
  </si>
  <si>
    <t>C(vmaxfAlaTA, vmaxAA2) = -0.453</t>
  </si>
  <si>
    <t>C(vmaxPGI, vmaxPFKALD) = 0.452</t>
  </si>
  <si>
    <t>C(vmaxresp, vmaxleak) = -0.448</t>
  </si>
  <si>
    <t>C(vmaxfCITSISOD, vmaxNADPHox) = 0.448</t>
  </si>
  <si>
    <t>C(vmaxrAlaTA, vmaxfAK) = -0.445</t>
  </si>
  <si>
    <t>C(vmaxrGLNS, vmaxrGLDH) = -0.437</t>
  </si>
  <si>
    <t>C(vmaxG6PDHPGLcDH, vmaxATPase) = -0.425</t>
  </si>
  <si>
    <t>C(vmaxfGLNS, vmaxfAK) = -0.422</t>
  </si>
  <si>
    <t>C(vmaxTKTA, vmaxleak) = 0.421</t>
  </si>
  <si>
    <t>C(vmaxrGLNS, vmaxATPase) = 0.409</t>
  </si>
  <si>
    <t>C(vmaxrLDH, vmaxTKTA) = 0.408</t>
  </si>
  <si>
    <t>C(vmaxfGLDH, vmaxrAlaTA) = 0.403</t>
  </si>
  <si>
    <t>C(vmaxTKTA, vmaxNADPHox) = 0.391</t>
  </si>
  <si>
    <t>C(vmaxATPase, vmaxNADPHox) = -0.388</t>
  </si>
  <si>
    <t>C(vmaxPFKALD, vmaxrAK) = 0.386</t>
  </si>
  <si>
    <t>C(vmaxPK, vmaxATPase) = -0.385</t>
  </si>
  <si>
    <t>C(vmaxrLDH, vmaxrAlaTA) = 0.381</t>
  </si>
  <si>
    <t>C(vmaxPGK, vmaxrAlaTA) = 0.377</t>
  </si>
  <si>
    <t>C(vmaxPK, vmaxfAK) = 0.375</t>
  </si>
  <si>
    <t>C(vmaxfAlaTA, vmaxNADPHox) = -0.374</t>
  </si>
  <si>
    <t>C(vmaxPFKALD, vmaxPK) = -0.369</t>
  </si>
  <si>
    <t>C(vmaxrCITSISOD, vmaxfAlaTA) = -0.367</t>
  </si>
  <si>
    <t>C(vmaxGluT, vmaxresp) = 0.363</t>
  </si>
  <si>
    <t>C(vmaxfCITSISOD, vmaxATPase) = -0.362</t>
  </si>
  <si>
    <t>C(vmaxPFKALD, vmaxrLDH) = 0.357</t>
  </si>
  <si>
    <t>C(vmaxPGI, vmaxfLDH) = 0.353</t>
  </si>
  <si>
    <t>C(vmaxPK, vmaxTKTA) = -0.352</t>
  </si>
  <si>
    <t>C(vmaxPGI, vmaxrCK) = 0.352</t>
  </si>
  <si>
    <t>C(vmaxrSDHFUM, vmaxfCK) = -0.351</t>
  </si>
  <si>
    <t>C(vmaxfSDHFUM, vmaxfCK) = -0.351</t>
  </si>
  <si>
    <t>C(vmaxrGLNS, vmaxfAK) = -0.346</t>
  </si>
  <si>
    <t>C(vmaxfCITSISOD, vmaxAKGDH) = -0.343</t>
  </si>
  <si>
    <t>C(vmaxSAL, vmaxgrowth) = -0.342</t>
  </si>
  <si>
    <t>C(vmaxrCS, vmaxfCK) = -0.341</t>
  </si>
  <si>
    <t>C(vmaxfCS, vmaxfCK) = -0.341</t>
  </si>
  <si>
    <t>C(vmaxNADPHox, vmaxfASTA) = -0.339</t>
  </si>
  <si>
    <t>C(vmaxrMDH, vmaxfCK) = 0.338</t>
  </si>
  <si>
    <t>C(vmaxfMDH, vmaxfCK) = 0.338</t>
  </si>
  <si>
    <t>C(vmaxrAlaTA, vmaxNADPHox) = -0.333</t>
  </si>
  <si>
    <t>C(vmaxfGLNS, vmaxNADPHox) = -0.331</t>
  </si>
  <si>
    <t>C(vmaxresp, vmaxfAK) = 0.330</t>
  </si>
  <si>
    <t>C(vmaxPGI, vmaxEP) = 0.323</t>
  </si>
  <si>
    <t>C(vmaxfCITSISOD, vmaxfAK) = 0.315</t>
  </si>
  <si>
    <t>C(vmaxfAK, vmaxNADPHox) = 0.311</t>
  </si>
  <si>
    <t>C(vmaxPK, vmaxG6PDHPGLcDH) = 0.308</t>
  </si>
  <si>
    <t>C(vmaxrAK, vmaxfCK) = -0.307</t>
  </si>
  <si>
    <t>C(vmaxfGLNS, vmaxrAlaTA) = 0.306</t>
  </si>
  <si>
    <t>C(vmaxrGLNS, vmaxNADPHox) = -0.302</t>
  </si>
  <si>
    <t>C(vmaxAA1, vmaxgrowth) = 0.300</t>
  </si>
  <si>
    <t>C(vmaxrCITSISOD, vmaxfASTA) = -0.293</t>
  </si>
  <si>
    <t>C(vmaxPGK, vmaxresp) = -0.291</t>
  </si>
  <si>
    <t>C(vmaxrAlaTA, vmaxfASTA) = -0.290</t>
  </si>
  <si>
    <t>C(vmaxPGK, vmaxleak) = 0.289</t>
  </si>
  <si>
    <t>C(vmaxPK, vmaxME) = -0.287</t>
  </si>
  <si>
    <t>C(vmaxG6PDHPGLcDH, vmaxEP) = -0.287</t>
  </si>
  <si>
    <t>C(vmaxGluT, vmaxrCK) = -0.287</t>
  </si>
  <si>
    <t>C(vmaxfMDH, vmaxPPRibP) = 0.284</t>
  </si>
  <si>
    <t>C(vmaxrMDH, vmaxPPRibP) = 0.284</t>
  </si>
  <si>
    <t>C(vmaxfSDHFUM, vmaxPPRibP) = -0.283</t>
  </si>
  <si>
    <t>C(vmaxrSDHFUM, vmaxPPRibP) = -0.283</t>
  </si>
  <si>
    <t>C(vmaxfCS, vmaxPPRibP) = -0.282</t>
  </si>
  <si>
    <t>C(vmaxrCS, vmaxPPRibP) = -0.282</t>
  </si>
  <si>
    <t>C(vmaxfAK, vmaxrAK) = 0.282</t>
  </si>
  <si>
    <t>C(vmaxrLDH, vmaxG6PDHPGLcDH) = -0.280</t>
  </si>
  <si>
    <t>C(vmaxfAlaTA, vmaxrAlaTA) = -0.279</t>
  </si>
  <si>
    <t>C(vmaxAKGDH, vmaxfAlaTA) = -0.279</t>
  </si>
  <si>
    <t>C(vmaxrGLNS, vmaxrAlaTA) = 0.277</t>
  </si>
  <si>
    <t>C(vmaxPGK, vmaxPDH) = 0.275</t>
  </si>
  <si>
    <t>C(vmaxresp, vmaxATPase) = -0.273</t>
  </si>
  <si>
    <t>C(vmaxrCK, vmaxNADPHox) = -0.269</t>
  </si>
  <si>
    <t>C(vmaxAKGDH, vmaxfASTA) = -0.268</t>
  </si>
  <si>
    <t>C(vmaxPGK, vmaxrCK) = 0.267</t>
  </si>
  <si>
    <t>C(vmaxfMDH, vmaxNADPHox) = -0.266</t>
  </si>
  <si>
    <t>C(vmaxrMDH, vmaxNADPHox) = -0.266</t>
  </si>
  <si>
    <t>C(vmaxfCS, vmaxNADPHox) = 0.265</t>
  </si>
  <si>
    <t>C(vmaxrCS, vmaxNADPHox) = 0.265</t>
  </si>
  <si>
    <t>C(vmaxfCITSISOD, vmaxfGLNS) = -0.262</t>
  </si>
  <si>
    <t>C(vmaxTKTA, vmaxGluT) = -0.261</t>
  </si>
  <si>
    <t>C(vmaxresp, vmaxrAK) = -0.258</t>
  </si>
  <si>
    <t>C(vmaxATPase, vmaxfCK) = 0.258</t>
  </si>
  <si>
    <t>C(vmaxrMDH, vmaxfAlaTA) = 0.257</t>
  </si>
  <si>
    <t>C(vmaxfMDH, vmaxfAlaTA) = 0.257</t>
  </si>
  <si>
    <t>C(vmaxrCS, vmaxfAlaTA) = -0.256</t>
  </si>
  <si>
    <t>C(vmaxfCS, vmaxfAlaTA) = -0.256</t>
  </si>
  <si>
    <t>C(vmaxPGK, vmaxPK) = -0.256</t>
  </si>
  <si>
    <t>C(vmaxfGLNS, vmaxrGLDH) = -0.254</t>
  </si>
  <si>
    <t>C(vmaxTKTA, vmaxrAlaTA) = 0.253</t>
  </si>
  <si>
    <t>C(vmaxfAlaTA, vmaxATPase) = 0.253</t>
  </si>
  <si>
    <t>C(vmaxfSDHFUM, vmaxfAK) = 0.253</t>
  </si>
  <si>
    <t>C(vmaxrSDHFUM, vmaxfAK) = 0.253</t>
  </si>
  <si>
    <t>C(vmaxPGI, vmaxresp) = -0.252</t>
  </si>
  <si>
    <t>C(vmaxrCS, vmaxfAK) = 0.252</t>
  </si>
  <si>
    <t>C(vmaxfCS, vmaxfAK) = 0.252</t>
  </si>
  <si>
    <t>C(vmaxPK, vmaxrAlaTA) = -0.251</t>
  </si>
  <si>
    <t>C(vmaxrMDH, vmaxfAK) = -0.251</t>
  </si>
  <si>
    <t>C(vmaxfMDH, vmaxfAK) = -0.251</t>
  </si>
  <si>
    <t>C(vmaxfSDHFUM, vmaxNADPHox) = 0.251</t>
  </si>
  <si>
    <t>C(vmaxrSDHFUM, vmaxNADPHox) = 0.251</t>
  </si>
  <si>
    <t>C(vmaxPGI, vmaxGluT) = -0.248</t>
  </si>
  <si>
    <t>C(vmaxfSDHFUM, vmaxfAlaTA) = -0.247</t>
  </si>
  <si>
    <t>C(vmaxrSDHFUM, vmaxfAlaTA) = -0.247</t>
  </si>
  <si>
    <t>C(vmaxG6PDHPGLcDH, vmaxGluT) = 0.245</t>
  </si>
  <si>
    <t>C(vmaxPGI, vmaxfCITSISOD) = -0.242</t>
  </si>
  <si>
    <t>C(vmaxEP, vmaxfCITSISOD) = -0.242</t>
  </si>
  <si>
    <t>C(vmaxfLDH, vmaxATPase) = 0.241</t>
  </si>
  <si>
    <t>C(vmaxrAlaTA, vmaxrCK) = 0.237</t>
  </si>
  <si>
    <t>C(vmaxPGK, vmaxGluT) = -0.237</t>
  </si>
  <si>
    <t>C(vmaxGluT, vmaxfAK) = 0.236</t>
  </si>
  <si>
    <t>C(vmaxfCITSISOD, vmaxrGLNS) = -0.235</t>
  </si>
  <si>
    <t>C(vmaxfLDH, vmaxfAK) = -0.232</t>
  </si>
  <si>
    <t>C(vmaxGluT, vmaxfCK) = -0.232</t>
  </si>
  <si>
    <t>C(vmaxPFKALD, vmaxEP) = -0.231</t>
  </si>
  <si>
    <t>C(vmaxresp, vmaxNADPHox) = -0.231</t>
  </si>
  <si>
    <t>C(vmaxPPRibP, vmaxgrowth) = -0.230</t>
  </si>
  <si>
    <t>C(vmaxrGLDH, vmaxrASTA) = -0.228</t>
  </si>
  <si>
    <t>C(vmaxfLDH, vmaxTKTA) = 0.225</t>
  </si>
  <si>
    <t>C(vmaxfAlaTA, vmaxfAK) = -0.225</t>
  </si>
  <si>
    <t>C(vmaxEP, vmaxresp) = -0.225</t>
  </si>
  <si>
    <t>C(vmaxPFKALD, vmaxfAK) = -0.223</t>
  </si>
  <si>
    <t>C(vmaxrAlaTA, vmaxrASTA) = -0.223</t>
  </si>
  <si>
    <t>C(vmaxPGK, vmaxrAK) = 0.219</t>
  </si>
  <si>
    <t>C(vmaxGluT, vmaxATPase) = -0.219</t>
  </si>
  <si>
    <t>C(vmaxfCITSISOD, vmaxfGLDH) = 0.216</t>
  </si>
  <si>
    <t>C(vmaxATPase, vmaxfASTA) = 0.213</t>
  </si>
  <si>
    <t>C(vmaxPGI, vmaxleak) = 0.213</t>
  </si>
  <si>
    <t>C(vmaxPFKALD, vmaxATPase) = 0.208</t>
  </si>
  <si>
    <t>C(vmaxrCS, vmaxATPase) = -0.207</t>
  </si>
  <si>
    <t>C(vmaxfCS, vmaxATPase) = -0.207</t>
  </si>
  <si>
    <t>C(vmaxrMDH, vmaxATPase) = 0.206</t>
  </si>
  <si>
    <t>C(vmaxfMDH, vmaxATPase) = 0.206</t>
  </si>
  <si>
    <t>C(vmaxrLDH, vmaxrCK) = 0.204</t>
  </si>
  <si>
    <t>C(vmaxPFKALD, vmaxGluT) = -0.203</t>
  </si>
  <si>
    <t>C(vmaxfCITSISOD, vmaxAA2) = -0.202</t>
  </si>
  <si>
    <t>C(vmaxfMDH, vmaxfGLDH) = -0.202</t>
  </si>
  <si>
    <t>C(vmaxrMDH, vmaxfGLDH) = -0.202</t>
  </si>
  <si>
    <t>C(vmaxPGK, vmaxNADPHox) = 0.201</t>
  </si>
  <si>
    <t>C(vmaxfSDHFUM, vmaxATPase) = -0.201</t>
  </si>
  <si>
    <t>C(vmaxrSDHFUM, vmaxATPase) = -0.201</t>
  </si>
  <si>
    <t>C(vmaxfMDH, vmaxrASTA) = 0.201</t>
  </si>
  <si>
    <t>C(vmaxrMDH, vmaxrASTA) = 0.201</t>
  </si>
  <si>
    <t>C(vmaxEP, vmaxrAlaTA) = 0.201</t>
  </si>
  <si>
    <t>C(vmaxEP, vmaxTKTA) = 0.201</t>
  </si>
  <si>
    <t>C(vmaxfCS, vmaxfGLDH) = 0.200</t>
  </si>
  <si>
    <t>C(vmaxrCS, vmaxfGLDH) = 0.200</t>
  </si>
  <si>
    <t>C(vmaxfSDHFUM, vmaxrASTA) = -0.200</t>
  </si>
  <si>
    <t>C(vmaxrSDHFUM, vmaxrASTA) = -0.200</t>
  </si>
  <si>
    <t>C(vmaxfSDHFUM, vmaxfGLDH) = 0.199</t>
  </si>
  <si>
    <t>C(vmaxrSDHFUM, vmaxfGLDH) = 0.199</t>
  </si>
  <si>
    <t>C(vmaxfCS, vmaxrASTA) = -0.198</t>
  </si>
  <si>
    <t>C(vmaxrCS, vmaxrASTA) = -0.198</t>
  </si>
  <si>
    <t>C(vmaxPFKALD, vmaxfMDH) = -0.197</t>
  </si>
  <si>
    <t>C(vmaxPFKALD, vmaxrMDH) = -0.197</t>
  </si>
  <si>
    <t>C(vmaxPFKALD, vmaxfCS) = 0.194</t>
  </si>
  <si>
    <t>C(vmaxPFKALD, vmaxrCS) = 0.194</t>
  </si>
  <si>
    <t>C(vmaxPFKALD, vmaxfSDHFUM) = 0.194</t>
  </si>
  <si>
    <t>C(vmaxPFKALD, vmaxrSDHFUM) = 0.194</t>
  </si>
  <si>
    <t>C(vmaxEP, vmaxfAlaTA) = 0.193</t>
  </si>
  <si>
    <t>C(vmaxPK, vmaxleak) = -0.193</t>
  </si>
  <si>
    <t>C(vmaxPK, vmaxresp) = 0.192</t>
  </si>
  <si>
    <t>C(vmaxrAlaTA, vmaxgrowth) = -0.191</t>
  </si>
  <si>
    <t>C(vmaxfCITSISOD, vmaxleak) = 0.191</t>
  </si>
  <si>
    <t>C(vmaxrLDH, vmaxfCITSISOD) = -0.185</t>
  </si>
  <si>
    <t>C(vmaxrGLDH, vmaxPPRibP) = -0.183</t>
  </si>
  <si>
    <t>C(vmaxPK, vmaxrCK) = -0.183</t>
  </si>
  <si>
    <t>C(vmaxPGI, vmaxfGLNS) = 0.183</t>
  </si>
  <si>
    <t>C(vmaxfLDH, vmaxrAlaTA) = 0.182</t>
  </si>
  <si>
    <t>C(vmaxrLDH, vmaxGluT) = -0.180</t>
  </si>
  <si>
    <t>C(vmaxrLDH, vmaxEP) = 0.179</t>
  </si>
  <si>
    <t>C(vmaxAKGDH, vmaxrAlaTA) = 0.178</t>
  </si>
  <si>
    <t>C(vmaxfGLNS, vmaxrAK) = 0.176</t>
  </si>
  <si>
    <t>C(vmaxrAK, vmaxrASTA) = -0.176</t>
  </si>
  <si>
    <t>C(vmaxPFKALD, vmaxfAlaTA) = -0.175</t>
  </si>
  <si>
    <t>C(vmaxfCITSISOD, vmaxrCK) = -0.172</t>
  </si>
  <si>
    <t>C(vmaxPK, vmaxPC) = 0.171</t>
  </si>
  <si>
    <t>C(vmaxPGI, vmaxrCS) = -0.170</t>
  </si>
  <si>
    <t>C(vmaxPGI, vmaxfCS) = -0.170</t>
  </si>
  <si>
    <t>C(vmaxfAlaTA, vmaxrCK) = 0.170</t>
  </si>
  <si>
    <t>C(vmaxPGI, vmaxrMDH) = 0.169</t>
  </si>
  <si>
    <t>C(vmaxPGI, vmaxfMDH) = 0.169</t>
  </si>
  <si>
    <t>C(vmaxPGK, vmaxEP) = 0.168</t>
  </si>
  <si>
    <t>C(vmaxPGI, vmaxfAlaTA) = 0.166</t>
  </si>
  <si>
    <t>C(vmaxPPRibP, vmaxfASTA) = -0.166</t>
  </si>
  <si>
    <t>C(vmaxGluT, vmaxleak) = -0.165</t>
  </si>
  <si>
    <t>C(vmaxfAlaTA, vmaxleak) = -0.165</t>
  </si>
  <si>
    <t>C(vmaxPFKALD, vmaxfLDH) = 0.164</t>
  </si>
  <si>
    <t>C(vmaxPK, vmaxfLDH) = 0.164</t>
  </si>
  <si>
    <t>C(vmaxEP, vmaxfSDHFUM) = -0.162</t>
  </si>
  <si>
    <t>C(vmaxEP, vmaxrSDHFUM) = -0.162</t>
  </si>
  <si>
    <t>C(vmaxfGLNS, vmaxGluT) = -0.161</t>
  </si>
  <si>
    <t>C(vmaxleak, vmaxfASTA) = -0.161</t>
  </si>
  <si>
    <t>C(vmaxrAlaTA, vmaxGluT) = -0.160</t>
  </si>
  <si>
    <t>C(vmaxEP, vmaxrCS) = -0.159</t>
  </si>
  <si>
    <t>C(vmaxEP, vmaxfCS) = -0.159</t>
  </si>
  <si>
    <t>C(vmaxEP, vmaxrMDH) = 0.159</t>
  </si>
  <si>
    <t>C(vmaxEP, vmaxfMDH) = 0.159</t>
  </si>
  <si>
    <t>C(vmaxrGLDH, vmaxATPase) = 0.157</t>
  </si>
  <si>
    <t>C(vmaxfAK, vmaxfASTA) = -0.156</t>
  </si>
  <si>
    <t>C(vmaxPK, vmaxrAK) = -0.154</t>
  </si>
  <si>
    <t>C(vmaxrCS, vmaxfCITSISOD) = 0.154</t>
  </si>
  <si>
    <t>C(vmaxfCS, vmaxfCITSISOD) = 0.154</t>
  </si>
  <si>
    <t>C(vmaxfGLNS, vmaxfAlaTA) = 0.154</t>
  </si>
  <si>
    <t>C(vmaxPGI, vmaxfSDHFUM) = -0.153</t>
  </si>
  <si>
    <t>C(vmaxPGI, vmaxrSDHFUM) = -0.153</t>
  </si>
  <si>
    <t>C(vmaxPFKALD, vmaxfASTA) = -0.152</t>
  </si>
  <si>
    <t>C(vmaxrASTA, vmaxAA1) = -0.152</t>
  </si>
  <si>
    <t>C(vmaxPGI, vmaxrGLNS) = 0.151</t>
  </si>
  <si>
    <t>C(vmaxPGI, vmaxrAK) = 0.151</t>
  </si>
  <si>
    <t>C(vmaxrAlaTA, vmaxrAK) = 0.150</t>
  </si>
  <si>
    <t>C(vmaxrGLDH, vmaxGluT) = -0.150</t>
  </si>
  <si>
    <t>C(vmaxPFKALD, vmaxfCITSISOD) = 0.150</t>
  </si>
  <si>
    <t>C(vmaxrLDH, vmaxrAK) = 0.149</t>
  </si>
  <si>
    <t>C(vmaxresp, vmaxgrowth) = 0.148</t>
  </si>
  <si>
    <t>C(vmaxrLDH, vmaxresp) = -0.145</t>
  </si>
  <si>
    <t>C(vmaxfGLNS, vmaxfASTA) = 0.145</t>
  </si>
  <si>
    <t>C(vmaxPK, vmaxGluT) = 0.145</t>
  </si>
  <si>
    <t>C(vmaxrAlaTA, vmaxAA2) = 0.144</t>
  </si>
  <si>
    <t>C(vmaxGluT, vmaxgrowth) = 0.144</t>
  </si>
  <si>
    <t>C(vmaxEP, vmaxfGLNS) = 0.144</t>
  </si>
  <si>
    <t>C(vmaxfCK, vmaxfASTA) = -0.143</t>
  </si>
  <si>
    <t>C(vmaxEP, vmaxfASTA) = 0.143</t>
  </si>
  <si>
    <t>C(vmaxrGLDH, vmaxAA1) = 0.143</t>
  </si>
  <si>
    <t>C(vmaxfCITSISOD, vmaxgrowth) = -0.140</t>
  </si>
  <si>
    <t>C(vmaxPPRibP, vmaxAA2) = 0.140</t>
  </si>
  <si>
    <t>C(vmaxrGLNS, vmaxfAlaTA) = 0.139</t>
  </si>
  <si>
    <t>C(vmaxfCITSISOD, vmaxrMDH) = -0.139</t>
  </si>
  <si>
    <t>C(vmaxfCITSISOD, vmaxfMDH) = -0.139</t>
  </si>
  <si>
    <t>C(vmaxAKGDH, vmaxNADPHox) = -0.138</t>
  </si>
  <si>
    <t>C(vmaxPGK, vmaxfCITSISOD) = -0.135</t>
  </si>
  <si>
    <t>C(vmaxfLDH, vmaxG6PDHPGLcDH) = -0.135</t>
  </si>
  <si>
    <t>C(vmaxPGK, vmaxME) = -0.135</t>
  </si>
  <si>
    <t>C(vmaxrGLDH, vmaxrAK) = 0.133</t>
  </si>
  <si>
    <t>C(vmaxfSDHFUM, vmaxrAK) = 0.133</t>
  </si>
  <si>
    <t>C(vmaxrSDHFUM, vmaxrAK) = 0.133</t>
  </si>
  <si>
    <t>C(vmaxrGLDH, vmaxleak) = 0.133</t>
  </si>
  <si>
    <t>C(vmaxrGLDH, vmaxresp) = -0.132</t>
  </si>
  <si>
    <t>C(vmaxPFKALD, vmaxfGLDH) = 0.131</t>
  </si>
  <si>
    <t>C(vmaxrGLNS, vmaxrAK) = 0.130</t>
  </si>
  <si>
    <t>C(vmaxG6PDHPGLcDH, vmaxfGLDH) = -0.130</t>
  </si>
  <si>
    <t>C(vmaxrGLDH, vmaxfAK) = -0.129</t>
  </si>
  <si>
    <t>C(vmaxfCITSISOD, vmaxfSDHFUM) = 0.129</t>
  </si>
  <si>
    <t>C(vmaxfCITSISOD, vmaxrSDHFUM) = 0.129</t>
  </si>
  <si>
    <t>C(vmaxrCK, vmaxgrowth) = -0.129</t>
  </si>
  <si>
    <t>C(vmaxrLDH, vmaxfAlaTA) = 0.129</t>
  </si>
  <si>
    <t>C(vmaxPFKALD, vmaxrGLDH) = 0.128</t>
  </si>
  <si>
    <t>C(vmaxrAK, vmaxNADPHox) = 0.126</t>
  </si>
  <si>
    <t>C(vmaxrGLNS, vmaxfASTA) = 0.126</t>
  </si>
  <si>
    <t>C(vmaxG6PDHPGLcDH, vmaxfMDH) = 0.125</t>
  </si>
  <si>
    <t>C(vmaxPGI, vmaxfASTA) = 0.125</t>
  </si>
  <si>
    <t>C(vmaxG6PDHPGLcDH, vmaxrMDH) = 0.125</t>
  </si>
  <si>
    <t>C(vmaxEP, vmaxrGLNS) = 0.125</t>
  </si>
  <si>
    <t>C(vmaxPFKALD, vmaxrCK) = 0.124</t>
  </si>
  <si>
    <t>C(vmaxrGLNS, vmaxGluT) = -0.123</t>
  </si>
  <si>
    <t>C(vmaxG6PDHPGLcDH, vmaxrGLDH) = -0.123</t>
  </si>
  <si>
    <t>C(vmaxEP, vmaxGluT) = -0.122</t>
  </si>
  <si>
    <t>C(vmaxG6PDHPGLcDH, vmaxfCS) = -0.122</t>
  </si>
  <si>
    <t>C(vmaxG6PDHPGLcDH, vmaxrCS) = -0.122</t>
  </si>
  <si>
    <t>C(vmaxrLDH, vmaxrCS) = -0.121</t>
  </si>
  <si>
    <t>C(vmaxrLDH, vmaxfCS) = -0.121</t>
  </si>
  <si>
    <t>C(vmaxPK, vmaxNADPHox) = -0.121</t>
  </si>
  <si>
    <t>C(vmaxfASTA, vmaxgrowth) = 0.120</t>
  </si>
  <si>
    <t>C(vmaxG6PDHPGLcDH, vmaxrAlaTA) = -0.120</t>
  </si>
  <si>
    <t>C(vmaxresp, vmaxfASTA) = 0.119</t>
  </si>
  <si>
    <t>C(vmaxrLDH, vmaxrMDH) = 0.119</t>
  </si>
  <si>
    <t>C(vmaxrLDH, vmaxfMDH) = 0.119</t>
  </si>
  <si>
    <t>C(vmaxPC, vmaxrCK) = -0.118</t>
  </si>
  <si>
    <t>C(vmaxEP, vmaxAKGDH) = 0.117</t>
  </si>
  <si>
    <t>C(vmaxfCS, vmaxPC) = 0.116</t>
  </si>
  <si>
    <t>C(vmaxrCS, vmaxPC) = 0.116</t>
  </si>
  <si>
    <t>C(vmaxfMDH, vmaxPC) = -0.116</t>
  </si>
  <si>
    <t>C(vmaxrMDH, vmaxPC) = -0.116</t>
  </si>
  <si>
    <t>C(vmaxATPase, vmaxAA1) = 0.114</t>
  </si>
  <si>
    <t>C(vmaxfMDH, vmaxrAK) = -0.114</t>
  </si>
  <si>
    <t>C(vmaxrMDH, vmaxrAK) = -0.114</t>
  </si>
  <si>
    <t>C(vmaxfSDHFUM, vmaxPC) = 0.114</t>
  </si>
  <si>
    <t>C(vmaxrSDHFUM, vmaxPC) = 0.114</t>
  </si>
  <si>
    <t>C(vmaxAKGDH, vmaxATPase) = 0.113</t>
  </si>
  <si>
    <t>C(vmaxfCS, vmaxrAK) = 0.112</t>
  </si>
  <si>
    <t>C(vmaxrCS, vmaxrAK) = 0.112</t>
  </si>
  <si>
    <t>C(vmaxGluT, vmaxrAK) = -0.112</t>
  </si>
  <si>
    <t>C(vmaxrASTA, vmaxgrowth) = 0.111</t>
  </si>
  <si>
    <t>C(vmaxAKGDH, vmaxfAK) = -0.111</t>
  </si>
  <si>
    <t>C(vmaxG6PDHPGLcDH, vmaxfSDHFUM) = -0.110</t>
  </si>
  <si>
    <t>C(vmaxG6PDHPGLcDH, vmaxrSDHFUM) = -0.110</t>
  </si>
  <si>
    <t>C(vmaxrCITSISOD, vmaxPPRibP) = 0.109</t>
  </si>
  <si>
    <t>C(vmaxTKTA, vmaxrGLDH) = 0.109</t>
  </si>
  <si>
    <t>C(vmaxfCS, vmaxrGLDH) = 0.109</t>
  </si>
  <si>
    <t>C(vmaxrCS, vmaxrGLDH) = 0.109</t>
  </si>
  <si>
    <t>C(vmaxfGLDH, vmaxNADPHox) = 0.107</t>
  </si>
  <si>
    <t>C(vmaxresp, vmaxrASTA) = 0.107</t>
  </si>
  <si>
    <t>C(vmaxleak, vmaxgrowth) = -0.106</t>
  </si>
  <si>
    <t>C(vmaxASX, vmaxrASTA) = -0.106</t>
  </si>
  <si>
    <t>C(vmaxG6PDHPGLcDH, vmaxrASTA) = 0.106</t>
  </si>
  <si>
    <t>C(vmaxfSDHFUM, vmaxrGLDH) = 0.105</t>
  </si>
  <si>
    <t>C(vmaxrSDHFUM, vmaxrGLDH) = 0.105</t>
  </si>
  <si>
    <t>C(vmaxrLDH, vmaxfASTA) = 0.105</t>
  </si>
  <si>
    <t>C(vmaxfMDH, vmaxrGLDH) = -0.104</t>
  </si>
  <si>
    <t>C(vmaxrMDH, vmaxrGLDH) = -0.104</t>
  </si>
  <si>
    <t>C(vmaxrAK, vmaxPPRibP) = -0.104</t>
  </si>
  <si>
    <t>C(vmaxfLDH, vmaxrCK) = 0.104</t>
  </si>
  <si>
    <t>C(vmaxrCITSISOD, vmaxrASTA) = 0.104</t>
  </si>
  <si>
    <t>C(vmaxfGLNS, vmaxfCK) = -0.103</t>
  </si>
  <si>
    <t>C(vmaxTKTA, vmaxfGLDH) = 0.103</t>
  </si>
  <si>
    <t>C(vmaxPK, vmaxEP) = -0.103</t>
  </si>
  <si>
    <t>C(vmaxG6PDHPGLcDH, vmaxfASTA) = 0.103</t>
  </si>
  <si>
    <t>C(vmaxATPase, vmaxrASTA) = -0.101</t>
  </si>
  <si>
    <t>C(vmaxfGLDH, vmaxresp) = -0.101</t>
  </si>
  <si>
    <t>C(vmaxTKTA, vmaxrASTA) = -0.100</t>
  </si>
  <si>
    <t>C(vmaxPGK, vmaxrCS) = -0.100</t>
  </si>
  <si>
    <t>C(vmaxPGK, vmaxfCS) = -0.100</t>
  </si>
  <si>
    <t>C(vmaxfCK, vmaxgrowth) = -0.100</t>
  </si>
  <si>
    <t>LGHL_pred</t>
  </si>
  <si>
    <t>X</t>
  </si>
  <si>
    <t>HGHL_pred</t>
  </si>
  <si>
    <t>HGLL_pred</t>
  </si>
  <si>
    <t>LGLL_pred</t>
  </si>
  <si>
    <t>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</si>
</sst>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2" fillId="6" borderId="1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1" fontId="6" fillId="2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/>
    <xf numFmtId="0" fontId="12" fillId="4" borderId="1" xfId="0" applyFont="1" applyFill="1" applyBorder="1" applyAlignment="1">
      <alignment horizontal="center" vertical="center"/>
    </xf>
    <xf numFmtId="11" fontId="0" fillId="0" borderId="1" xfId="0" applyNumberFormat="1" applyBorder="1"/>
    <xf numFmtId="11" fontId="10" fillId="0" borderId="1" xfId="0" applyNumberFormat="1" applyFont="1" applyBorder="1"/>
    <xf numFmtId="11" fontId="4" fillId="7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1" fillId="9" borderId="0" xfId="0" applyFont="1" applyFill="1" applyAlignment="1">
      <alignment horizontal="center" vertical="center"/>
    </xf>
    <xf numFmtId="0" fontId="10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4" fillId="0" borderId="1" xfId="0" applyFont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5" fillId="10" borderId="1" xfId="0" applyFont="1" applyFill="1" applyBorder="1"/>
    <xf numFmtId="0" fontId="15" fillId="10" borderId="0" xfId="0" applyFont="1" applyFill="1"/>
    <xf numFmtId="0" fontId="12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0" fontId="1" fillId="0" borderId="1" xfId="0" applyFont="1" applyBorder="1"/>
    <xf numFmtId="0" fontId="11" fillId="13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2" fontId="19" fillId="0" borderId="1" xfId="0" applyNumberFormat="1" applyFont="1" applyBorder="1"/>
    <xf numFmtId="0" fontId="19" fillId="0" borderId="0" xfId="0" applyFont="1"/>
    <xf numFmtId="0" fontId="11" fillId="13" borderId="0" xfId="0" applyFont="1" applyFill="1" applyAlignment="1">
      <alignment horizontal="center" vertical="center"/>
    </xf>
    <xf numFmtId="9" fontId="1" fillId="0" borderId="1" xfId="1" applyFont="1" applyBorder="1"/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8.png"/><Relationship Id="rId18" Type="http://schemas.openxmlformats.org/officeDocument/2006/relationships/image" Target="../media/image27.png"/><Relationship Id="rId26" Type="http://schemas.openxmlformats.org/officeDocument/2006/relationships/image" Target="../media/image60.png"/><Relationship Id="rId3" Type="http://schemas.openxmlformats.org/officeDocument/2006/relationships/image" Target="../media/image39.png"/><Relationship Id="rId21" Type="http://schemas.openxmlformats.org/officeDocument/2006/relationships/image" Target="../media/image55.png"/><Relationship Id="rId34" Type="http://schemas.openxmlformats.org/officeDocument/2006/relationships/image" Target="../media/image67.png"/><Relationship Id="rId7" Type="http://schemas.openxmlformats.org/officeDocument/2006/relationships/image" Target="../media/image43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5" Type="http://schemas.openxmlformats.org/officeDocument/2006/relationships/image" Target="../media/image59.png"/><Relationship Id="rId33" Type="http://schemas.openxmlformats.org/officeDocument/2006/relationships/image" Target="../media/image66.png"/><Relationship Id="rId2" Type="http://schemas.openxmlformats.org/officeDocument/2006/relationships/image" Target="../media/image38.png"/><Relationship Id="rId16" Type="http://schemas.openxmlformats.org/officeDocument/2006/relationships/image" Target="../media/image51.png"/><Relationship Id="rId20" Type="http://schemas.openxmlformats.org/officeDocument/2006/relationships/image" Target="../media/image54.png"/><Relationship Id="rId29" Type="http://schemas.openxmlformats.org/officeDocument/2006/relationships/image" Target="../media/image6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6.png"/><Relationship Id="rId24" Type="http://schemas.openxmlformats.org/officeDocument/2006/relationships/image" Target="../media/image58.png"/><Relationship Id="rId32" Type="http://schemas.openxmlformats.org/officeDocument/2006/relationships/image" Target="../media/image65.png"/><Relationship Id="rId5" Type="http://schemas.openxmlformats.org/officeDocument/2006/relationships/image" Target="../media/image41.png"/><Relationship Id="rId15" Type="http://schemas.openxmlformats.org/officeDocument/2006/relationships/image" Target="../media/image50.png"/><Relationship Id="rId23" Type="http://schemas.openxmlformats.org/officeDocument/2006/relationships/image" Target="../media/image57.png"/><Relationship Id="rId28" Type="http://schemas.openxmlformats.org/officeDocument/2006/relationships/image" Target="../media/image61.png"/><Relationship Id="rId36" Type="http://schemas.openxmlformats.org/officeDocument/2006/relationships/image" Target="../media/image9.png"/><Relationship Id="rId10" Type="http://schemas.openxmlformats.org/officeDocument/2006/relationships/image" Target="../media/image45.png"/><Relationship Id="rId19" Type="http://schemas.openxmlformats.org/officeDocument/2006/relationships/image" Target="../media/image53.png"/><Relationship Id="rId31" Type="http://schemas.openxmlformats.org/officeDocument/2006/relationships/image" Target="../media/image64.png"/><Relationship Id="rId4" Type="http://schemas.openxmlformats.org/officeDocument/2006/relationships/image" Target="../media/image40.png"/><Relationship Id="rId9" Type="http://schemas.openxmlformats.org/officeDocument/2006/relationships/image" Target="../media/image35.png"/><Relationship Id="rId14" Type="http://schemas.openxmlformats.org/officeDocument/2006/relationships/image" Target="../media/image49.png"/><Relationship Id="rId22" Type="http://schemas.openxmlformats.org/officeDocument/2006/relationships/image" Target="../media/image56.png"/><Relationship Id="rId27" Type="http://schemas.openxmlformats.org/officeDocument/2006/relationships/image" Target="../media/image18.png"/><Relationship Id="rId30" Type="http://schemas.openxmlformats.org/officeDocument/2006/relationships/image" Target="../media/image63.png"/><Relationship Id="rId35" Type="http://schemas.openxmlformats.org/officeDocument/2006/relationships/image" Target="../media/image68.png"/><Relationship Id="rId8" Type="http://schemas.openxmlformats.org/officeDocument/2006/relationships/image" Target="../media/image4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0.png"/><Relationship Id="rId18" Type="http://schemas.openxmlformats.org/officeDocument/2006/relationships/image" Target="../media/image85.png"/><Relationship Id="rId26" Type="http://schemas.openxmlformats.org/officeDocument/2006/relationships/image" Target="../media/image27.png"/><Relationship Id="rId3" Type="http://schemas.openxmlformats.org/officeDocument/2006/relationships/image" Target="../media/image71.png"/><Relationship Id="rId21" Type="http://schemas.openxmlformats.org/officeDocument/2006/relationships/image" Target="../media/image88.png"/><Relationship Id="rId34" Type="http://schemas.openxmlformats.org/officeDocument/2006/relationships/image" Target="../media/image100.png"/><Relationship Id="rId7" Type="http://schemas.openxmlformats.org/officeDocument/2006/relationships/image" Target="../media/image75.png"/><Relationship Id="rId12" Type="http://schemas.openxmlformats.org/officeDocument/2006/relationships/image" Target="../media/image79.png"/><Relationship Id="rId17" Type="http://schemas.openxmlformats.org/officeDocument/2006/relationships/image" Target="../media/image84.png"/><Relationship Id="rId25" Type="http://schemas.openxmlformats.org/officeDocument/2006/relationships/image" Target="../media/image92.png"/><Relationship Id="rId33" Type="http://schemas.openxmlformats.org/officeDocument/2006/relationships/image" Target="../media/image99.png"/><Relationship Id="rId2" Type="http://schemas.openxmlformats.org/officeDocument/2006/relationships/image" Target="../media/image70.png"/><Relationship Id="rId16" Type="http://schemas.openxmlformats.org/officeDocument/2006/relationships/image" Target="../media/image83.png"/><Relationship Id="rId20" Type="http://schemas.openxmlformats.org/officeDocument/2006/relationships/image" Target="../media/image87.png"/><Relationship Id="rId29" Type="http://schemas.openxmlformats.org/officeDocument/2006/relationships/image" Target="../media/image95.png"/><Relationship Id="rId1" Type="http://schemas.openxmlformats.org/officeDocument/2006/relationships/image" Target="../media/image69.png"/><Relationship Id="rId6" Type="http://schemas.openxmlformats.org/officeDocument/2006/relationships/image" Target="../media/image74.png"/><Relationship Id="rId11" Type="http://schemas.openxmlformats.org/officeDocument/2006/relationships/image" Target="../media/image78.png"/><Relationship Id="rId24" Type="http://schemas.openxmlformats.org/officeDocument/2006/relationships/image" Target="../media/image91.png"/><Relationship Id="rId32" Type="http://schemas.openxmlformats.org/officeDocument/2006/relationships/image" Target="../media/image98.png"/><Relationship Id="rId5" Type="http://schemas.openxmlformats.org/officeDocument/2006/relationships/image" Target="../media/image73.png"/><Relationship Id="rId15" Type="http://schemas.openxmlformats.org/officeDocument/2006/relationships/image" Target="../media/image82.png"/><Relationship Id="rId23" Type="http://schemas.openxmlformats.org/officeDocument/2006/relationships/image" Target="../media/image90.png"/><Relationship Id="rId28" Type="http://schemas.openxmlformats.org/officeDocument/2006/relationships/image" Target="../media/image94.png"/><Relationship Id="rId36" Type="http://schemas.openxmlformats.org/officeDocument/2006/relationships/image" Target="../media/image4.png"/><Relationship Id="rId10" Type="http://schemas.openxmlformats.org/officeDocument/2006/relationships/image" Target="../media/image77.png"/><Relationship Id="rId19" Type="http://schemas.openxmlformats.org/officeDocument/2006/relationships/image" Target="../media/image86.png"/><Relationship Id="rId31" Type="http://schemas.openxmlformats.org/officeDocument/2006/relationships/image" Target="../media/image97.png"/><Relationship Id="rId4" Type="http://schemas.openxmlformats.org/officeDocument/2006/relationships/image" Target="../media/image72.png"/><Relationship Id="rId9" Type="http://schemas.openxmlformats.org/officeDocument/2006/relationships/image" Target="../media/image76.png"/><Relationship Id="rId14" Type="http://schemas.openxmlformats.org/officeDocument/2006/relationships/image" Target="../media/image81.png"/><Relationship Id="rId22" Type="http://schemas.openxmlformats.org/officeDocument/2006/relationships/image" Target="../media/image89.png"/><Relationship Id="rId27" Type="http://schemas.openxmlformats.org/officeDocument/2006/relationships/image" Target="../media/image93.png"/><Relationship Id="rId30" Type="http://schemas.openxmlformats.org/officeDocument/2006/relationships/image" Target="../media/image96.png"/><Relationship Id="rId35" Type="http://schemas.openxmlformats.org/officeDocument/2006/relationships/image" Target="../media/image35.png"/><Relationship Id="rId8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2.png"/><Relationship Id="rId18" Type="http://schemas.openxmlformats.org/officeDocument/2006/relationships/image" Target="../media/image84.png"/><Relationship Id="rId26" Type="http://schemas.openxmlformats.org/officeDocument/2006/relationships/image" Target="../media/image124.png"/><Relationship Id="rId3" Type="http://schemas.openxmlformats.org/officeDocument/2006/relationships/image" Target="../media/image103.png"/><Relationship Id="rId21" Type="http://schemas.openxmlformats.org/officeDocument/2006/relationships/image" Target="../media/image119.png"/><Relationship Id="rId34" Type="http://schemas.openxmlformats.org/officeDocument/2006/relationships/image" Target="../media/image130.png"/><Relationship Id="rId7" Type="http://schemas.openxmlformats.org/officeDocument/2006/relationships/image" Target="../media/image107.png"/><Relationship Id="rId12" Type="http://schemas.openxmlformats.org/officeDocument/2006/relationships/image" Target="../media/image111.png"/><Relationship Id="rId17" Type="http://schemas.openxmlformats.org/officeDocument/2006/relationships/image" Target="../media/image116.png"/><Relationship Id="rId25" Type="http://schemas.openxmlformats.org/officeDocument/2006/relationships/image" Target="../media/image123.png"/><Relationship Id="rId33" Type="http://schemas.openxmlformats.org/officeDocument/2006/relationships/image" Target="../media/image129.png"/><Relationship Id="rId2" Type="http://schemas.openxmlformats.org/officeDocument/2006/relationships/image" Target="../media/image102.png"/><Relationship Id="rId16" Type="http://schemas.openxmlformats.org/officeDocument/2006/relationships/image" Target="../media/image115.png"/><Relationship Id="rId20" Type="http://schemas.openxmlformats.org/officeDocument/2006/relationships/image" Target="../media/image118.png"/><Relationship Id="rId29" Type="http://schemas.openxmlformats.org/officeDocument/2006/relationships/image" Target="../media/image94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11" Type="http://schemas.openxmlformats.org/officeDocument/2006/relationships/image" Target="../media/image110.png"/><Relationship Id="rId24" Type="http://schemas.openxmlformats.org/officeDocument/2006/relationships/image" Target="../media/image122.png"/><Relationship Id="rId32" Type="http://schemas.openxmlformats.org/officeDocument/2006/relationships/image" Target="../media/image128.png"/><Relationship Id="rId5" Type="http://schemas.openxmlformats.org/officeDocument/2006/relationships/image" Target="../media/image105.png"/><Relationship Id="rId15" Type="http://schemas.openxmlformats.org/officeDocument/2006/relationships/image" Target="../media/image114.png"/><Relationship Id="rId23" Type="http://schemas.openxmlformats.org/officeDocument/2006/relationships/image" Target="../media/image121.png"/><Relationship Id="rId28" Type="http://schemas.openxmlformats.org/officeDocument/2006/relationships/image" Target="../media/image125.png"/><Relationship Id="rId36" Type="http://schemas.openxmlformats.org/officeDocument/2006/relationships/image" Target="../media/image35.png"/><Relationship Id="rId10" Type="http://schemas.openxmlformats.org/officeDocument/2006/relationships/image" Target="../media/image109.png"/><Relationship Id="rId19" Type="http://schemas.openxmlformats.org/officeDocument/2006/relationships/image" Target="../media/image117.png"/><Relationship Id="rId31" Type="http://schemas.openxmlformats.org/officeDocument/2006/relationships/image" Target="../media/image127.png"/><Relationship Id="rId4" Type="http://schemas.openxmlformats.org/officeDocument/2006/relationships/image" Target="../media/image104.png"/><Relationship Id="rId9" Type="http://schemas.openxmlformats.org/officeDocument/2006/relationships/image" Target="../media/image9.png"/><Relationship Id="rId14" Type="http://schemas.openxmlformats.org/officeDocument/2006/relationships/image" Target="../media/image113.png"/><Relationship Id="rId22" Type="http://schemas.openxmlformats.org/officeDocument/2006/relationships/image" Target="../media/image120.png"/><Relationship Id="rId27" Type="http://schemas.openxmlformats.org/officeDocument/2006/relationships/image" Target="../media/image27.png"/><Relationship Id="rId30" Type="http://schemas.openxmlformats.org/officeDocument/2006/relationships/image" Target="../media/image126.png"/><Relationship Id="rId35" Type="http://schemas.openxmlformats.org/officeDocument/2006/relationships/image" Target="../media/image131.png"/><Relationship Id="rId8" Type="http://schemas.openxmlformats.org/officeDocument/2006/relationships/image" Target="../media/image10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45</xdr:row>
      <xdr:rowOff>0</xdr:rowOff>
    </xdr:from>
    <xdr:to>
      <xdr:col>17</xdr:col>
      <xdr:colOff>84627</xdr:colOff>
      <xdr:row>59</xdr:row>
      <xdr:rowOff>72584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89143F-9719-D7B9-8532-09E2FC38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6586" y="10939517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</xdr:colOff>
      <xdr:row>59</xdr:row>
      <xdr:rowOff>70069</xdr:rowOff>
    </xdr:from>
    <xdr:to>
      <xdr:col>17</xdr:col>
      <xdr:colOff>141558</xdr:colOff>
      <xdr:row>73</xdr:row>
      <xdr:rowOff>142654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4083E-0C04-B9BA-50DF-313488A1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3517" y="13584621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122621</xdr:colOff>
      <xdr:row>74</xdr:row>
      <xdr:rowOff>17517</xdr:rowOff>
    </xdr:from>
    <xdr:to>
      <xdr:col>17</xdr:col>
      <xdr:colOff>150105</xdr:colOff>
      <xdr:row>88</xdr:row>
      <xdr:rowOff>90101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49FE97-AB60-FC52-3DDD-C5CE65DC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9207" y="16291034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302172</xdr:colOff>
      <xdr:row>89</xdr:row>
      <xdr:rowOff>70069</xdr:rowOff>
    </xdr:from>
    <xdr:to>
      <xdr:col>17</xdr:col>
      <xdr:colOff>177275</xdr:colOff>
      <xdr:row>103</xdr:row>
      <xdr:rowOff>142654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5089E9-485A-82B7-3421-33DBB08F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8758" y="19102552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267138</xdr:colOff>
      <xdr:row>103</xdr:row>
      <xdr:rowOff>179552</xdr:rowOff>
    </xdr:from>
    <xdr:to>
      <xdr:col>17</xdr:col>
      <xdr:colOff>237479</xdr:colOff>
      <xdr:row>118</xdr:row>
      <xdr:rowOff>68205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9686E7-2DD2-B728-4479-37A2180C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33724" y="21787069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258380</xdr:colOff>
      <xdr:row>118</xdr:row>
      <xdr:rowOff>61311</xdr:rowOff>
    </xdr:from>
    <xdr:to>
      <xdr:col>17</xdr:col>
      <xdr:colOff>285864</xdr:colOff>
      <xdr:row>132</xdr:row>
      <xdr:rowOff>133896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343B9D-B051-0906-2E4A-7A58E3F87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24966" y="24427794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385379</xdr:colOff>
      <xdr:row>133</xdr:row>
      <xdr:rowOff>30656</xdr:rowOff>
    </xdr:from>
    <xdr:to>
      <xdr:col>17</xdr:col>
      <xdr:colOff>317625</xdr:colOff>
      <xdr:row>147</xdr:row>
      <xdr:rowOff>103240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6EEF8A-E0B0-EAD4-3103-3BFD6502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51965" y="27156104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359104</xdr:colOff>
      <xdr:row>148</xdr:row>
      <xdr:rowOff>4379</xdr:rowOff>
    </xdr:from>
    <xdr:to>
      <xdr:col>17</xdr:col>
      <xdr:colOff>329445</xdr:colOff>
      <xdr:row>162</xdr:row>
      <xdr:rowOff>76964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5426A1-6AC0-3204-92B9-44B3BD8B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25690" y="29888793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289035</xdr:colOff>
      <xdr:row>162</xdr:row>
      <xdr:rowOff>140138</xdr:rowOff>
    </xdr:from>
    <xdr:to>
      <xdr:col>17</xdr:col>
      <xdr:colOff>316519</xdr:colOff>
      <xdr:row>177</xdr:row>
      <xdr:rowOff>28791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14B7AB-6C3E-E570-3964-235A3C7A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55621" y="32599586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87586</xdr:colOff>
      <xdr:row>45</xdr:row>
      <xdr:rowOff>26276</xdr:rowOff>
    </xdr:from>
    <xdr:to>
      <xdr:col>23</xdr:col>
      <xdr:colOff>422786</xdr:colOff>
      <xdr:row>59</xdr:row>
      <xdr:rowOff>98860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83D88F-A6CD-A5FD-72C7-7E973FF24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127655" y="10965793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65690</xdr:colOff>
      <xdr:row>59</xdr:row>
      <xdr:rowOff>52551</xdr:rowOff>
    </xdr:from>
    <xdr:to>
      <xdr:col>23</xdr:col>
      <xdr:colOff>400890</xdr:colOff>
      <xdr:row>73</xdr:row>
      <xdr:rowOff>125136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FF449B-BB7A-4DFF-E574-82BDCAA3F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05759" y="13567103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105104</xdr:colOff>
      <xdr:row>74</xdr:row>
      <xdr:rowOff>8758</xdr:rowOff>
    </xdr:from>
    <xdr:to>
      <xdr:col>23</xdr:col>
      <xdr:colOff>383161</xdr:colOff>
      <xdr:row>88</xdr:row>
      <xdr:rowOff>81342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0CC5AF-C5EC-BFA5-D9D9-CB757719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45173" y="16282275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214586</xdr:colOff>
      <xdr:row>89</xdr:row>
      <xdr:rowOff>26275</xdr:rowOff>
    </xdr:from>
    <xdr:to>
      <xdr:col>23</xdr:col>
      <xdr:colOff>340262</xdr:colOff>
      <xdr:row>103</xdr:row>
      <xdr:rowOff>98860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28013C-AED2-6A9C-8ED1-896B1E3D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54655" y="19058758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135759</xdr:colOff>
      <xdr:row>103</xdr:row>
      <xdr:rowOff>162034</xdr:rowOff>
    </xdr:from>
    <xdr:to>
      <xdr:col>23</xdr:col>
      <xdr:colOff>356673</xdr:colOff>
      <xdr:row>118</xdr:row>
      <xdr:rowOff>50687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A4BB6A-3365-9EC3-2474-80E1DE91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175828" y="21769551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30655</xdr:colOff>
      <xdr:row>118</xdr:row>
      <xdr:rowOff>48172</xdr:rowOff>
    </xdr:from>
    <xdr:to>
      <xdr:col>23</xdr:col>
      <xdr:colOff>365855</xdr:colOff>
      <xdr:row>132</xdr:row>
      <xdr:rowOff>120757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249819-50EC-0B9E-3610-FF4CE1F5C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70724" y="24414655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240862</xdr:colOff>
      <xdr:row>133</xdr:row>
      <xdr:rowOff>8759</xdr:rowOff>
    </xdr:from>
    <xdr:to>
      <xdr:col>23</xdr:col>
      <xdr:colOff>366538</xdr:colOff>
      <xdr:row>147</xdr:row>
      <xdr:rowOff>81343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F6CB735-B42F-9C8F-D220-BEC01466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280931" y="27134207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140138</xdr:colOff>
      <xdr:row>147</xdr:row>
      <xdr:rowOff>170793</xdr:rowOff>
    </xdr:from>
    <xdr:to>
      <xdr:col>23</xdr:col>
      <xdr:colOff>361052</xdr:colOff>
      <xdr:row>162</xdr:row>
      <xdr:rowOff>59447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ECE6042-964B-9335-99DE-FD8068D31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180207" y="29871276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83207</xdr:colOff>
      <xdr:row>162</xdr:row>
      <xdr:rowOff>126999</xdr:rowOff>
    </xdr:from>
    <xdr:to>
      <xdr:col>23</xdr:col>
      <xdr:colOff>361264</xdr:colOff>
      <xdr:row>177</xdr:row>
      <xdr:rowOff>15652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9AFF11-5F60-860D-936B-CC092A5A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123276" y="32586447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235607</xdr:colOff>
      <xdr:row>163</xdr:row>
      <xdr:rowOff>95468</xdr:rowOff>
    </xdr:from>
    <xdr:to>
      <xdr:col>23</xdr:col>
      <xdr:colOff>513664</xdr:colOff>
      <xdr:row>177</xdr:row>
      <xdr:rowOff>168052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93A683-74BF-6B9F-ED86-887D9DEA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75676" y="32738847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578069</xdr:colOff>
      <xdr:row>45</xdr:row>
      <xdr:rowOff>61310</xdr:rowOff>
    </xdr:from>
    <xdr:to>
      <xdr:col>28</xdr:col>
      <xdr:colOff>1092609</xdr:colOff>
      <xdr:row>59</xdr:row>
      <xdr:rowOff>133894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E0047DC-E758-6791-ACA2-950B0366E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073414" y="11000827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582448</xdr:colOff>
      <xdr:row>59</xdr:row>
      <xdr:rowOff>65689</xdr:rowOff>
    </xdr:from>
    <xdr:to>
      <xdr:col>28</xdr:col>
      <xdr:colOff>1220798</xdr:colOff>
      <xdr:row>73</xdr:row>
      <xdr:rowOff>138274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CAA5AA-ED4E-3EDC-7102-4DD53910B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77793" y="13580241"/>
          <a:ext cx="3857143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713828</xdr:colOff>
      <xdr:row>73</xdr:row>
      <xdr:rowOff>170793</xdr:rowOff>
    </xdr:from>
    <xdr:to>
      <xdr:col>28</xdr:col>
      <xdr:colOff>1228368</xdr:colOff>
      <xdr:row>88</xdr:row>
      <xdr:rowOff>59446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1B0F5B9-9780-B26A-0A46-A3810BA0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09173" y="16260379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805792</xdr:colOff>
      <xdr:row>88</xdr:row>
      <xdr:rowOff>166413</xdr:rowOff>
    </xdr:from>
    <xdr:to>
      <xdr:col>28</xdr:col>
      <xdr:colOff>1225094</xdr:colOff>
      <xdr:row>103</xdr:row>
      <xdr:rowOff>55067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FD931C4-C661-F41E-78FA-BC98661D0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301137" y="19014965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858344</xdr:colOff>
      <xdr:row>103</xdr:row>
      <xdr:rowOff>170793</xdr:rowOff>
    </xdr:from>
    <xdr:to>
      <xdr:col>28</xdr:col>
      <xdr:colOff>1315741</xdr:colOff>
      <xdr:row>118</xdr:row>
      <xdr:rowOff>59446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FE4F859-59FD-9029-1CBB-E941471F1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353689" y="2177831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792655</xdr:colOff>
      <xdr:row>118</xdr:row>
      <xdr:rowOff>17517</xdr:rowOff>
    </xdr:from>
    <xdr:to>
      <xdr:col>28</xdr:col>
      <xdr:colOff>1364338</xdr:colOff>
      <xdr:row>132</xdr:row>
      <xdr:rowOff>90102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DDDFC09-D4DD-0F0E-5CB3-9E8C23F1B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0" y="243840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950310</xdr:colOff>
      <xdr:row>132</xdr:row>
      <xdr:rowOff>109482</xdr:rowOff>
    </xdr:from>
    <xdr:to>
      <xdr:col>28</xdr:col>
      <xdr:colOff>1312469</xdr:colOff>
      <xdr:row>146</xdr:row>
      <xdr:rowOff>182066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C36C5C-E710-12FD-8481-4C5E3D009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445655" y="27050999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893379</xdr:colOff>
      <xdr:row>147</xdr:row>
      <xdr:rowOff>153275</xdr:rowOff>
    </xdr:from>
    <xdr:to>
      <xdr:col>28</xdr:col>
      <xdr:colOff>1350776</xdr:colOff>
      <xdr:row>162</xdr:row>
      <xdr:rowOff>41929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EC9BA32-236F-BD61-F3BC-ED8EC285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388724" y="29853758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867103</xdr:colOff>
      <xdr:row>163</xdr:row>
      <xdr:rowOff>30655</xdr:rowOff>
    </xdr:from>
    <xdr:to>
      <xdr:col>28</xdr:col>
      <xdr:colOff>1381643</xdr:colOff>
      <xdr:row>177</xdr:row>
      <xdr:rowOff>103239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B7452B2-D676-BEB5-DC11-25D6B5AE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362448" y="32674034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1519620</xdr:colOff>
      <xdr:row>45</xdr:row>
      <xdr:rowOff>35034</xdr:rowOff>
    </xdr:from>
    <xdr:to>
      <xdr:col>34</xdr:col>
      <xdr:colOff>116234</xdr:colOff>
      <xdr:row>59</xdr:row>
      <xdr:rowOff>107618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807D2F9-04B4-39F0-FFF2-72D5EA06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233758" y="10974551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1550276</xdr:colOff>
      <xdr:row>59</xdr:row>
      <xdr:rowOff>56931</xdr:rowOff>
    </xdr:from>
    <xdr:to>
      <xdr:col>34</xdr:col>
      <xdr:colOff>146890</xdr:colOff>
      <xdr:row>73</xdr:row>
      <xdr:rowOff>129516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A141CEE-8D55-8834-D623-C4AA1F144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264414" y="13571483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52551</xdr:colOff>
      <xdr:row>73</xdr:row>
      <xdr:rowOff>135759</xdr:rowOff>
    </xdr:from>
    <xdr:to>
      <xdr:col>34</xdr:col>
      <xdr:colOff>199229</xdr:colOff>
      <xdr:row>88</xdr:row>
      <xdr:rowOff>24412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F9EBFAD-C441-5523-CDD4-916BB9FA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373896" y="16225345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170793</xdr:colOff>
      <xdr:row>88</xdr:row>
      <xdr:rowOff>144517</xdr:rowOff>
    </xdr:from>
    <xdr:to>
      <xdr:col>34</xdr:col>
      <xdr:colOff>222233</xdr:colOff>
      <xdr:row>103</xdr:row>
      <xdr:rowOff>33171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C573D21-AF05-01C5-DF59-7367B08E0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492138" y="18993069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157655</xdr:colOff>
      <xdr:row>104</xdr:row>
      <xdr:rowOff>8759</xdr:rowOff>
    </xdr:from>
    <xdr:to>
      <xdr:col>34</xdr:col>
      <xdr:colOff>247190</xdr:colOff>
      <xdr:row>118</xdr:row>
      <xdr:rowOff>81343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AC869A-CD33-3B3E-AFB3-A7EDFD6ED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479000" y="21800207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118241</xdr:colOff>
      <xdr:row>118</xdr:row>
      <xdr:rowOff>52551</xdr:rowOff>
    </xdr:from>
    <xdr:to>
      <xdr:col>34</xdr:col>
      <xdr:colOff>322062</xdr:colOff>
      <xdr:row>132</xdr:row>
      <xdr:rowOff>125136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D9F18C8-73DD-BC13-46BA-6409ED1A1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439586" y="24419034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223344</xdr:colOff>
      <xdr:row>132</xdr:row>
      <xdr:rowOff>113862</xdr:rowOff>
    </xdr:from>
    <xdr:to>
      <xdr:col>34</xdr:col>
      <xdr:colOff>274784</xdr:colOff>
      <xdr:row>147</xdr:row>
      <xdr:rowOff>2515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2741A16-BA55-AF71-CFA5-4962F71E7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544689" y="27055379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183931</xdr:colOff>
      <xdr:row>162</xdr:row>
      <xdr:rowOff>166414</xdr:rowOff>
    </xdr:from>
    <xdr:to>
      <xdr:col>34</xdr:col>
      <xdr:colOff>330609</xdr:colOff>
      <xdr:row>177</xdr:row>
      <xdr:rowOff>55067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23733F6-1253-8C67-D920-DD1901D6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505276" y="32625862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262758</xdr:colOff>
      <xdr:row>147</xdr:row>
      <xdr:rowOff>21896</xdr:rowOff>
    </xdr:from>
    <xdr:to>
      <xdr:col>34</xdr:col>
      <xdr:colOff>352293</xdr:colOff>
      <xdr:row>161</xdr:row>
      <xdr:rowOff>94481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55CB1C5-1F1B-6008-D8E3-C61C9DE14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584103" y="29722379"/>
          <a:ext cx="3676190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19538</xdr:colOff>
      <xdr:row>41</xdr:row>
      <xdr:rowOff>14654</xdr:rowOff>
    </xdr:from>
    <xdr:to>
      <xdr:col>13</xdr:col>
      <xdr:colOff>258647</xdr:colOff>
      <xdr:row>55</xdr:row>
      <xdr:rowOff>63658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5F34-EE6F-9783-043F-B4DCB8EA3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8615" y="10164885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464039</xdr:colOff>
      <xdr:row>55</xdr:row>
      <xdr:rowOff>24423</xdr:rowOff>
    </xdr:from>
    <xdr:to>
      <xdr:col>13</xdr:col>
      <xdr:colOff>314066</xdr:colOff>
      <xdr:row>69</xdr:row>
      <xdr:rowOff>73426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234DA-2F2F-2CBE-EE23-07AD27260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6039" y="12773269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69</xdr:row>
      <xdr:rowOff>83038</xdr:rowOff>
    </xdr:from>
    <xdr:to>
      <xdr:col>13</xdr:col>
      <xdr:colOff>258647</xdr:colOff>
      <xdr:row>83</xdr:row>
      <xdr:rowOff>132042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1974D3-0FA6-E62D-DE76-3FE2423D7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8384" y="154305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83038</xdr:colOff>
      <xdr:row>84</xdr:row>
      <xdr:rowOff>83038</xdr:rowOff>
    </xdr:from>
    <xdr:to>
      <xdr:col>13</xdr:col>
      <xdr:colOff>163409</xdr:colOff>
      <xdr:row>98</xdr:row>
      <xdr:rowOff>132041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5581E6-D46B-97C4-C92D-9A30A4BF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02115" y="1821473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99</xdr:row>
      <xdr:rowOff>136770</xdr:rowOff>
    </xdr:from>
    <xdr:to>
      <xdr:col>13</xdr:col>
      <xdr:colOff>201504</xdr:colOff>
      <xdr:row>114</xdr:row>
      <xdr:rowOff>158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2C1BD2-5A8C-316D-EBA3-7E02D54F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82577" y="21052693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512885</xdr:colOff>
      <xdr:row>114</xdr:row>
      <xdr:rowOff>117231</xdr:rowOff>
    </xdr:from>
    <xdr:to>
      <xdr:col>13</xdr:col>
      <xdr:colOff>314066</xdr:colOff>
      <xdr:row>128</xdr:row>
      <xdr:rowOff>166235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5E396D-D587-D588-10A0-133C5AA03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4885" y="23817385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97692</xdr:colOff>
      <xdr:row>128</xdr:row>
      <xdr:rowOff>117231</xdr:rowOff>
    </xdr:from>
    <xdr:to>
      <xdr:col>13</xdr:col>
      <xdr:colOff>163409</xdr:colOff>
      <xdr:row>142</xdr:row>
      <xdr:rowOff>166234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BDF792-EA69-751B-4F07-B06CE6995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16769" y="264160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73269</xdr:colOff>
      <xdr:row>143</xdr:row>
      <xdr:rowOff>87924</xdr:rowOff>
    </xdr:from>
    <xdr:to>
      <xdr:col>13</xdr:col>
      <xdr:colOff>201504</xdr:colOff>
      <xdr:row>157</xdr:row>
      <xdr:rowOff>136928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861E64-3263-509F-37C9-88CBB7C9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92346" y="29170924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547076</xdr:colOff>
      <xdr:row>158</xdr:row>
      <xdr:rowOff>68384</xdr:rowOff>
    </xdr:from>
    <xdr:to>
      <xdr:col>13</xdr:col>
      <xdr:colOff>256923</xdr:colOff>
      <xdr:row>172</xdr:row>
      <xdr:rowOff>117388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42DB32-4FB8-0C86-BD4A-11DFDAC0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19076" y="31935615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75180</xdr:colOff>
      <xdr:row>40</xdr:row>
      <xdr:rowOff>2159000</xdr:rowOff>
    </xdr:from>
    <xdr:to>
      <xdr:col>17</xdr:col>
      <xdr:colOff>514810</xdr:colOff>
      <xdr:row>55</xdr:row>
      <xdr:rowOff>44119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5EB1C2-141F-31FF-2312-570A4D25E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70093" y="10253870"/>
          <a:ext cx="3785804" cy="2600684"/>
        </a:xfrm>
        <a:prstGeom prst="rect">
          <a:avLst/>
        </a:prstGeom>
      </xdr:spPr>
    </xdr:pic>
    <xdr:clientData/>
  </xdr:twoCellAnchor>
  <xdr:twoCellAnchor editAs="oneCell">
    <xdr:from>
      <xdr:col>12</xdr:col>
      <xdr:colOff>45873</xdr:colOff>
      <xdr:row>55</xdr:row>
      <xdr:rowOff>48846</xdr:rowOff>
    </xdr:from>
    <xdr:to>
      <xdr:col>17</xdr:col>
      <xdr:colOff>485503</xdr:colOff>
      <xdr:row>69</xdr:row>
      <xdr:rowOff>97849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6351E13-6601-8047-8A16-2D0B5E303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40786" y="12859281"/>
          <a:ext cx="3785804" cy="2600046"/>
        </a:xfrm>
        <a:prstGeom prst="rect">
          <a:avLst/>
        </a:prstGeom>
      </xdr:spPr>
    </xdr:pic>
    <xdr:clientData/>
  </xdr:twoCellAnchor>
  <xdr:twoCellAnchor editAs="oneCell">
    <xdr:from>
      <xdr:col>12</xdr:col>
      <xdr:colOff>94720</xdr:colOff>
      <xdr:row>69</xdr:row>
      <xdr:rowOff>122115</xdr:rowOff>
    </xdr:from>
    <xdr:to>
      <xdr:col>17</xdr:col>
      <xdr:colOff>477207</xdr:colOff>
      <xdr:row>83</xdr:row>
      <xdr:rowOff>171119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DBB424-6B5F-51D7-3EE3-28269220E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89633" y="15483593"/>
          <a:ext cx="3728661" cy="2600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166077</xdr:colOff>
      <xdr:row>84</xdr:row>
      <xdr:rowOff>29307</xdr:rowOff>
    </xdr:from>
    <xdr:to>
      <xdr:col>17</xdr:col>
      <xdr:colOff>453326</xdr:colOff>
      <xdr:row>98</xdr:row>
      <xdr:rowOff>78310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AB9F9D7-D6C7-3331-1F2D-FD273E6E4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58654" y="18160999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141654</xdr:colOff>
      <xdr:row>99</xdr:row>
      <xdr:rowOff>166077</xdr:rowOff>
    </xdr:from>
    <xdr:to>
      <xdr:col>17</xdr:col>
      <xdr:colOff>466998</xdr:colOff>
      <xdr:row>114</xdr:row>
      <xdr:rowOff>29465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F5ACAAB-DA4C-550F-30FF-B99B2B904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34231" y="210820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4885</xdr:colOff>
      <xdr:row>114</xdr:row>
      <xdr:rowOff>141653</xdr:rowOff>
    </xdr:from>
    <xdr:to>
      <xdr:col>17</xdr:col>
      <xdr:colOff>444515</xdr:colOff>
      <xdr:row>129</xdr:row>
      <xdr:rowOff>5041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3F6D93-E5E8-58DF-1940-BB7F1DA1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97462" y="23841807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68384</xdr:colOff>
      <xdr:row>128</xdr:row>
      <xdr:rowOff>117231</xdr:rowOff>
    </xdr:from>
    <xdr:to>
      <xdr:col>17</xdr:col>
      <xdr:colOff>355633</xdr:colOff>
      <xdr:row>142</xdr:row>
      <xdr:rowOff>166234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C36879-F686-A9FA-6351-AB4263E55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60961" y="264160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24423</xdr:colOff>
      <xdr:row>143</xdr:row>
      <xdr:rowOff>68384</xdr:rowOff>
    </xdr:from>
    <xdr:to>
      <xdr:col>17</xdr:col>
      <xdr:colOff>349767</xdr:colOff>
      <xdr:row>157</xdr:row>
      <xdr:rowOff>117388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8140E4-3ADE-302C-B759-C19C4246F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17000" y="29151384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825500</xdr:colOff>
      <xdr:row>158</xdr:row>
      <xdr:rowOff>58615</xdr:rowOff>
    </xdr:from>
    <xdr:to>
      <xdr:col>17</xdr:col>
      <xdr:colOff>338526</xdr:colOff>
      <xdr:row>172</xdr:row>
      <xdr:rowOff>107619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12BA1A9-E83A-C246-1D71-1BD179EC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48615" y="31925846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283308</xdr:colOff>
      <xdr:row>41</xdr:row>
      <xdr:rowOff>19539</xdr:rowOff>
    </xdr:from>
    <xdr:to>
      <xdr:col>22</xdr:col>
      <xdr:colOff>1138131</xdr:colOff>
      <xdr:row>55</xdr:row>
      <xdr:rowOff>68543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E1EA6B8-9258-33F8-B2C3-DE51BD4AD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237308" y="1016977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268654</xdr:colOff>
      <xdr:row>55</xdr:row>
      <xdr:rowOff>58616</xdr:rowOff>
    </xdr:from>
    <xdr:to>
      <xdr:col>22</xdr:col>
      <xdr:colOff>1123477</xdr:colOff>
      <xdr:row>69</xdr:row>
      <xdr:rowOff>107619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16ED381-D9A3-67F7-57C3-2C821528A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22654" y="12807462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317500</xdr:colOff>
      <xdr:row>69</xdr:row>
      <xdr:rowOff>131884</xdr:rowOff>
    </xdr:from>
    <xdr:to>
      <xdr:col>22</xdr:col>
      <xdr:colOff>1115180</xdr:colOff>
      <xdr:row>83</xdr:row>
      <xdr:rowOff>180888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1341210-7E56-9597-C8E9-A0ED313B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271500" y="15479346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464039</xdr:colOff>
      <xdr:row>83</xdr:row>
      <xdr:rowOff>156308</xdr:rowOff>
    </xdr:from>
    <xdr:to>
      <xdr:col>22</xdr:col>
      <xdr:colOff>1109338</xdr:colOff>
      <xdr:row>98</xdr:row>
      <xdr:rowOff>19696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2F4A82-6888-B919-04EC-66915E14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18039" y="18102385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297962</xdr:colOff>
      <xdr:row>99</xdr:row>
      <xdr:rowOff>146538</xdr:rowOff>
    </xdr:from>
    <xdr:to>
      <xdr:col>22</xdr:col>
      <xdr:colOff>1038499</xdr:colOff>
      <xdr:row>114</xdr:row>
      <xdr:rowOff>9926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DD96074-774B-8EAF-5D65-55C23B9A6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251962" y="21062461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170962</xdr:colOff>
      <xdr:row>114</xdr:row>
      <xdr:rowOff>156307</xdr:rowOff>
    </xdr:from>
    <xdr:to>
      <xdr:col>22</xdr:col>
      <xdr:colOff>1025785</xdr:colOff>
      <xdr:row>129</xdr:row>
      <xdr:rowOff>19695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0F88492-0FF3-F065-1682-CD39636D8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124962" y="23856461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356577</xdr:colOff>
      <xdr:row>129</xdr:row>
      <xdr:rowOff>9769</xdr:rowOff>
    </xdr:from>
    <xdr:to>
      <xdr:col>22</xdr:col>
      <xdr:colOff>1059019</xdr:colOff>
      <xdr:row>143</xdr:row>
      <xdr:rowOff>58773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090E64D-9AF3-B03D-ADD1-80054CD2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310577" y="26494154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293077</xdr:colOff>
      <xdr:row>143</xdr:row>
      <xdr:rowOff>131885</xdr:rowOff>
    </xdr:from>
    <xdr:to>
      <xdr:col>22</xdr:col>
      <xdr:colOff>1033614</xdr:colOff>
      <xdr:row>157</xdr:row>
      <xdr:rowOff>180889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33A9960-872B-114B-F0EF-39F8B911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247077" y="2921488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219807</xdr:colOff>
      <xdr:row>158</xdr:row>
      <xdr:rowOff>43961</xdr:rowOff>
    </xdr:from>
    <xdr:to>
      <xdr:col>22</xdr:col>
      <xdr:colOff>1017487</xdr:colOff>
      <xdr:row>172</xdr:row>
      <xdr:rowOff>92965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975072A-E255-B5C6-1653-9922D7ED0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173807" y="31911192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1289538</xdr:colOff>
      <xdr:row>41</xdr:row>
      <xdr:rowOff>34192</xdr:rowOff>
    </xdr:from>
    <xdr:to>
      <xdr:col>28</xdr:col>
      <xdr:colOff>201755</xdr:colOff>
      <xdr:row>55</xdr:row>
      <xdr:rowOff>83196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6365E23-13FF-FAE9-4237-1756A528E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179192" y="10184423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1323730</xdr:colOff>
      <xdr:row>55</xdr:row>
      <xdr:rowOff>87923</xdr:rowOff>
    </xdr:from>
    <xdr:to>
      <xdr:col>28</xdr:col>
      <xdr:colOff>293090</xdr:colOff>
      <xdr:row>69</xdr:row>
      <xdr:rowOff>136926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040F12-17EA-BDB2-2DE9-602E829E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213384" y="12836769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1353037</xdr:colOff>
      <xdr:row>69</xdr:row>
      <xdr:rowOff>131884</xdr:rowOff>
    </xdr:from>
    <xdr:to>
      <xdr:col>28</xdr:col>
      <xdr:colOff>265254</xdr:colOff>
      <xdr:row>83</xdr:row>
      <xdr:rowOff>180888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D3176FC-3588-F2FC-7855-F7283E4F5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242691" y="15479346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1519115</xdr:colOff>
      <xdr:row>84</xdr:row>
      <xdr:rowOff>29308</xdr:rowOff>
    </xdr:from>
    <xdr:to>
      <xdr:col>28</xdr:col>
      <xdr:colOff>278951</xdr:colOff>
      <xdr:row>98</xdr:row>
      <xdr:rowOff>78311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89462E-F179-B07C-A9BC-03BEC1DF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408769" y="1816100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1362807</xdr:colOff>
      <xdr:row>99</xdr:row>
      <xdr:rowOff>127000</xdr:rowOff>
    </xdr:from>
    <xdr:to>
      <xdr:col>28</xdr:col>
      <xdr:colOff>217881</xdr:colOff>
      <xdr:row>113</xdr:row>
      <xdr:rowOff>176004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40897A-228E-5159-2A36-CCB620AE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252461" y="21042923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1270000</xdr:colOff>
      <xdr:row>114</xdr:row>
      <xdr:rowOff>48846</xdr:rowOff>
    </xdr:from>
    <xdr:to>
      <xdr:col>28</xdr:col>
      <xdr:colOff>239360</xdr:colOff>
      <xdr:row>128</xdr:row>
      <xdr:rowOff>97850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86808F7-A343-0959-3F47-B40F7329A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159654" y="237490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1265115</xdr:colOff>
      <xdr:row>129</xdr:row>
      <xdr:rowOff>19539</xdr:rowOff>
    </xdr:from>
    <xdr:to>
      <xdr:col>28</xdr:col>
      <xdr:colOff>82094</xdr:colOff>
      <xdr:row>143</xdr:row>
      <xdr:rowOff>68543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0C94035-2D08-D420-C8B9-294012B6B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154769" y="26503924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1265115</xdr:colOff>
      <xdr:row>143</xdr:row>
      <xdr:rowOff>97693</xdr:rowOff>
    </xdr:from>
    <xdr:to>
      <xdr:col>28</xdr:col>
      <xdr:colOff>120189</xdr:colOff>
      <xdr:row>157</xdr:row>
      <xdr:rowOff>146697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024FFE3-86D1-14C3-AA4D-2602E315D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154769" y="29180693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1250461</xdr:colOff>
      <xdr:row>157</xdr:row>
      <xdr:rowOff>131885</xdr:rowOff>
    </xdr:from>
    <xdr:to>
      <xdr:col>28</xdr:col>
      <xdr:colOff>162678</xdr:colOff>
      <xdr:row>171</xdr:row>
      <xdr:rowOff>180888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09C1B31-BCD8-8D8F-788F-06A7B816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140115" y="318135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260896</xdr:colOff>
      <xdr:row>40</xdr:row>
      <xdr:rowOff>2156126</xdr:rowOff>
    </xdr:from>
    <xdr:to>
      <xdr:col>22</xdr:col>
      <xdr:colOff>1115719</xdr:colOff>
      <xdr:row>55</xdr:row>
      <xdr:rowOff>38660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68B52-DB76-DCE5-9E58-70204272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01014" y="10104832"/>
          <a:ext cx="3790764" cy="266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246242</xdr:colOff>
      <xdr:row>55</xdr:row>
      <xdr:rowOff>28733</xdr:rowOff>
    </xdr:from>
    <xdr:to>
      <xdr:col>22</xdr:col>
      <xdr:colOff>1101065</xdr:colOff>
      <xdr:row>69</xdr:row>
      <xdr:rowOff>77736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77C1276-CCC1-1729-D4A6-AC8233CAC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86360" y="12758615"/>
          <a:ext cx="3790764" cy="2663709"/>
        </a:xfrm>
        <a:prstGeom prst="rect">
          <a:avLst/>
        </a:prstGeom>
      </xdr:spPr>
    </xdr:pic>
    <xdr:clientData/>
  </xdr:twoCellAnchor>
  <xdr:twoCellAnchor editAs="oneCell">
    <xdr:from>
      <xdr:col>18</xdr:col>
      <xdr:colOff>295088</xdr:colOff>
      <xdr:row>69</xdr:row>
      <xdr:rowOff>102001</xdr:rowOff>
    </xdr:from>
    <xdr:to>
      <xdr:col>22</xdr:col>
      <xdr:colOff>1092768</xdr:colOff>
      <xdr:row>83</xdr:row>
      <xdr:rowOff>151005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CE9F966-1ABB-DCA0-4307-00D79D8F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235206" y="15446589"/>
          <a:ext cx="3733621" cy="266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441627</xdr:colOff>
      <xdr:row>83</xdr:row>
      <xdr:rowOff>126425</xdr:rowOff>
    </xdr:from>
    <xdr:to>
      <xdr:col>22</xdr:col>
      <xdr:colOff>1086926</xdr:colOff>
      <xdr:row>97</xdr:row>
      <xdr:rowOff>176578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E2A6A5F-739E-F383-8877-2F14B112C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381745" y="18085719"/>
          <a:ext cx="3581240" cy="2664859"/>
        </a:xfrm>
        <a:prstGeom prst="rect">
          <a:avLst/>
        </a:prstGeom>
      </xdr:spPr>
    </xdr:pic>
    <xdr:clientData/>
  </xdr:twoCellAnchor>
  <xdr:twoCellAnchor editAs="oneCell">
    <xdr:from>
      <xdr:col>18</xdr:col>
      <xdr:colOff>275550</xdr:colOff>
      <xdr:row>99</xdr:row>
      <xdr:rowOff>116655</xdr:rowOff>
    </xdr:from>
    <xdr:to>
      <xdr:col>22</xdr:col>
      <xdr:colOff>1016087</xdr:colOff>
      <xdr:row>113</xdr:row>
      <xdr:rowOff>166808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5735AEB-D3D3-52C5-8E7D-77389B628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215668" y="21064184"/>
          <a:ext cx="3676478" cy="2664859"/>
        </a:xfrm>
        <a:prstGeom prst="rect">
          <a:avLst/>
        </a:prstGeom>
      </xdr:spPr>
    </xdr:pic>
    <xdr:clientData/>
  </xdr:twoCellAnchor>
  <xdr:twoCellAnchor editAs="oneCell">
    <xdr:from>
      <xdr:col>18</xdr:col>
      <xdr:colOff>148550</xdr:colOff>
      <xdr:row>114</xdr:row>
      <xdr:rowOff>126424</xdr:rowOff>
    </xdr:from>
    <xdr:to>
      <xdr:col>22</xdr:col>
      <xdr:colOff>1003373</xdr:colOff>
      <xdr:row>128</xdr:row>
      <xdr:rowOff>176577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4D96703-97A8-67F4-D3B9-39EE50F6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88668" y="23875424"/>
          <a:ext cx="3790764" cy="2664859"/>
        </a:xfrm>
        <a:prstGeom prst="rect">
          <a:avLst/>
        </a:prstGeom>
      </xdr:spPr>
    </xdr:pic>
    <xdr:clientData/>
  </xdr:twoCellAnchor>
  <xdr:twoCellAnchor editAs="oneCell">
    <xdr:from>
      <xdr:col>18</xdr:col>
      <xdr:colOff>334165</xdr:colOff>
      <xdr:row>128</xdr:row>
      <xdr:rowOff>166651</xdr:rowOff>
    </xdr:from>
    <xdr:to>
      <xdr:col>22</xdr:col>
      <xdr:colOff>1036607</xdr:colOff>
      <xdr:row>143</xdr:row>
      <xdr:rowOff>28890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7436836-8779-B26C-BC57-0D17451E8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274283" y="26530357"/>
          <a:ext cx="3638383" cy="2663709"/>
        </a:xfrm>
        <a:prstGeom prst="rect">
          <a:avLst/>
        </a:prstGeom>
      </xdr:spPr>
    </xdr:pic>
    <xdr:clientData/>
  </xdr:twoCellAnchor>
  <xdr:twoCellAnchor editAs="oneCell">
    <xdr:from>
      <xdr:col>18</xdr:col>
      <xdr:colOff>270665</xdr:colOff>
      <xdr:row>143</xdr:row>
      <xdr:rowOff>102002</xdr:rowOff>
    </xdr:from>
    <xdr:to>
      <xdr:col>22</xdr:col>
      <xdr:colOff>1011202</xdr:colOff>
      <xdr:row>157</xdr:row>
      <xdr:rowOff>151006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4E3C41F-A1F9-0B33-F869-1A2AE7C5B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210783" y="29267178"/>
          <a:ext cx="3676478" cy="266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197395</xdr:colOff>
      <xdr:row>158</xdr:row>
      <xdr:rowOff>14078</xdr:rowOff>
    </xdr:from>
    <xdr:to>
      <xdr:col>22</xdr:col>
      <xdr:colOff>995075</xdr:colOff>
      <xdr:row>172</xdr:row>
      <xdr:rowOff>63082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0237229-7A6C-D8F3-473E-FB7ADC310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137513" y="31980725"/>
          <a:ext cx="3733621" cy="26637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43</xdr:row>
      <xdr:rowOff>0</xdr:rowOff>
    </xdr:from>
    <xdr:to>
      <xdr:col>16</xdr:col>
      <xdr:colOff>252877</xdr:colOff>
      <xdr:row>57</xdr:row>
      <xdr:rowOff>69519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AA2A701-1588-C9F9-D592-E37544B6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105664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142142</xdr:colOff>
      <xdr:row>57</xdr:row>
      <xdr:rowOff>106484</xdr:rowOff>
    </xdr:from>
    <xdr:to>
      <xdr:col>16</xdr:col>
      <xdr:colOff>449821</xdr:colOff>
      <xdr:row>71</xdr:row>
      <xdr:rowOff>176003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343AE6A-CF43-9ED9-3A9C-131A90EB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719" y="13285176"/>
          <a:ext cx="3792430" cy="2668135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72</xdr:row>
      <xdr:rowOff>44450</xdr:rowOff>
    </xdr:from>
    <xdr:to>
      <xdr:col>16</xdr:col>
      <xdr:colOff>284627</xdr:colOff>
      <xdr:row>86</xdr:row>
      <xdr:rowOff>113969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9CD6A2F-D66A-8271-BE7B-7CFA5F6CA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3350" y="159512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82550</xdr:colOff>
      <xdr:row>102</xdr:row>
      <xdr:rowOff>38100</xdr:rowOff>
    </xdr:from>
    <xdr:to>
      <xdr:col>16</xdr:col>
      <xdr:colOff>278284</xdr:colOff>
      <xdr:row>116</xdr:row>
      <xdr:rowOff>107619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F71EDA3-8102-E310-2B9A-4A99ACAC4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4150" y="214693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117</xdr:row>
      <xdr:rowOff>44450</xdr:rowOff>
    </xdr:from>
    <xdr:to>
      <xdr:col>16</xdr:col>
      <xdr:colOff>348120</xdr:colOff>
      <xdr:row>131</xdr:row>
      <xdr:rowOff>113969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8394A45-101A-F27C-C3D1-E5C86C563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9700" y="242379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133</xdr:row>
      <xdr:rowOff>6350</xdr:rowOff>
    </xdr:from>
    <xdr:to>
      <xdr:col>16</xdr:col>
      <xdr:colOff>329089</xdr:colOff>
      <xdr:row>147</xdr:row>
      <xdr:rowOff>75869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36C7A1B-2D82-03F6-C599-AECF7643E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63050" y="2714625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148</xdr:row>
      <xdr:rowOff>12700</xdr:rowOff>
    </xdr:from>
    <xdr:to>
      <xdr:col>16</xdr:col>
      <xdr:colOff>329084</xdr:colOff>
      <xdr:row>162</xdr:row>
      <xdr:rowOff>82219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33ED48-8EAA-F81C-1DF1-72A3488EE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24950" y="299148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63500</xdr:colOff>
      <xdr:row>162</xdr:row>
      <xdr:rowOff>152400</xdr:rowOff>
    </xdr:from>
    <xdr:to>
      <xdr:col>16</xdr:col>
      <xdr:colOff>316377</xdr:colOff>
      <xdr:row>177</xdr:row>
      <xdr:rowOff>37769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D6CA1DF-F2F1-91C0-74E2-F80DDB2C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55100" y="326326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323850</xdr:colOff>
      <xdr:row>43</xdr:row>
      <xdr:rowOff>63500</xdr:rowOff>
    </xdr:from>
    <xdr:to>
      <xdr:col>26</xdr:col>
      <xdr:colOff>1180626</xdr:colOff>
      <xdr:row>57</xdr:row>
      <xdr:rowOff>133019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080A7A3-15D3-6E77-1B91-55A089D8C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71500" y="106299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361950</xdr:colOff>
      <xdr:row>57</xdr:row>
      <xdr:rowOff>177800</xdr:rowOff>
    </xdr:from>
    <xdr:to>
      <xdr:col>26</xdr:col>
      <xdr:colOff>1218726</xdr:colOff>
      <xdr:row>72</xdr:row>
      <xdr:rowOff>63169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3FF7627-E0BD-026A-EA00-34A43D457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09600" y="133223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73</xdr:row>
      <xdr:rowOff>0</xdr:rowOff>
    </xdr:from>
    <xdr:to>
      <xdr:col>26</xdr:col>
      <xdr:colOff>1199683</xdr:colOff>
      <xdr:row>87</xdr:row>
      <xdr:rowOff>69519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E8E1AB-7DDF-75BC-F8D4-9832D7AA8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47700" y="160909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520700</xdr:colOff>
      <xdr:row>88</xdr:row>
      <xdr:rowOff>19050</xdr:rowOff>
    </xdr:from>
    <xdr:to>
      <xdr:col>26</xdr:col>
      <xdr:colOff>1167952</xdr:colOff>
      <xdr:row>102</xdr:row>
      <xdr:rowOff>88569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6C871CD-6021-C379-1D8E-9B33A55E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68350" y="1887220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457200</xdr:colOff>
      <xdr:row>102</xdr:row>
      <xdr:rowOff>133350</xdr:rowOff>
    </xdr:from>
    <xdr:to>
      <xdr:col>26</xdr:col>
      <xdr:colOff>1199690</xdr:colOff>
      <xdr:row>117</xdr:row>
      <xdr:rowOff>18719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7DE5012-CF80-20A7-FA1A-F17ECECA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04850" y="215646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393700</xdr:colOff>
      <xdr:row>117</xdr:row>
      <xdr:rowOff>12700</xdr:rowOff>
    </xdr:from>
    <xdr:to>
      <xdr:col>26</xdr:col>
      <xdr:colOff>1250476</xdr:colOff>
      <xdr:row>131</xdr:row>
      <xdr:rowOff>82219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7B3519B-69F3-18AC-C220-793DA520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41350" y="242062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628650</xdr:colOff>
      <xdr:row>133</xdr:row>
      <xdr:rowOff>25400</xdr:rowOff>
    </xdr:from>
    <xdr:to>
      <xdr:col>26</xdr:col>
      <xdr:colOff>1275902</xdr:colOff>
      <xdr:row>147</xdr:row>
      <xdr:rowOff>94919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0592E7C-770D-2751-CC49-2F36E9755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76300" y="2716530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577850</xdr:colOff>
      <xdr:row>148</xdr:row>
      <xdr:rowOff>25400</xdr:rowOff>
    </xdr:from>
    <xdr:to>
      <xdr:col>26</xdr:col>
      <xdr:colOff>1320340</xdr:colOff>
      <xdr:row>162</xdr:row>
      <xdr:rowOff>94919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316A9A4-6726-9605-593C-7188AD76B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5500" y="299275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457200</xdr:colOff>
      <xdr:row>163</xdr:row>
      <xdr:rowOff>25400</xdr:rowOff>
    </xdr:from>
    <xdr:to>
      <xdr:col>26</xdr:col>
      <xdr:colOff>1256833</xdr:colOff>
      <xdr:row>177</xdr:row>
      <xdr:rowOff>94919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BA8F55E-998C-A00E-4ECB-410332236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04850" y="326898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26</xdr:col>
      <xdr:colOff>1581150</xdr:colOff>
      <xdr:row>43</xdr:row>
      <xdr:rowOff>101600</xdr:rowOff>
    </xdr:from>
    <xdr:to>
      <xdr:col>32</xdr:col>
      <xdr:colOff>494833</xdr:colOff>
      <xdr:row>57</xdr:row>
      <xdr:rowOff>171119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DDEE093-4967-C333-B83E-99F29E8B7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462500" y="106680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26</xdr:col>
      <xdr:colOff>1530350</xdr:colOff>
      <xdr:row>57</xdr:row>
      <xdr:rowOff>177800</xdr:rowOff>
    </xdr:from>
    <xdr:to>
      <xdr:col>32</xdr:col>
      <xdr:colOff>567843</xdr:colOff>
      <xdr:row>72</xdr:row>
      <xdr:rowOff>63169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D17797E-EBDD-785A-9FE7-15B20A78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411700" y="13322300"/>
          <a:ext cx="3857143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31750</xdr:colOff>
      <xdr:row>73</xdr:row>
      <xdr:rowOff>25400</xdr:rowOff>
    </xdr:from>
    <xdr:to>
      <xdr:col>32</xdr:col>
      <xdr:colOff>551983</xdr:colOff>
      <xdr:row>87</xdr:row>
      <xdr:rowOff>94919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134BAF8-E7B3-966A-1228-B05BB409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519650" y="161163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127000</xdr:colOff>
      <xdr:row>88</xdr:row>
      <xdr:rowOff>6350</xdr:rowOff>
    </xdr:from>
    <xdr:to>
      <xdr:col>32</xdr:col>
      <xdr:colOff>551995</xdr:colOff>
      <xdr:row>102</xdr:row>
      <xdr:rowOff>75869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DCDABBA-2393-686C-BD34-87D46817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614900" y="188595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120650</xdr:colOff>
      <xdr:row>102</xdr:row>
      <xdr:rowOff>171450</xdr:rowOff>
    </xdr:from>
    <xdr:to>
      <xdr:col>32</xdr:col>
      <xdr:colOff>583740</xdr:colOff>
      <xdr:row>117</xdr:row>
      <xdr:rowOff>56819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FCF5B02-8DCB-17EC-F567-F613134D1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608550" y="216027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117</xdr:row>
      <xdr:rowOff>82550</xdr:rowOff>
    </xdr:from>
    <xdr:to>
      <xdr:col>32</xdr:col>
      <xdr:colOff>577376</xdr:colOff>
      <xdr:row>131</xdr:row>
      <xdr:rowOff>152069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BD539D2-0238-A702-4B49-7B6CC6B10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487900" y="242760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184150</xdr:colOff>
      <xdr:row>132</xdr:row>
      <xdr:rowOff>146050</xdr:rowOff>
    </xdr:from>
    <xdr:to>
      <xdr:col>32</xdr:col>
      <xdr:colOff>552002</xdr:colOff>
      <xdr:row>147</xdr:row>
      <xdr:rowOff>31419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54CA2E0-92D2-DA61-96B0-4270C1BB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672050" y="2710180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95250</xdr:colOff>
      <xdr:row>148</xdr:row>
      <xdr:rowOff>31750</xdr:rowOff>
    </xdr:from>
    <xdr:to>
      <xdr:col>32</xdr:col>
      <xdr:colOff>558340</xdr:colOff>
      <xdr:row>162</xdr:row>
      <xdr:rowOff>101269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39DE162-8817-574C-FB8F-0BAFF01B8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583150" y="299339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163</xdr:row>
      <xdr:rowOff>50800</xdr:rowOff>
    </xdr:from>
    <xdr:to>
      <xdr:col>32</xdr:col>
      <xdr:colOff>539283</xdr:colOff>
      <xdr:row>177</xdr:row>
      <xdr:rowOff>120319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3488A0-B39D-36FE-6242-DF9AD8C81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506950" y="327152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889000</xdr:colOff>
      <xdr:row>43</xdr:row>
      <xdr:rowOff>69850</xdr:rowOff>
    </xdr:from>
    <xdr:to>
      <xdr:col>37</xdr:col>
      <xdr:colOff>43983</xdr:colOff>
      <xdr:row>57</xdr:row>
      <xdr:rowOff>139369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2F54A89-AAC0-9518-5C93-5734A270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590000" y="106362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793750</xdr:colOff>
      <xdr:row>57</xdr:row>
      <xdr:rowOff>177800</xdr:rowOff>
    </xdr:from>
    <xdr:to>
      <xdr:col>37</xdr:col>
      <xdr:colOff>5876</xdr:colOff>
      <xdr:row>72</xdr:row>
      <xdr:rowOff>63169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6210B86-BFE9-7396-852E-6B2CDF241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494750" y="133223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882650</xdr:colOff>
      <xdr:row>73</xdr:row>
      <xdr:rowOff>57150</xdr:rowOff>
    </xdr:from>
    <xdr:to>
      <xdr:col>37</xdr:col>
      <xdr:colOff>37633</xdr:colOff>
      <xdr:row>87</xdr:row>
      <xdr:rowOff>126669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1C8552-A69A-0BF6-03FA-A49FD430A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583650" y="161480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984250</xdr:colOff>
      <xdr:row>88</xdr:row>
      <xdr:rowOff>50800</xdr:rowOff>
    </xdr:from>
    <xdr:to>
      <xdr:col>37</xdr:col>
      <xdr:colOff>43995</xdr:colOff>
      <xdr:row>102</xdr:row>
      <xdr:rowOff>120319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86C10D9-8FC1-2BDA-1252-6BD2AA4A8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685250" y="1890395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984250</xdr:colOff>
      <xdr:row>103</xdr:row>
      <xdr:rowOff>6350</xdr:rowOff>
    </xdr:from>
    <xdr:to>
      <xdr:col>37</xdr:col>
      <xdr:colOff>82090</xdr:colOff>
      <xdr:row>117</xdr:row>
      <xdr:rowOff>75869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DB1FFF6-A2B3-6ACF-DA57-796FEB72C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1685250" y="216217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850900</xdr:colOff>
      <xdr:row>117</xdr:row>
      <xdr:rowOff>139700</xdr:rowOff>
    </xdr:from>
    <xdr:to>
      <xdr:col>37</xdr:col>
      <xdr:colOff>63026</xdr:colOff>
      <xdr:row>132</xdr:row>
      <xdr:rowOff>25069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755B040-CBBD-6841-4D09-4DB19151E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551900" y="243332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952500</xdr:colOff>
      <xdr:row>132</xdr:row>
      <xdr:rowOff>133350</xdr:rowOff>
    </xdr:from>
    <xdr:to>
      <xdr:col>37</xdr:col>
      <xdr:colOff>12245</xdr:colOff>
      <xdr:row>147</xdr:row>
      <xdr:rowOff>18719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9C41025-9A4F-3AEB-FC1E-77D525DC8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653500" y="270891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889000</xdr:colOff>
      <xdr:row>148</xdr:row>
      <xdr:rowOff>69850</xdr:rowOff>
    </xdr:from>
    <xdr:to>
      <xdr:col>36</xdr:col>
      <xdr:colOff>615489</xdr:colOff>
      <xdr:row>162</xdr:row>
      <xdr:rowOff>139369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6EE38C9-518C-7052-4E81-2F1696001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90000" y="299720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844550</xdr:colOff>
      <xdr:row>163</xdr:row>
      <xdr:rowOff>120650</xdr:rowOff>
    </xdr:from>
    <xdr:to>
      <xdr:col>36</xdr:col>
      <xdr:colOff>628182</xdr:colOff>
      <xdr:row>178</xdr:row>
      <xdr:rowOff>6019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8B9867E-359C-282A-6917-6285B37D2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45550" y="327850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87</xdr:row>
      <xdr:rowOff>95250</xdr:rowOff>
    </xdr:from>
    <xdr:to>
      <xdr:col>16</xdr:col>
      <xdr:colOff>303762</xdr:colOff>
      <xdr:row>101</xdr:row>
      <xdr:rowOff>140779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CDEB37E-F287-4EB6-9FA1-B5880746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201150" y="18764250"/>
          <a:ext cx="3574668" cy="26236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47</xdr:row>
      <xdr:rowOff>0</xdr:rowOff>
    </xdr:from>
    <xdr:to>
      <xdr:col>17</xdr:col>
      <xdr:colOff>170976</xdr:colOff>
      <xdr:row>61</xdr:row>
      <xdr:rowOff>69519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99FF5C-432F-C9CF-AE6D-D1A033F8D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1550" y="113538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62</xdr:row>
      <xdr:rowOff>82550</xdr:rowOff>
    </xdr:from>
    <xdr:to>
      <xdr:col>17</xdr:col>
      <xdr:colOff>183676</xdr:colOff>
      <xdr:row>76</xdr:row>
      <xdr:rowOff>152069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F00F18F-2A39-4AF6-4DD8-6B2E0031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4250" y="141986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</xdr:colOff>
      <xdr:row>76</xdr:row>
      <xdr:rowOff>171450</xdr:rowOff>
    </xdr:from>
    <xdr:to>
      <xdr:col>17</xdr:col>
      <xdr:colOff>145583</xdr:colOff>
      <xdr:row>91</xdr:row>
      <xdr:rowOff>56819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100189B-73D0-C229-72AD-45F744694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93300" y="168656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92</xdr:row>
      <xdr:rowOff>25400</xdr:rowOff>
    </xdr:from>
    <xdr:to>
      <xdr:col>17</xdr:col>
      <xdr:colOff>151952</xdr:colOff>
      <xdr:row>106</xdr:row>
      <xdr:rowOff>94919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AA54698-D6F7-EE5C-CE6F-A2F5B0334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52050" y="1966595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101600</xdr:colOff>
      <xdr:row>106</xdr:row>
      <xdr:rowOff>152400</xdr:rowOff>
    </xdr:from>
    <xdr:to>
      <xdr:col>17</xdr:col>
      <xdr:colOff>158290</xdr:colOff>
      <xdr:row>121</xdr:row>
      <xdr:rowOff>37769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33F83D5-2F76-D97D-0624-CA40D7891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63150" y="223710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121</xdr:row>
      <xdr:rowOff>146050</xdr:rowOff>
    </xdr:from>
    <xdr:to>
      <xdr:col>17</xdr:col>
      <xdr:colOff>228126</xdr:colOff>
      <xdr:row>136</xdr:row>
      <xdr:rowOff>31419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BA6DDCF-FBAC-858D-7517-E411CF475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8700" y="251269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177800</xdr:colOff>
      <xdr:row>136</xdr:row>
      <xdr:rowOff>88900</xdr:rowOff>
    </xdr:from>
    <xdr:to>
      <xdr:col>17</xdr:col>
      <xdr:colOff>196395</xdr:colOff>
      <xdr:row>150</xdr:row>
      <xdr:rowOff>158419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C33EA46-37B0-6AD0-86A6-0E638D54D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39350" y="2783205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151</xdr:row>
      <xdr:rowOff>88900</xdr:rowOff>
    </xdr:from>
    <xdr:to>
      <xdr:col>17</xdr:col>
      <xdr:colOff>228140</xdr:colOff>
      <xdr:row>165</xdr:row>
      <xdr:rowOff>158419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692277C-530E-687B-10E4-F2CDC08D1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33000" y="305943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166</xdr:row>
      <xdr:rowOff>127000</xdr:rowOff>
    </xdr:from>
    <xdr:to>
      <xdr:col>17</xdr:col>
      <xdr:colOff>240833</xdr:colOff>
      <xdr:row>181</xdr:row>
      <xdr:rowOff>12369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AC198EE-9E3D-F7AB-5474-7ABFC4788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8550" y="333946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527050</xdr:colOff>
      <xdr:row>47</xdr:row>
      <xdr:rowOff>31750</xdr:rowOff>
    </xdr:from>
    <xdr:to>
      <xdr:col>22</xdr:col>
      <xdr:colOff>774226</xdr:colOff>
      <xdr:row>61</xdr:row>
      <xdr:rowOff>101269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A97F7C0-7562-5BF2-3BA6-B9202487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08100" y="113855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514350</xdr:colOff>
      <xdr:row>62</xdr:row>
      <xdr:rowOff>76200</xdr:rowOff>
    </xdr:from>
    <xdr:to>
      <xdr:col>22</xdr:col>
      <xdr:colOff>761526</xdr:colOff>
      <xdr:row>76</xdr:row>
      <xdr:rowOff>145719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EF7743A-06D6-C7DF-8312-33B2366B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95400" y="141922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</xdr:colOff>
      <xdr:row>76</xdr:row>
      <xdr:rowOff>177800</xdr:rowOff>
    </xdr:from>
    <xdr:to>
      <xdr:col>22</xdr:col>
      <xdr:colOff>825033</xdr:colOff>
      <xdr:row>91</xdr:row>
      <xdr:rowOff>63169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4E46FF1-A5F1-5722-6238-7EEC5EA2C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6050" y="168719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165100</xdr:colOff>
      <xdr:row>92</xdr:row>
      <xdr:rowOff>12700</xdr:rowOff>
    </xdr:from>
    <xdr:to>
      <xdr:col>22</xdr:col>
      <xdr:colOff>812352</xdr:colOff>
      <xdr:row>106</xdr:row>
      <xdr:rowOff>82219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197A425-F1E1-0421-E4E5-A9C67411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55750" y="1965325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106</xdr:row>
      <xdr:rowOff>171450</xdr:rowOff>
    </xdr:from>
    <xdr:to>
      <xdr:col>22</xdr:col>
      <xdr:colOff>742490</xdr:colOff>
      <xdr:row>121</xdr:row>
      <xdr:rowOff>56819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05D5EA8-C6AE-15D0-1B94-BA2066C63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090650" y="223901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122</xdr:row>
      <xdr:rowOff>63500</xdr:rowOff>
    </xdr:from>
    <xdr:to>
      <xdr:col>22</xdr:col>
      <xdr:colOff>818676</xdr:colOff>
      <xdr:row>136</xdr:row>
      <xdr:rowOff>133019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F315092-B13B-4A24-1CAB-43AEFE1E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52550" y="252285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107950</xdr:colOff>
      <xdr:row>136</xdr:row>
      <xdr:rowOff>127000</xdr:rowOff>
    </xdr:from>
    <xdr:to>
      <xdr:col>22</xdr:col>
      <xdr:colOff>755202</xdr:colOff>
      <xdr:row>151</xdr:row>
      <xdr:rowOff>12369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C349BCB-DA31-06EE-50D1-2F1CDED7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198600" y="2787015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151</xdr:row>
      <xdr:rowOff>57150</xdr:rowOff>
    </xdr:from>
    <xdr:to>
      <xdr:col>22</xdr:col>
      <xdr:colOff>761540</xdr:colOff>
      <xdr:row>165</xdr:row>
      <xdr:rowOff>126669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9310EA6-6459-59EA-F1C0-8BC8E900E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109700" y="305625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584200</xdr:colOff>
      <xdr:row>166</xdr:row>
      <xdr:rowOff>127000</xdr:rowOff>
    </xdr:from>
    <xdr:to>
      <xdr:col>22</xdr:col>
      <xdr:colOff>774233</xdr:colOff>
      <xdr:row>181</xdr:row>
      <xdr:rowOff>12369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833737-564E-2AA1-0148-0677A273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065250" y="333946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1092200</xdr:colOff>
      <xdr:row>47</xdr:row>
      <xdr:rowOff>76200</xdr:rowOff>
    </xdr:from>
    <xdr:to>
      <xdr:col>28</xdr:col>
      <xdr:colOff>5883</xdr:colOff>
      <xdr:row>61</xdr:row>
      <xdr:rowOff>145719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84E990E-0B6E-1C54-0014-1B8042A2D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116550" y="114300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984250</xdr:colOff>
      <xdr:row>62</xdr:row>
      <xdr:rowOff>44450</xdr:rowOff>
    </xdr:from>
    <xdr:to>
      <xdr:col>28</xdr:col>
      <xdr:colOff>21743</xdr:colOff>
      <xdr:row>76</xdr:row>
      <xdr:rowOff>113969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1B45649-CD1D-9B18-90E0-DB8D5BE1C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08600" y="14160500"/>
          <a:ext cx="385714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1066800</xdr:colOff>
      <xdr:row>77</xdr:row>
      <xdr:rowOff>0</xdr:rowOff>
    </xdr:from>
    <xdr:to>
      <xdr:col>27</xdr:col>
      <xdr:colOff>259883</xdr:colOff>
      <xdr:row>91</xdr:row>
      <xdr:rowOff>69519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2E056EE-A39D-0295-CC7D-B12953756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091150" y="168783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1079500</xdr:colOff>
      <xdr:row>92</xdr:row>
      <xdr:rowOff>38100</xdr:rowOff>
    </xdr:from>
    <xdr:to>
      <xdr:col>27</xdr:col>
      <xdr:colOff>177345</xdr:colOff>
      <xdr:row>106</xdr:row>
      <xdr:rowOff>107619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0B574B-F3D2-3E9B-F26A-47218DA63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103850" y="1967865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1098550</xdr:colOff>
      <xdr:row>107</xdr:row>
      <xdr:rowOff>12700</xdr:rowOff>
    </xdr:from>
    <xdr:to>
      <xdr:col>27</xdr:col>
      <xdr:colOff>234490</xdr:colOff>
      <xdr:row>121</xdr:row>
      <xdr:rowOff>82219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86248F8-2828-1C43-AC35-09C9C3306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122900" y="224155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939800</xdr:colOff>
      <xdr:row>122</xdr:row>
      <xdr:rowOff>50800</xdr:rowOff>
    </xdr:from>
    <xdr:to>
      <xdr:col>27</xdr:col>
      <xdr:colOff>190026</xdr:colOff>
      <xdr:row>136</xdr:row>
      <xdr:rowOff>120319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8EA52DD-3810-EC5B-95AD-3724DE29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964150" y="2521585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1054100</xdr:colOff>
      <xdr:row>136</xdr:row>
      <xdr:rowOff>165100</xdr:rowOff>
    </xdr:from>
    <xdr:to>
      <xdr:col>27</xdr:col>
      <xdr:colOff>94802</xdr:colOff>
      <xdr:row>151</xdr:row>
      <xdr:rowOff>50469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45F905D-CB39-A4B5-89CD-5EA58E052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078450" y="27908250"/>
          <a:ext cx="3580952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920750</xdr:colOff>
      <xdr:row>151</xdr:row>
      <xdr:rowOff>127000</xdr:rowOff>
    </xdr:from>
    <xdr:to>
      <xdr:col>27</xdr:col>
      <xdr:colOff>56690</xdr:colOff>
      <xdr:row>166</xdr:row>
      <xdr:rowOff>12369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81F19A8-6C82-C612-EED4-862061CCD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945100" y="30632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844550</xdr:colOff>
      <xdr:row>166</xdr:row>
      <xdr:rowOff>127000</xdr:rowOff>
    </xdr:from>
    <xdr:to>
      <xdr:col>27</xdr:col>
      <xdr:colOff>37633</xdr:colOff>
      <xdr:row>181</xdr:row>
      <xdr:rowOff>12369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6A8FBD0-4C87-1C57-25EC-8A3F7103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868900" y="3339465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247650</xdr:colOff>
      <xdr:row>47</xdr:row>
      <xdr:rowOff>127000</xdr:rowOff>
    </xdr:from>
    <xdr:to>
      <xdr:col>32</xdr:col>
      <xdr:colOff>88426</xdr:colOff>
      <xdr:row>62</xdr:row>
      <xdr:rowOff>12369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818D51B-178A-9059-92AE-DBD8C154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091650" y="114808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292100</xdr:colOff>
      <xdr:row>62</xdr:row>
      <xdr:rowOff>95250</xdr:rowOff>
    </xdr:from>
    <xdr:to>
      <xdr:col>32</xdr:col>
      <xdr:colOff>130495</xdr:colOff>
      <xdr:row>76</xdr:row>
      <xdr:rowOff>140957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FA7C10F-292B-4406-825E-9DC3B499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136100" y="14211300"/>
          <a:ext cx="3788095" cy="2623807"/>
        </a:xfrm>
        <a:prstGeom prst="rect">
          <a:avLst/>
        </a:prstGeom>
      </xdr:spPr>
    </xdr:pic>
    <xdr:clientData/>
  </xdr:twoCellAnchor>
  <xdr:twoCellAnchor editAs="oneCell">
    <xdr:from>
      <xdr:col>28</xdr:col>
      <xdr:colOff>349250</xdr:colOff>
      <xdr:row>76</xdr:row>
      <xdr:rowOff>146050</xdr:rowOff>
    </xdr:from>
    <xdr:to>
      <xdr:col>32</xdr:col>
      <xdr:colOff>132883</xdr:colOff>
      <xdr:row>91</xdr:row>
      <xdr:rowOff>31419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ABE0B98-20C6-38C3-A213-436A82FE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193250" y="16840200"/>
          <a:ext cx="3733333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476250</xdr:colOff>
      <xdr:row>92</xdr:row>
      <xdr:rowOff>6350</xdr:rowOff>
    </xdr:from>
    <xdr:to>
      <xdr:col>32</xdr:col>
      <xdr:colOff>164645</xdr:colOff>
      <xdr:row>106</xdr:row>
      <xdr:rowOff>75869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A23AF95-4F97-715C-8E32-1984BDFE1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320250" y="196469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438150</xdr:colOff>
      <xdr:row>106</xdr:row>
      <xdr:rowOff>158750</xdr:rowOff>
    </xdr:from>
    <xdr:to>
      <xdr:col>32</xdr:col>
      <xdr:colOff>164640</xdr:colOff>
      <xdr:row>121</xdr:row>
      <xdr:rowOff>44119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5A07AD-10C5-F664-D45F-BCF30BC82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282150" y="22377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406400</xdr:colOff>
      <xdr:row>122</xdr:row>
      <xdr:rowOff>133350</xdr:rowOff>
    </xdr:from>
    <xdr:to>
      <xdr:col>32</xdr:col>
      <xdr:colOff>247176</xdr:colOff>
      <xdr:row>137</xdr:row>
      <xdr:rowOff>18719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9091498-D697-CFC4-23E1-3617EF402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250400" y="25298400"/>
          <a:ext cx="3790476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514350</xdr:colOff>
      <xdr:row>137</xdr:row>
      <xdr:rowOff>63500</xdr:rowOff>
    </xdr:from>
    <xdr:to>
      <xdr:col>32</xdr:col>
      <xdr:colOff>202745</xdr:colOff>
      <xdr:row>151</xdr:row>
      <xdr:rowOff>133019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D5D36B-FC25-39C5-9D85-670D131B8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358350" y="27990800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412750</xdr:colOff>
      <xdr:row>152</xdr:row>
      <xdr:rowOff>19050</xdr:rowOff>
    </xdr:from>
    <xdr:to>
      <xdr:col>32</xdr:col>
      <xdr:colOff>139240</xdr:colOff>
      <xdr:row>166</xdr:row>
      <xdr:rowOff>88569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A9FD67B-68FA-B994-7BE2-BD0B262F3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256750" y="307086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28</xdr:col>
      <xdr:colOff>336550</xdr:colOff>
      <xdr:row>166</xdr:row>
      <xdr:rowOff>133350</xdr:rowOff>
    </xdr:from>
    <xdr:to>
      <xdr:col>32</xdr:col>
      <xdr:colOff>120183</xdr:colOff>
      <xdr:row>181</xdr:row>
      <xdr:rowOff>18719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C4FB546-4172-2E24-92F6-105B09F9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180550" y="33401000"/>
          <a:ext cx="3733333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008F-11CA-4263-8D2D-17780934EA48}">
  <dimension ref="A1:AB121"/>
  <sheetViews>
    <sheetView tabSelected="1" zoomScale="85" zoomScaleNormal="85" workbookViewId="0">
      <pane ySplit="1" topLeftCell="A2" activePane="bottomLeft" state="frozen"/>
      <selection pane="bottomLeft" activeCell="AB1" sqref="A1:AB1"/>
    </sheetView>
  </sheetViews>
  <sheetFormatPr defaultRowHeight="14.5" x14ac:dyDescent="0.35"/>
  <cols>
    <col min="4" max="4" width="24.36328125" bestFit="1" customWidth="1"/>
    <col min="5" max="10" width="10.54296875" bestFit="1" customWidth="1"/>
    <col min="11" max="11" width="11.81640625" bestFit="1" customWidth="1"/>
    <col min="12" max="12" width="10.54296875" bestFit="1" customWidth="1"/>
    <col min="13" max="13" width="11.81640625" bestFit="1" customWidth="1"/>
    <col min="14" max="25" width="10.54296875" bestFit="1" customWidth="1"/>
    <col min="26" max="26" width="11.81640625" bestFit="1" customWidth="1"/>
    <col min="27" max="27" width="17.453125" bestFit="1" customWidth="1"/>
  </cols>
  <sheetData>
    <row r="1" spans="1:28" ht="14.5" customHeight="1" x14ac:dyDescent="0.35">
      <c r="A1" s="3" t="s">
        <v>89</v>
      </c>
      <c r="B1" s="3" t="s">
        <v>90</v>
      </c>
      <c r="C1" s="3" t="s">
        <v>91</v>
      </c>
      <c r="D1" s="5" t="s">
        <v>92</v>
      </c>
      <c r="E1" s="3" t="s">
        <v>98</v>
      </c>
      <c r="F1" s="3" t="s">
        <v>99</v>
      </c>
      <c r="G1" s="5" t="s">
        <v>69</v>
      </c>
      <c r="H1" s="5" t="s">
        <v>70</v>
      </c>
      <c r="I1" s="5" t="s">
        <v>71</v>
      </c>
      <c r="J1" s="5" t="s">
        <v>72</v>
      </c>
      <c r="K1" s="3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88</v>
      </c>
      <c r="AA1" s="5" t="s">
        <v>291</v>
      </c>
      <c r="AB1" s="5" t="s">
        <v>2766</v>
      </c>
    </row>
    <row r="2" spans="1:28" ht="15.5" x14ac:dyDescent="0.35">
      <c r="A2" s="28" t="s">
        <v>95</v>
      </c>
      <c r="B2" s="3">
        <v>1</v>
      </c>
      <c r="C2" s="3">
        <v>0</v>
      </c>
      <c r="D2" s="6">
        <v>3.7333333333333336E-2</v>
      </c>
      <c r="E2" s="4">
        <v>18.650502897488842</v>
      </c>
      <c r="F2" s="4">
        <v>21.203374777975135</v>
      </c>
      <c r="G2" s="6">
        <v>0.40799999999999997</v>
      </c>
      <c r="H2" s="4">
        <v>2.44</v>
      </c>
      <c r="I2" s="6">
        <v>0.03</v>
      </c>
      <c r="J2" s="7">
        <v>4.2999999999999997E-2</v>
      </c>
      <c r="K2" s="3">
        <v>2.2502225051037914E-2</v>
      </c>
      <c r="L2" s="4">
        <v>6.3618906746776879E-2</v>
      </c>
      <c r="M2" s="3">
        <v>2.3492274099711496E-2</v>
      </c>
      <c r="N2" s="7">
        <v>0.1945816231892418</v>
      </c>
      <c r="O2" s="7">
        <v>9.0866009810331883E-2</v>
      </c>
      <c r="P2" s="7">
        <v>0.64125082136875844</v>
      </c>
      <c r="Q2" s="7">
        <v>0.35568964342964732</v>
      </c>
      <c r="R2" s="7">
        <v>0.55088789474433053</v>
      </c>
      <c r="S2" s="4">
        <v>5.3724869128391979E-2</v>
      </c>
      <c r="T2" s="4">
        <v>0.1165550145810313</v>
      </c>
      <c r="U2" s="4">
        <v>9.4656783528924565E-2</v>
      </c>
      <c r="V2" s="7">
        <v>0.12238286843026296</v>
      </c>
      <c r="W2" s="4">
        <v>0.18182849520740638</v>
      </c>
      <c r="X2" s="4">
        <v>9.3854612166685576E-3</v>
      </c>
      <c r="Y2" s="4">
        <v>0.11796451317023691</v>
      </c>
      <c r="Z2">
        <v>0.25045471100479577</v>
      </c>
      <c r="AA2">
        <f>D2*1.056</f>
        <v>3.9424000000000008E-2</v>
      </c>
      <c r="AB2" s="4">
        <v>1</v>
      </c>
    </row>
    <row r="3" spans="1:28" ht="15.5" x14ac:dyDescent="0.35">
      <c r="A3" s="28" t="s">
        <v>95</v>
      </c>
      <c r="B3" s="3">
        <v>1</v>
      </c>
      <c r="C3" s="3">
        <v>12</v>
      </c>
      <c r="D3" s="6">
        <v>6.0666666666666681E-2</v>
      </c>
      <c r="E3" s="4">
        <v>17.706876262794466</v>
      </c>
      <c r="F3" s="4">
        <v>22.202486678507995</v>
      </c>
      <c r="G3" s="6">
        <v>0.34</v>
      </c>
      <c r="H3" s="4">
        <v>2.29</v>
      </c>
      <c r="I3" s="6">
        <v>0.06</v>
      </c>
      <c r="J3" s="7">
        <v>0.14599999999999999</v>
      </c>
      <c r="K3" s="3">
        <v>4.443170310381514E-2</v>
      </c>
      <c r="L3" s="4">
        <v>6.3821498457336548E-2</v>
      </c>
      <c r="M3" s="3">
        <v>2.0821211297350203E-2</v>
      </c>
      <c r="N3" s="7">
        <v>0.20215801980505838</v>
      </c>
      <c r="O3" s="7">
        <v>7.5372482950928826E-2</v>
      </c>
      <c r="P3" s="7">
        <v>0.58774872862830241</v>
      </c>
      <c r="Q3" s="7">
        <v>0.34237566791826879</v>
      </c>
      <c r="R3" s="7">
        <v>0.51459365730722373</v>
      </c>
      <c r="S3" s="4">
        <v>5.1635750091233328E-2</v>
      </c>
      <c r="T3" s="4">
        <v>0.11848308854777778</v>
      </c>
      <c r="U3" s="4">
        <v>9.1970506813369421E-2</v>
      </c>
      <c r="V3" s="7">
        <v>0.11267128288267285</v>
      </c>
      <c r="W3" s="4">
        <v>0.18047054718286229</v>
      </c>
      <c r="X3" s="4">
        <v>9.5755695912642744E-3</v>
      </c>
      <c r="Y3" s="4">
        <v>0.1089438468479039</v>
      </c>
      <c r="Z3">
        <v>0.23661576898842515</v>
      </c>
      <c r="AA3">
        <f t="shared" ref="AA3:AA66" si="0">D3*1.056</f>
        <v>6.4064000000000024E-2</v>
      </c>
      <c r="AB3" s="4">
        <v>1</v>
      </c>
    </row>
    <row r="4" spans="1:28" ht="15.5" x14ac:dyDescent="0.35">
      <c r="A4" s="28" t="s">
        <v>95</v>
      </c>
      <c r="B4" s="3">
        <v>1</v>
      </c>
      <c r="C4" s="3">
        <v>24</v>
      </c>
      <c r="D4" s="6">
        <v>0.10366666666666667</v>
      </c>
      <c r="E4" s="4">
        <v>16.652234729900751</v>
      </c>
      <c r="F4" s="4">
        <v>24.089698046181173</v>
      </c>
      <c r="G4" s="6">
        <v>0.309</v>
      </c>
      <c r="H4" s="4">
        <v>2.14</v>
      </c>
      <c r="I4" s="6">
        <v>0.1</v>
      </c>
      <c r="J4" s="7">
        <v>0.29699999999999999</v>
      </c>
      <c r="K4" s="3">
        <v>8.2577586993817592E-2</v>
      </c>
      <c r="L4" s="4">
        <v>6.6715143175140226E-2</v>
      </c>
      <c r="M4" s="3">
        <v>2.3291170633994215E-2</v>
      </c>
      <c r="N4" s="7">
        <v>0.2208276899295529</v>
      </c>
      <c r="O4" s="7">
        <v>7.8619879902741621E-2</v>
      </c>
      <c r="P4" s="7">
        <v>0.56935144141942817</v>
      </c>
      <c r="Q4" s="7">
        <v>0.33481111322959844</v>
      </c>
      <c r="R4" s="7">
        <v>0.58204881632035677</v>
      </c>
      <c r="S4" s="4">
        <v>5.9555532693466418E-2</v>
      </c>
      <c r="T4" s="4">
        <v>0.13168804779819279</v>
      </c>
      <c r="U4" s="4">
        <v>9.7476128856614247E-2</v>
      </c>
      <c r="V4" s="7">
        <v>0.10761574114922519</v>
      </c>
      <c r="W4" s="4">
        <v>0.19221442810341435</v>
      </c>
      <c r="X4" s="4">
        <v>7.6953494015183192E-3</v>
      </c>
      <c r="Y4" s="4">
        <v>0.1150347089277302</v>
      </c>
      <c r="Z4">
        <v>0.23479745989823875</v>
      </c>
      <c r="AA4">
        <f t="shared" si="0"/>
        <v>0.10947200000000001</v>
      </c>
      <c r="AB4" s="4">
        <v>1</v>
      </c>
    </row>
    <row r="5" spans="1:28" ht="15.5" x14ac:dyDescent="0.35">
      <c r="A5" s="28" t="s">
        <v>95</v>
      </c>
      <c r="B5" s="3">
        <v>1</v>
      </c>
      <c r="C5" s="3">
        <v>36</v>
      </c>
      <c r="D5" s="6">
        <v>0.19966666666666666</v>
      </c>
      <c r="E5" s="4">
        <v>15.875130442505384</v>
      </c>
      <c r="F5" s="4">
        <v>26.420959147424512</v>
      </c>
      <c r="G5" s="6">
        <v>0.253</v>
      </c>
      <c r="H5" s="4">
        <v>1.99</v>
      </c>
      <c r="I5" s="6">
        <v>0.15</v>
      </c>
      <c r="J5" s="7">
        <v>0.39100000000000001</v>
      </c>
      <c r="K5" s="3">
        <v>0.11667211681625805</v>
      </c>
      <c r="L5" s="4">
        <v>6.4384261094124054E-2</v>
      </c>
      <c r="M5" s="3">
        <v>1.9708304950398461E-2</v>
      </c>
      <c r="N5" s="7">
        <v>0.2047286969169555</v>
      </c>
      <c r="O5" s="7">
        <v>9.229483027025423E-2</v>
      </c>
      <c r="P5" s="7">
        <v>0.48981374009941514</v>
      </c>
      <c r="Q5" s="7">
        <v>0.29280471732407015</v>
      </c>
      <c r="R5" s="7">
        <v>0.55075896520790191</v>
      </c>
      <c r="S5" s="4">
        <v>4.5411555010534489E-2</v>
      </c>
      <c r="T5" s="4">
        <v>0.13515132044051489</v>
      </c>
      <c r="U5" s="4">
        <v>9.2792453792718027E-2</v>
      </c>
      <c r="V5" s="7">
        <v>7.7318160516179152E-2</v>
      </c>
      <c r="W5" s="4">
        <v>0.17406346625917313</v>
      </c>
      <c r="X5" s="4">
        <v>1.0186597854899995E-2</v>
      </c>
      <c r="Y5" s="4">
        <v>0.11247464185222093</v>
      </c>
      <c r="Z5">
        <v>0.20567728370317878</v>
      </c>
      <c r="AA5">
        <f t="shared" si="0"/>
        <v>0.21084800000000001</v>
      </c>
      <c r="AB5" s="4">
        <v>1</v>
      </c>
    </row>
    <row r="6" spans="1:28" ht="15.5" x14ac:dyDescent="0.35">
      <c r="A6" s="28" t="s">
        <v>95</v>
      </c>
      <c r="B6" s="3">
        <v>1</v>
      </c>
      <c r="C6" s="3">
        <v>48</v>
      </c>
      <c r="D6" s="6">
        <v>0.20833333333333334</v>
      </c>
      <c r="E6" s="4">
        <v>14.098892071315971</v>
      </c>
      <c r="F6" s="4">
        <v>27.420071047957375</v>
      </c>
      <c r="G6" s="6">
        <v>0.20300000000000001</v>
      </c>
      <c r="H6" s="4">
        <v>1.7</v>
      </c>
      <c r="I6" s="6">
        <v>0.19</v>
      </c>
      <c r="J6" s="7">
        <v>0.55400000000000005</v>
      </c>
      <c r="K6" s="3">
        <v>0.16067020671361168</v>
      </c>
      <c r="L6" s="4">
        <v>7.0212756607540228E-2</v>
      </c>
      <c r="M6" s="3">
        <v>1.8694538498653417E-2</v>
      </c>
      <c r="N6" s="7">
        <v>0.21413896891682924</v>
      </c>
      <c r="O6" s="7">
        <v>7.1716054626062328E-2</v>
      </c>
      <c r="P6" s="7">
        <v>0.46141528510525409</v>
      </c>
      <c r="Q6" s="7">
        <v>0.26795933897970914</v>
      </c>
      <c r="R6" s="7">
        <v>0.54864203942067546</v>
      </c>
      <c r="S6" s="4">
        <v>3.990577058670846E-2</v>
      </c>
      <c r="T6" s="4">
        <v>0.13888441375266825</v>
      </c>
      <c r="U6" s="4">
        <v>0.1013225918408619</v>
      </c>
      <c r="V6" s="7">
        <v>6.4719749890336367E-2</v>
      </c>
      <c r="W6" s="4">
        <v>0.17719912613725175</v>
      </c>
      <c r="X6" s="4">
        <v>1.006218472706432E-2</v>
      </c>
      <c r="Y6" s="4">
        <v>0.1122736040364337</v>
      </c>
      <c r="Z6">
        <v>0.19623901501222826</v>
      </c>
      <c r="AA6">
        <f t="shared" si="0"/>
        <v>0.22000000000000003</v>
      </c>
      <c r="AB6" s="4">
        <v>1</v>
      </c>
    </row>
    <row r="7" spans="1:28" ht="15.5" x14ac:dyDescent="0.35">
      <c r="A7" s="28" t="s">
        <v>95</v>
      </c>
      <c r="B7" s="3">
        <v>2</v>
      </c>
      <c r="C7" s="3">
        <v>0</v>
      </c>
      <c r="D7" s="6">
        <v>3.2766666666666666E-2</v>
      </c>
      <c r="E7" s="4">
        <v>18.706010346588513</v>
      </c>
      <c r="F7" s="4">
        <v>21.314387211367674</v>
      </c>
      <c r="G7" s="6">
        <v>0.41799999999999998</v>
      </c>
      <c r="H7" s="4">
        <v>2.48</v>
      </c>
      <c r="I7" s="6">
        <v>0.03</v>
      </c>
      <c r="J7" s="7">
        <v>1.7000000000000001E-2</v>
      </c>
      <c r="K7" s="3">
        <v>2.257414831773169E-2</v>
      </c>
      <c r="L7" s="4">
        <v>6.4521485655731681E-2</v>
      </c>
      <c r="M7" s="3">
        <v>2.3984704605653839E-2</v>
      </c>
      <c r="N7" s="7">
        <v>0.19356808422101679</v>
      </c>
      <c r="O7" s="7">
        <v>8.2619737608135749E-2</v>
      </c>
      <c r="P7" s="7">
        <v>0.64072496828363967</v>
      </c>
      <c r="Q7" s="7">
        <v>0.36062900867074482</v>
      </c>
      <c r="R7" s="7">
        <v>0.51840045695715076</v>
      </c>
      <c r="S7" s="4">
        <v>5.5391656568332108E-2</v>
      </c>
      <c r="T7" s="4">
        <v>0.11829234392191669</v>
      </c>
      <c r="U7" s="4">
        <v>9.1268820116066005E-2</v>
      </c>
      <c r="V7" s="7">
        <v>0.12089209475279834</v>
      </c>
      <c r="W7" s="4">
        <v>0.18334920085019182</v>
      </c>
      <c r="X7" s="4">
        <v>1.0108249692757846E-2</v>
      </c>
      <c r="Y7" s="4">
        <v>0.11260924827426567</v>
      </c>
      <c r="Z7">
        <v>0.24062560975640207</v>
      </c>
      <c r="AA7">
        <f t="shared" si="0"/>
        <v>3.4601600000000003E-2</v>
      </c>
      <c r="AB7" s="4">
        <v>1</v>
      </c>
    </row>
    <row r="8" spans="1:28" ht="15.5" x14ac:dyDescent="0.35">
      <c r="A8" s="28" t="s">
        <v>95</v>
      </c>
      <c r="B8" s="3">
        <v>2</v>
      </c>
      <c r="C8" s="3">
        <v>12</v>
      </c>
      <c r="D8" s="6">
        <v>6.2E-2</v>
      </c>
      <c r="E8" s="4">
        <v>17.651368813694798</v>
      </c>
      <c r="F8" s="4">
        <v>21.980461811722915</v>
      </c>
      <c r="G8" s="6">
        <v>0.35899999999999999</v>
      </c>
      <c r="H8" s="4">
        <v>2.2799999999999998</v>
      </c>
      <c r="I8" s="6">
        <v>0.06</v>
      </c>
      <c r="J8" s="7">
        <v>0.13100000000000001</v>
      </c>
      <c r="K8" s="3">
        <v>4.3034357464804884E-2</v>
      </c>
      <c r="L8" s="4">
        <v>6.0337859091718044E-2</v>
      </c>
      <c r="M8" s="3">
        <v>2.1865685218026253E-2</v>
      </c>
      <c r="N8" s="7">
        <v>0.19432101907923988</v>
      </c>
      <c r="O8" s="7">
        <v>7.4232540390586188E-2</v>
      </c>
      <c r="P8" s="7">
        <v>0.57173506238817107</v>
      </c>
      <c r="Q8" s="7">
        <v>0.33168396750895285</v>
      </c>
      <c r="R8" s="7">
        <v>0.51678273305875255</v>
      </c>
      <c r="S8" s="4">
        <v>5.0594991269225696E-2</v>
      </c>
      <c r="T8" s="4">
        <v>0.11533827394046448</v>
      </c>
      <c r="U8" s="4">
        <v>8.8363736268421589E-2</v>
      </c>
      <c r="V8" s="7">
        <v>0.11128857938371994</v>
      </c>
      <c r="W8" s="4">
        <v>0.17350696762016626</v>
      </c>
      <c r="X8" s="4">
        <v>1.1982902434133609E-2</v>
      </c>
      <c r="Y8" s="4">
        <v>0.10999529097781367</v>
      </c>
      <c r="Z8">
        <v>0.22883386893019825</v>
      </c>
      <c r="AA8">
        <f t="shared" si="0"/>
        <v>6.5472000000000002E-2</v>
      </c>
      <c r="AB8" s="4">
        <v>1</v>
      </c>
    </row>
    <row r="9" spans="1:28" ht="15.5" x14ac:dyDescent="0.35">
      <c r="A9" s="28" t="s">
        <v>95</v>
      </c>
      <c r="B9" s="3">
        <v>2</v>
      </c>
      <c r="C9" s="3">
        <v>24</v>
      </c>
      <c r="D9" s="6">
        <v>0.10766666666666667</v>
      </c>
      <c r="E9" s="4">
        <v>16.707742179000419</v>
      </c>
      <c r="F9" s="4">
        <v>24.200710479573715</v>
      </c>
      <c r="G9" s="6">
        <v>0.30099999999999999</v>
      </c>
      <c r="H9" s="4">
        <v>2.15</v>
      </c>
      <c r="I9" s="6">
        <v>0.1</v>
      </c>
      <c r="J9" s="7">
        <v>0.26800000000000002</v>
      </c>
      <c r="K9" s="3">
        <v>8.1117746303313698E-2</v>
      </c>
      <c r="L9" s="4">
        <v>6.7911751674845755E-2</v>
      </c>
      <c r="M9" s="3">
        <v>2.3546723673967519E-2</v>
      </c>
      <c r="N9" s="7">
        <v>0.20095576894959793</v>
      </c>
      <c r="O9" s="7">
        <v>8.3446435570254177E-2</v>
      </c>
      <c r="P9" s="7">
        <v>0.53608682876905422</v>
      </c>
      <c r="Q9" s="7">
        <v>0.33732301411897125</v>
      </c>
      <c r="R9" s="7">
        <v>0.62111715271351764</v>
      </c>
      <c r="S9" s="4">
        <v>5.9117394487343031E-2</v>
      </c>
      <c r="T9" s="4">
        <v>0.1341297649811943</v>
      </c>
      <c r="U9" s="4">
        <v>9.4537842725711779E-2</v>
      </c>
      <c r="V9" s="7">
        <v>0.10515333587083962</v>
      </c>
      <c r="W9" s="4">
        <v>0.18817128032193151</v>
      </c>
      <c r="X9" s="4">
        <v>1.0841802301034322E-2</v>
      </c>
      <c r="Y9" s="4">
        <v>0.12698621917528938</v>
      </c>
      <c r="Z9">
        <v>0.22339951475539416</v>
      </c>
      <c r="AA9">
        <f t="shared" si="0"/>
        <v>0.11369600000000002</v>
      </c>
      <c r="AB9" s="4">
        <v>1</v>
      </c>
    </row>
    <row r="10" spans="1:28" ht="15.5" x14ac:dyDescent="0.35">
      <c r="A10" s="28" t="s">
        <v>95</v>
      </c>
      <c r="B10" s="3">
        <v>2</v>
      </c>
      <c r="C10" s="3">
        <v>36</v>
      </c>
      <c r="D10" s="6">
        <v>0.20466666666666666</v>
      </c>
      <c r="E10" s="4">
        <v>15.32005595150869</v>
      </c>
      <c r="F10" s="4">
        <v>25.865896980461812</v>
      </c>
      <c r="G10" s="6">
        <v>0.251</v>
      </c>
      <c r="H10" s="4">
        <v>1.91</v>
      </c>
      <c r="I10" s="6">
        <v>0.14000000000000001</v>
      </c>
      <c r="J10" s="7">
        <v>0.35699999999999998</v>
      </c>
      <c r="K10" s="3">
        <v>0.11703712616531757</v>
      </c>
      <c r="L10" s="4">
        <v>6.2646463955469078E-2</v>
      </c>
      <c r="M10" s="3">
        <v>1.9660006103466025E-2</v>
      </c>
      <c r="N10" s="7">
        <v>0.20051518480127986</v>
      </c>
      <c r="O10" s="7">
        <v>6.3156828516082328E-2</v>
      </c>
      <c r="P10" s="7">
        <v>0.45164795498032301</v>
      </c>
      <c r="Q10" s="7">
        <v>0.28653948384008959</v>
      </c>
      <c r="R10" s="7">
        <v>0.53012565592041905</v>
      </c>
      <c r="S10" s="4">
        <v>4.1973403132112716E-2</v>
      </c>
      <c r="T10" s="4">
        <v>0.1319390150843705</v>
      </c>
      <c r="U10" s="4">
        <v>9.1179410242874986E-2</v>
      </c>
      <c r="V10" s="7">
        <v>7.3299215969720929E-2</v>
      </c>
      <c r="W10" s="4">
        <v>0.16855203020575707</v>
      </c>
      <c r="X10" s="4">
        <v>6.9115733764811126E-3</v>
      </c>
      <c r="Y10" s="4">
        <v>0.10857204114549626</v>
      </c>
      <c r="Z10">
        <v>0.19462009804059974</v>
      </c>
      <c r="AA10">
        <f t="shared" si="0"/>
        <v>0.21612800000000001</v>
      </c>
      <c r="AB10" s="4">
        <v>1</v>
      </c>
    </row>
    <row r="11" spans="1:28" ht="15.5" x14ac:dyDescent="0.35">
      <c r="A11" s="28" t="s">
        <v>95</v>
      </c>
      <c r="B11" s="3">
        <v>2</v>
      </c>
      <c r="C11" s="3">
        <v>48</v>
      </c>
      <c r="D11" s="6">
        <v>0.26133333333333336</v>
      </c>
      <c r="E11" s="4">
        <v>14.098892071315971</v>
      </c>
      <c r="F11" s="4">
        <v>27.087033747779753</v>
      </c>
      <c r="G11" s="6">
        <v>0.2</v>
      </c>
      <c r="H11" s="4">
        <v>1.69</v>
      </c>
      <c r="I11" s="6">
        <v>0.18</v>
      </c>
      <c r="J11" s="7">
        <v>0.57699999999999996</v>
      </c>
      <c r="K11" s="3">
        <v>0.16653509750890155</v>
      </c>
      <c r="L11" s="4">
        <v>7.4070444192852344E-2</v>
      </c>
      <c r="M11" s="3">
        <v>2.3209313835782758E-2</v>
      </c>
      <c r="N11" s="7">
        <v>0.22705281213502315</v>
      </c>
      <c r="O11" s="7">
        <v>6.5846835098971254E-2</v>
      </c>
      <c r="P11" s="7">
        <v>0.40069130842316569</v>
      </c>
      <c r="Q11" s="7">
        <v>0.27758870746242298</v>
      </c>
      <c r="R11" s="7">
        <v>0.44336026623682073</v>
      </c>
      <c r="S11" s="4">
        <v>5.9539026327509237E-2</v>
      </c>
      <c r="T11" s="4">
        <v>0.13949632797773048</v>
      </c>
      <c r="U11" s="4">
        <v>0.10475450659675677</v>
      </c>
      <c r="V11" s="7">
        <v>7.4523022914769768E-2</v>
      </c>
      <c r="W11" s="4">
        <v>0.17542323765055221</v>
      </c>
      <c r="X11" s="4">
        <v>8.4366710452012678E-3</v>
      </c>
      <c r="Y11" s="4">
        <v>0.10991285280220763</v>
      </c>
      <c r="Z11">
        <v>0.20437495235545614</v>
      </c>
      <c r="AA11">
        <f t="shared" si="0"/>
        <v>0.27596800000000005</v>
      </c>
      <c r="AB11" s="4">
        <v>1</v>
      </c>
    </row>
    <row r="12" spans="1:28" ht="15.5" x14ac:dyDescent="0.35">
      <c r="A12" s="28" t="s">
        <v>95</v>
      </c>
      <c r="B12" s="3">
        <v>3</v>
      </c>
      <c r="C12" s="3">
        <v>0</v>
      </c>
      <c r="D12" s="6">
        <v>3.3066666666666661E-2</v>
      </c>
      <c r="E12" s="4">
        <v>18.706010346588513</v>
      </c>
      <c r="F12" s="4">
        <v>21.203374777975135</v>
      </c>
      <c r="G12" s="6">
        <v>0.4</v>
      </c>
      <c r="H12" s="4">
        <v>2.4500000000000002</v>
      </c>
      <c r="I12" s="6">
        <v>0.04</v>
      </c>
      <c r="J12" s="7">
        <v>0</v>
      </c>
      <c r="K12" s="3">
        <v>2.2375855275875777E-2</v>
      </c>
      <c r="L12" s="4">
        <v>6.4495382666720655E-2</v>
      </c>
      <c r="M12" s="3">
        <v>2.6545353661515635E-2</v>
      </c>
      <c r="N12" s="7">
        <v>0.1962407160641024</v>
      </c>
      <c r="O12" s="7">
        <v>7.5731776334731868E-2</v>
      </c>
      <c r="P12" s="7">
        <v>0.61914849832997709</v>
      </c>
      <c r="Q12" s="7">
        <v>0.35750610199811411</v>
      </c>
      <c r="R12" s="7">
        <v>0.49382312084229246</v>
      </c>
      <c r="S12" s="4">
        <v>7.6279404586676355E-2</v>
      </c>
      <c r="T12" s="4">
        <v>0.11688490609731947</v>
      </c>
      <c r="U12" s="4">
        <v>9.2809634621700124E-2</v>
      </c>
      <c r="V12" s="7">
        <v>0.12058595388502802</v>
      </c>
      <c r="W12" s="4">
        <v>0.18487008351888326</v>
      </c>
      <c r="X12" s="4">
        <v>1.0108249692757846E-2</v>
      </c>
      <c r="Y12" s="4">
        <v>0.11260924827426567</v>
      </c>
      <c r="Z12">
        <v>0.2404922128283265</v>
      </c>
      <c r="AA12">
        <f t="shared" si="0"/>
        <v>3.4918399999999995E-2</v>
      </c>
      <c r="AB12" s="4">
        <v>1</v>
      </c>
    </row>
    <row r="13" spans="1:28" ht="15.5" x14ac:dyDescent="0.35">
      <c r="A13" s="28" t="s">
        <v>95</v>
      </c>
      <c r="B13" s="3">
        <v>3</v>
      </c>
      <c r="C13" s="3">
        <v>12</v>
      </c>
      <c r="D13" s="6">
        <v>4.8666666666666664E-2</v>
      </c>
      <c r="E13" s="4">
        <v>17.817891160993803</v>
      </c>
      <c r="F13" s="4">
        <v>21.869449378330376</v>
      </c>
      <c r="G13" s="6">
        <v>0.35599999999999998</v>
      </c>
      <c r="H13" s="4">
        <v>2.29</v>
      </c>
      <c r="I13" s="6">
        <v>0.05</v>
      </c>
      <c r="J13" s="7">
        <v>0.123</v>
      </c>
      <c r="K13" s="3">
        <v>4.087457219757315E-2</v>
      </c>
      <c r="L13" s="4">
        <v>6.0898854002606265E-2</v>
      </c>
      <c r="M13" s="3">
        <v>2.3140501643050045E-2</v>
      </c>
      <c r="N13" s="7">
        <v>0.1954239139680711</v>
      </c>
      <c r="O13" s="7">
        <v>7.2678911135290875E-2</v>
      </c>
      <c r="P13" s="7">
        <v>0.5496344067214135</v>
      </c>
      <c r="Q13" s="7">
        <v>0.33248856531624443</v>
      </c>
      <c r="R13" s="7">
        <v>0.50216612230042956</v>
      </c>
      <c r="S13" s="4">
        <v>6.4024841485630299E-2</v>
      </c>
      <c r="T13" s="4">
        <v>0.11645620273535065</v>
      </c>
      <c r="U13" s="4">
        <v>8.843220562608245E-2</v>
      </c>
      <c r="V13" s="7">
        <v>0.10946118640465174</v>
      </c>
      <c r="W13" s="4">
        <v>0.17476703802112395</v>
      </c>
      <c r="X13" s="4">
        <v>5.5889269539314054E-3</v>
      </c>
      <c r="Y13" s="4">
        <v>0.11326994498222882</v>
      </c>
      <c r="Z13">
        <v>0.22891567371021562</v>
      </c>
      <c r="AA13">
        <f t="shared" si="0"/>
        <v>5.1392E-2</v>
      </c>
      <c r="AB13" s="4">
        <v>1</v>
      </c>
    </row>
    <row r="14" spans="1:28" ht="15.5" x14ac:dyDescent="0.35">
      <c r="A14" s="28" t="s">
        <v>95</v>
      </c>
      <c r="B14" s="3">
        <v>3</v>
      </c>
      <c r="C14" s="3">
        <v>24</v>
      </c>
      <c r="D14" s="6">
        <v>0.12733333333333335</v>
      </c>
      <c r="E14" s="4">
        <v>16.818757077199756</v>
      </c>
      <c r="F14" s="4">
        <v>23.867673179396089</v>
      </c>
      <c r="G14" s="6">
        <v>0.33500000000000002</v>
      </c>
      <c r="H14" s="4">
        <v>2.14</v>
      </c>
      <c r="I14" s="6">
        <v>0.1</v>
      </c>
      <c r="J14" s="7">
        <v>0.23400000000000001</v>
      </c>
      <c r="K14" s="3">
        <v>7.9798457325121724E-2</v>
      </c>
      <c r="L14" s="4">
        <v>6.7045436953046406E-2</v>
      </c>
      <c r="M14" s="3">
        <v>2.1571812997898978E-2</v>
      </c>
      <c r="N14" s="7">
        <v>0.2078722664784112</v>
      </c>
      <c r="O14" s="7">
        <v>8.7516229975617546E-2</v>
      </c>
      <c r="P14" s="7">
        <v>0.54710220938609022</v>
      </c>
      <c r="Q14" s="7">
        <v>0.34360115020534765</v>
      </c>
      <c r="R14" s="7">
        <v>0.56870917300252166</v>
      </c>
      <c r="S14" s="4">
        <v>5.159301412221004E-2</v>
      </c>
      <c r="T14" s="4">
        <v>0.1365266970756982</v>
      </c>
      <c r="U14" s="4">
        <v>9.905244783242434E-2</v>
      </c>
      <c r="V14" s="7">
        <v>0.10352278748711656</v>
      </c>
      <c r="W14" s="4">
        <v>0.19167205613172941</v>
      </c>
      <c r="X14" s="4">
        <v>9.7068046028750583E-3</v>
      </c>
      <c r="Y14" s="4">
        <v>0.1244210186663546</v>
      </c>
      <c r="Z14">
        <v>0.22643726268351846</v>
      </c>
      <c r="AA14">
        <f t="shared" si="0"/>
        <v>0.13446400000000003</v>
      </c>
      <c r="AB14" s="4">
        <v>1</v>
      </c>
    </row>
    <row r="15" spans="1:28" ht="15.5" x14ac:dyDescent="0.35">
      <c r="A15" s="28" t="s">
        <v>95</v>
      </c>
      <c r="B15" s="3">
        <v>3</v>
      </c>
      <c r="C15" s="3">
        <v>36</v>
      </c>
      <c r="D15" s="6">
        <v>0.21733333333333335</v>
      </c>
      <c r="E15" s="4">
        <v>15.708608095206376</v>
      </c>
      <c r="F15" s="4">
        <v>25.865896980461812</v>
      </c>
      <c r="G15" s="6">
        <v>0.28199999999999997</v>
      </c>
      <c r="H15" s="4">
        <v>1.96</v>
      </c>
      <c r="I15" s="6">
        <v>0.15</v>
      </c>
      <c r="J15" s="7">
        <v>0.35399999999999998</v>
      </c>
      <c r="K15" s="3">
        <v>0.12099526083825615</v>
      </c>
      <c r="L15" s="4">
        <v>6.8463514411419749E-2</v>
      </c>
      <c r="M15" s="3">
        <v>2.2553314193599173E-2</v>
      </c>
      <c r="N15" s="7">
        <v>0.23063611345002091</v>
      </c>
      <c r="O15" s="7">
        <v>7.2463919905776553E-2</v>
      </c>
      <c r="P15" s="7">
        <v>0.49217582042417041</v>
      </c>
      <c r="Q15" s="7">
        <v>0.30203002504880638</v>
      </c>
      <c r="R15" s="7">
        <v>0.51724945560987012</v>
      </c>
      <c r="S15" s="4">
        <v>5.687367993039117E-2</v>
      </c>
      <c r="T15" s="4">
        <v>0.13974598586937129</v>
      </c>
      <c r="U15" s="4">
        <v>0.10023428128313414</v>
      </c>
      <c r="V15" s="7">
        <v>8.3245759372424705E-2</v>
      </c>
      <c r="W15" s="4">
        <v>0.18643987844548246</v>
      </c>
      <c r="X15" s="4">
        <v>8.8518169433346571E-3</v>
      </c>
      <c r="Y15" s="4">
        <v>0.11990471274456685</v>
      </c>
      <c r="Z15">
        <v>0.21187314248426822</v>
      </c>
      <c r="AA15">
        <f t="shared" si="0"/>
        <v>0.22950400000000004</v>
      </c>
      <c r="AB15" s="4">
        <v>1</v>
      </c>
    </row>
    <row r="16" spans="1:28" ht="15.5" x14ac:dyDescent="0.35">
      <c r="A16" s="28" t="s">
        <v>95</v>
      </c>
      <c r="B16" s="3">
        <v>3</v>
      </c>
      <c r="C16" s="3">
        <v>48</v>
      </c>
      <c r="D16" s="6">
        <v>0.26400000000000001</v>
      </c>
      <c r="E16" s="4">
        <v>14.376429316814315</v>
      </c>
      <c r="F16" s="4">
        <v>27.75310834813499</v>
      </c>
      <c r="G16" s="6">
        <v>0.23599999999999999</v>
      </c>
      <c r="H16" s="4">
        <v>1.73</v>
      </c>
      <c r="I16" s="6">
        <v>0.19</v>
      </c>
      <c r="J16" s="7">
        <v>0.57899999999999996</v>
      </c>
      <c r="K16" s="3">
        <v>0.16303309065310737</v>
      </c>
      <c r="L16" s="4">
        <v>7.3149323516616932E-2</v>
      </c>
      <c r="M16" s="3">
        <v>2.1178596851174483E-2</v>
      </c>
      <c r="N16" s="7">
        <v>0.21907198538343731</v>
      </c>
      <c r="O16" s="7">
        <v>7.2153479615326158E-2</v>
      </c>
      <c r="P16" s="7">
        <v>0.43537228601186123</v>
      </c>
      <c r="Q16" s="7">
        <v>0.27954423329982986</v>
      </c>
      <c r="R16" s="7">
        <v>0.5652700773875341</v>
      </c>
      <c r="S16" s="4">
        <v>5.0981934346472621E-2</v>
      </c>
      <c r="T16" s="4">
        <v>0.14676825928067919</v>
      </c>
      <c r="U16" s="4">
        <v>0.10502171486242136</v>
      </c>
      <c r="V16" s="7">
        <v>6.9846896377964054E-2</v>
      </c>
      <c r="W16" s="4">
        <v>0.18196696487130518</v>
      </c>
      <c r="X16" s="4">
        <v>1.1085384492306808E-2</v>
      </c>
      <c r="Y16" s="4">
        <v>0.12291249319101007</v>
      </c>
      <c r="Z16">
        <v>0.2001447150320535</v>
      </c>
      <c r="AA16">
        <f t="shared" si="0"/>
        <v>0.27878400000000003</v>
      </c>
      <c r="AB16" s="4">
        <v>1</v>
      </c>
    </row>
    <row r="17" spans="1:28" ht="15.5" x14ac:dyDescent="0.35">
      <c r="A17" s="28" t="s">
        <v>95</v>
      </c>
      <c r="B17" s="3">
        <v>4</v>
      </c>
      <c r="C17" s="3">
        <v>0</v>
      </c>
      <c r="D17" s="6">
        <v>4.0333333333333339E-2</v>
      </c>
      <c r="E17" s="4">
        <v>18.706010346588513</v>
      </c>
      <c r="F17" s="4">
        <v>21.536412078152754</v>
      </c>
      <c r="G17" s="6">
        <v>0.44600000000000001</v>
      </c>
      <c r="H17" s="4">
        <v>2.57</v>
      </c>
      <c r="I17" s="6">
        <v>0.03</v>
      </c>
      <c r="J17" s="4">
        <v>4.9000000000000002E-2</v>
      </c>
      <c r="K17" s="3">
        <v>2.1875795145047287E-2</v>
      </c>
      <c r="L17" s="7">
        <v>6.3604777842690405E-2</v>
      </c>
      <c r="M17" s="3">
        <v>2.0873848417574049E-2</v>
      </c>
      <c r="N17" s="4">
        <v>0.19341116042187045</v>
      </c>
      <c r="O17" s="4">
        <v>7.5731776334731868E-2</v>
      </c>
      <c r="P17" s="4">
        <v>0.59944097215891134</v>
      </c>
      <c r="Q17" s="4">
        <v>0.35718891523039342</v>
      </c>
      <c r="R17" s="4">
        <v>0.49382312084229246</v>
      </c>
      <c r="S17" s="4">
        <v>5.4069939646527204E-2</v>
      </c>
      <c r="T17" s="4">
        <v>0.11665472782150153</v>
      </c>
      <c r="U17" s="4">
        <v>9.1359577072249162E-2</v>
      </c>
      <c r="V17" s="7">
        <v>0.11913576304656513</v>
      </c>
      <c r="W17" s="4">
        <v>0.18260455907798243</v>
      </c>
      <c r="X17" s="4">
        <v>9.2738040454803331E-3</v>
      </c>
      <c r="Y17" s="4">
        <v>0.11254739798250456</v>
      </c>
      <c r="Z17">
        <v>0.23068490368318342</v>
      </c>
      <c r="AA17">
        <f t="shared" si="0"/>
        <v>4.2592000000000005E-2</v>
      </c>
      <c r="AB17" s="4">
        <v>1</v>
      </c>
    </row>
    <row r="18" spans="1:28" ht="15.5" x14ac:dyDescent="0.35">
      <c r="A18" s="28" t="s">
        <v>95</v>
      </c>
      <c r="B18" s="3">
        <v>4</v>
      </c>
      <c r="C18" s="3">
        <v>12</v>
      </c>
      <c r="D18" s="6">
        <v>8.2000000000000003E-2</v>
      </c>
      <c r="E18" s="4">
        <v>17.429339017296122</v>
      </c>
      <c r="F18" s="4">
        <v>22.202486678507995</v>
      </c>
      <c r="G18" s="6">
        <v>0.34300000000000003</v>
      </c>
      <c r="H18" s="4">
        <v>2.38</v>
      </c>
      <c r="I18" s="6">
        <v>7.0000000000000007E-2</v>
      </c>
      <c r="J18" s="4">
        <v>0.151</v>
      </c>
      <c r="K18" s="3">
        <v>8.8149031079558904E-2</v>
      </c>
      <c r="L18" s="7">
        <v>6.0475735260317798E-2</v>
      </c>
      <c r="M18" s="3">
        <v>1.995217458701742E-2</v>
      </c>
      <c r="N18" s="4">
        <v>0.19902137335238823</v>
      </c>
      <c r="O18" s="4">
        <v>7.4516878389471103E-2</v>
      </c>
      <c r="P18" s="4">
        <v>0.46621132300823687</v>
      </c>
      <c r="Q18" s="4">
        <v>0.2851671980214423</v>
      </c>
      <c r="R18" s="4">
        <v>0.47957800732623274</v>
      </c>
      <c r="S18" s="4">
        <v>5.5449273661125946E-2</v>
      </c>
      <c r="T18" s="4">
        <v>0.11201202279453878</v>
      </c>
      <c r="U18" s="4">
        <v>8.5164888953504242E-2</v>
      </c>
      <c r="V18" s="7">
        <v>9.1327770454862248E-2</v>
      </c>
      <c r="W18" s="4">
        <v>0.16155120439237844</v>
      </c>
      <c r="X18" s="4">
        <v>1.2258395217279066E-2</v>
      </c>
      <c r="Y18" s="4">
        <v>0.10482765632256412</v>
      </c>
      <c r="Z18">
        <v>0.19851197639080695</v>
      </c>
      <c r="AA18">
        <f t="shared" si="0"/>
        <v>8.6592000000000002E-2</v>
      </c>
      <c r="AB18" s="4">
        <v>1</v>
      </c>
    </row>
    <row r="19" spans="1:28" ht="15.5" x14ac:dyDescent="0.35">
      <c r="A19" s="28" t="s">
        <v>95</v>
      </c>
      <c r="B19" s="3">
        <v>4</v>
      </c>
      <c r="C19" s="3">
        <v>24</v>
      </c>
      <c r="D19" s="6">
        <v>0.15266666666666664</v>
      </c>
      <c r="E19" s="4">
        <v>15.764115544306044</v>
      </c>
      <c r="F19" s="4">
        <v>24.311722912966253</v>
      </c>
      <c r="G19" s="6">
        <v>0.29899999999999999</v>
      </c>
      <c r="H19" s="4">
        <v>2.08</v>
      </c>
      <c r="I19" s="6">
        <v>0.11</v>
      </c>
      <c r="J19" s="4">
        <v>0.311</v>
      </c>
      <c r="K19" s="3">
        <v>5.6339041673263646E-2</v>
      </c>
      <c r="L19" s="4">
        <v>6.9701393504477516E-2</v>
      </c>
      <c r="M19" s="3">
        <v>2.3981910715954277E-2</v>
      </c>
      <c r="N19" s="4">
        <v>0.20812528219589987</v>
      </c>
      <c r="O19" s="4">
        <v>7.9292024597702987E-2</v>
      </c>
      <c r="P19" s="4">
        <v>0.60016389059163577</v>
      </c>
      <c r="Q19" s="4">
        <v>0.38309506235240148</v>
      </c>
      <c r="R19" s="4">
        <v>0.59018429772782688</v>
      </c>
      <c r="S19" s="4">
        <v>5.5323159382011593E-2</v>
      </c>
      <c r="T19" s="4">
        <v>0.14442598966389419</v>
      </c>
      <c r="U19" s="4">
        <v>0.10598845670093524</v>
      </c>
      <c r="V19" s="7">
        <v>0.12000100273937017</v>
      </c>
      <c r="W19" s="4">
        <v>0.20323724710247359</v>
      </c>
      <c r="X19" s="4">
        <v>1.1077981161391378E-2</v>
      </c>
      <c r="Y19" s="4">
        <v>0.1331701436885081</v>
      </c>
      <c r="Z19">
        <v>0.25152558095981348</v>
      </c>
      <c r="AA19">
        <f t="shared" si="0"/>
        <v>0.161216</v>
      </c>
      <c r="AB19" s="4">
        <v>1</v>
      </c>
    </row>
    <row r="20" spans="1:28" ht="15.5" x14ac:dyDescent="0.35">
      <c r="A20" s="28" t="s">
        <v>95</v>
      </c>
      <c r="B20" s="3">
        <v>4</v>
      </c>
      <c r="C20" s="3">
        <v>36</v>
      </c>
      <c r="D20" s="6">
        <v>0.18566666666666665</v>
      </c>
      <c r="E20" s="4">
        <v>14.709474011412331</v>
      </c>
      <c r="F20" s="4">
        <v>27.087033747779753</v>
      </c>
      <c r="G20" s="6">
        <v>0.214</v>
      </c>
      <c r="H20" s="4">
        <v>1.93</v>
      </c>
      <c r="I20" s="6">
        <v>0.14000000000000001</v>
      </c>
      <c r="J20" s="4">
        <v>0.46800000000000003</v>
      </c>
      <c r="K20" s="3">
        <v>0.13528651173676678</v>
      </c>
      <c r="L20" s="4">
        <v>6.2326441052131892E-2</v>
      </c>
      <c r="M20" s="3">
        <v>2.0545876148166435E-2</v>
      </c>
      <c r="N20" s="4">
        <v>0.19806178473641284</v>
      </c>
      <c r="O20" s="4">
        <v>6.6771606885704327E-2</v>
      </c>
      <c r="P20" s="4">
        <v>0.44677868790060588</v>
      </c>
      <c r="Q20" s="4">
        <v>0.27322659458476423</v>
      </c>
      <c r="R20" s="4">
        <v>0.50471681715014838</v>
      </c>
      <c r="S20" s="4">
        <v>4.0730397592314629E-2</v>
      </c>
      <c r="T20" s="4">
        <v>0.13291167699262585</v>
      </c>
      <c r="U20" s="4">
        <v>9.7805225648273236E-2</v>
      </c>
      <c r="V20" s="4">
        <v>8.3718075096273201E-2</v>
      </c>
      <c r="W20" s="4">
        <v>0.17284621842494677</v>
      </c>
      <c r="X20" s="4">
        <v>1.4686139430807014E-2</v>
      </c>
      <c r="Y20" s="4">
        <v>0.11425208776089012</v>
      </c>
      <c r="Z20">
        <v>0.20437962209186686</v>
      </c>
      <c r="AA20">
        <f t="shared" si="0"/>
        <v>0.19606399999999999</v>
      </c>
      <c r="AB20" s="4">
        <v>1</v>
      </c>
    </row>
    <row r="21" spans="1:28" ht="15.5" x14ac:dyDescent="0.35">
      <c r="A21" s="28" t="s">
        <v>95</v>
      </c>
      <c r="B21" s="3">
        <v>4</v>
      </c>
      <c r="C21" s="3">
        <v>48</v>
      </c>
      <c r="D21" s="6">
        <v>0.26233333333333331</v>
      </c>
      <c r="E21" s="4">
        <v>12.71120584382424</v>
      </c>
      <c r="F21" s="4">
        <v>27.75310834813499</v>
      </c>
      <c r="G21" s="6">
        <v>0.215</v>
      </c>
      <c r="H21" s="4">
        <v>1.58</v>
      </c>
      <c r="I21" s="6">
        <v>0.17</v>
      </c>
      <c r="J21" s="4">
        <v>0.59099999999999997</v>
      </c>
      <c r="K21" s="3">
        <v>0.17262394871255174</v>
      </c>
      <c r="L21" s="4">
        <v>6.4447860517176547E-2</v>
      </c>
      <c r="M21" s="3">
        <v>1.8894882431456594E-2</v>
      </c>
      <c r="N21" s="4">
        <v>0.20006206421272887</v>
      </c>
      <c r="O21" s="4">
        <v>8.9680326254287471E-2</v>
      </c>
      <c r="P21" s="4">
        <v>0.3799154474257303</v>
      </c>
      <c r="Q21" s="4">
        <v>0.24753263830995578</v>
      </c>
      <c r="R21" s="4">
        <v>0.52571462995389062</v>
      </c>
      <c r="S21" s="4">
        <v>3.6448589831019208E-2</v>
      </c>
      <c r="T21" s="4">
        <v>0.13521442756415861</v>
      </c>
      <c r="U21" s="4">
        <v>9.9329306512311866E-2</v>
      </c>
      <c r="V21" s="7">
        <v>5.6506451106325808E-2</v>
      </c>
      <c r="W21" s="4">
        <v>0.16609659237259064</v>
      </c>
      <c r="X21" s="4">
        <v>5.1871184595859059E-3</v>
      </c>
      <c r="Y21" s="4">
        <v>0.11070277340813829</v>
      </c>
      <c r="Z21">
        <v>0.18077959944542568</v>
      </c>
      <c r="AA21">
        <f t="shared" si="0"/>
        <v>0.27702399999999999</v>
      </c>
      <c r="AB21" s="4">
        <v>1</v>
      </c>
    </row>
    <row r="22" spans="1:28" ht="15.5" x14ac:dyDescent="0.35">
      <c r="A22" s="28" t="s">
        <v>95</v>
      </c>
      <c r="B22" s="3">
        <v>5</v>
      </c>
      <c r="C22" s="3">
        <v>0</v>
      </c>
      <c r="D22" s="6">
        <v>3.3099999999999997E-2</v>
      </c>
      <c r="E22" s="4">
        <v>18.650502897488842</v>
      </c>
      <c r="F22" s="4">
        <v>21.425399644760212</v>
      </c>
      <c r="G22" s="6">
        <v>0.42599999999999999</v>
      </c>
      <c r="H22" s="4">
        <v>2.58</v>
      </c>
      <c r="I22" s="6">
        <v>0.03</v>
      </c>
      <c r="J22" s="4">
        <v>4.5999999999999999E-2</v>
      </c>
      <c r="K22" s="3">
        <v>2.3521320586143955E-2</v>
      </c>
      <c r="L22" s="7">
        <v>6.5181963535119472E-2</v>
      </c>
      <c r="M22" s="3">
        <v>2.7403551390380799E-2</v>
      </c>
      <c r="N22" s="4">
        <v>0.20700962217555413</v>
      </c>
      <c r="O22" s="4">
        <v>8.8312285745475602E-2</v>
      </c>
      <c r="P22" s="4">
        <v>0.63099067015042931</v>
      </c>
      <c r="Q22" s="4">
        <v>0.38633120459513232</v>
      </c>
      <c r="R22" s="4">
        <v>0.54333297162026528</v>
      </c>
      <c r="S22" s="4">
        <v>7.6694168649963673E-2</v>
      </c>
      <c r="T22" s="4">
        <v>0.12676703950200982</v>
      </c>
      <c r="U22" s="4">
        <v>9.6907162959033621E-2</v>
      </c>
      <c r="V22" s="7">
        <v>0.1228503058655577</v>
      </c>
      <c r="W22" s="4">
        <v>0.19090280775854515</v>
      </c>
      <c r="X22" s="4">
        <v>1.0248662737077977E-2</v>
      </c>
      <c r="Y22" s="4">
        <v>0.11986821554911324</v>
      </c>
      <c r="Z22">
        <v>0.25339619484859421</v>
      </c>
      <c r="AA22">
        <f t="shared" si="0"/>
        <v>3.4953600000000001E-2</v>
      </c>
      <c r="AB22" s="4">
        <v>1</v>
      </c>
    </row>
    <row r="23" spans="1:28" ht="15.5" x14ac:dyDescent="0.35">
      <c r="A23" s="28" t="s">
        <v>95</v>
      </c>
      <c r="B23" s="3">
        <v>5</v>
      </c>
      <c r="C23" s="3">
        <v>12</v>
      </c>
      <c r="D23" s="6">
        <v>9.0999999999999998E-2</v>
      </c>
      <c r="E23" s="4">
        <v>17.318324119096783</v>
      </c>
      <c r="F23" s="4">
        <v>22.202486678507995</v>
      </c>
      <c r="G23" s="6">
        <v>0.35299999999999998</v>
      </c>
      <c r="H23" s="4">
        <v>2.36</v>
      </c>
      <c r="I23" s="6">
        <v>7.0000000000000007E-2</v>
      </c>
      <c r="J23" s="4">
        <v>0.17399999999999999</v>
      </c>
      <c r="K23" s="3">
        <v>4.7910359349550014E-2</v>
      </c>
      <c r="L23" s="7">
        <v>5.6917251412366962E-2</v>
      </c>
      <c r="M23" s="3">
        <v>1.977743138125836E-2</v>
      </c>
      <c r="N23" s="4">
        <v>0.19453879554930525</v>
      </c>
      <c r="O23" s="4">
        <v>9.0853014237720894E-2</v>
      </c>
      <c r="P23" s="4">
        <v>0.51513661473482708</v>
      </c>
      <c r="Q23" s="4">
        <v>0.32705863624361498</v>
      </c>
      <c r="R23" s="4">
        <v>0.4872398514817346</v>
      </c>
      <c r="S23" s="4">
        <v>4.9314887319238852E-2</v>
      </c>
      <c r="T23" s="4">
        <v>0.11804485886613726</v>
      </c>
      <c r="U23" s="4">
        <v>8.6410515617226305E-2</v>
      </c>
      <c r="V23" s="7">
        <v>9.7659188994070167E-2</v>
      </c>
      <c r="W23" s="4">
        <v>0.16587095515243627</v>
      </c>
      <c r="X23" s="4">
        <v>7.604626167406041E-3</v>
      </c>
      <c r="Y23" s="4">
        <v>0.11032694976522268</v>
      </c>
      <c r="Z23">
        <v>0.21386751376491861</v>
      </c>
      <c r="AA23">
        <f t="shared" si="0"/>
        <v>9.6096000000000001E-2</v>
      </c>
      <c r="AB23" s="4">
        <v>1</v>
      </c>
    </row>
    <row r="24" spans="1:28" ht="15.5" x14ac:dyDescent="0.35">
      <c r="A24" s="28" t="s">
        <v>95</v>
      </c>
      <c r="B24" s="3">
        <v>5</v>
      </c>
      <c r="C24" s="3">
        <v>24</v>
      </c>
      <c r="D24" s="6">
        <v>0.16433333333333333</v>
      </c>
      <c r="E24" s="4">
        <v>15.653100646106706</v>
      </c>
      <c r="F24" s="4">
        <v>24.089698046181173</v>
      </c>
      <c r="G24" s="6">
        <v>0.27300000000000002</v>
      </c>
      <c r="H24" s="4">
        <v>2.08</v>
      </c>
      <c r="I24" s="6">
        <v>0.11</v>
      </c>
      <c r="J24" s="4">
        <v>0.314</v>
      </c>
      <c r="K24" s="3">
        <v>9.5537517079960346E-2</v>
      </c>
      <c r="L24" s="4">
        <v>6.7873532666713879E-2</v>
      </c>
      <c r="M24" s="3">
        <v>2.29312622394711E-2</v>
      </c>
      <c r="N24" s="4">
        <v>0.20150217479076865</v>
      </c>
      <c r="O24" s="4">
        <v>7.230507467977057E-2</v>
      </c>
      <c r="P24" s="4">
        <v>0.50923326155139814</v>
      </c>
      <c r="Q24" s="4">
        <v>0.31979115933864366</v>
      </c>
      <c r="R24" s="4">
        <v>0.51603831612147932</v>
      </c>
      <c r="S24" s="4">
        <v>5.9940054837039618E-2</v>
      </c>
      <c r="T24" s="4">
        <v>0.13414273557779963</v>
      </c>
      <c r="U24" s="4">
        <v>9.8767053946364758E-2</v>
      </c>
      <c r="V24" s="7">
        <v>9.939430318859091E-2</v>
      </c>
      <c r="W24" s="4">
        <v>0.18509437534215073</v>
      </c>
      <c r="X24" s="4">
        <v>1.069697504250617E-2</v>
      </c>
      <c r="Y24" s="4">
        <v>0.12061184861398477</v>
      </c>
      <c r="Z24">
        <v>0.22389812632951792</v>
      </c>
      <c r="AA24">
        <f t="shared" si="0"/>
        <v>0.173536</v>
      </c>
      <c r="AB24" s="4">
        <v>1</v>
      </c>
    </row>
    <row r="25" spans="1:28" ht="15.5" x14ac:dyDescent="0.35">
      <c r="A25" s="28" t="s">
        <v>95</v>
      </c>
      <c r="B25" s="3">
        <v>5</v>
      </c>
      <c r="C25" s="3">
        <v>36</v>
      </c>
      <c r="D25" s="6">
        <v>0.18099999999999999</v>
      </c>
      <c r="E25" s="4">
        <v>14.320921867714647</v>
      </c>
      <c r="F25" s="4">
        <v>26.753996447602134</v>
      </c>
      <c r="G25" s="6">
        <v>0.24299999999999999</v>
      </c>
      <c r="H25" s="4">
        <v>1.86</v>
      </c>
      <c r="I25" s="6">
        <v>0.15</v>
      </c>
      <c r="J25" s="4">
        <v>0.47399999999999998</v>
      </c>
      <c r="K25" s="3">
        <v>0.14463126906447193</v>
      </c>
      <c r="L25" s="4">
        <v>6.7328092453429786E-2</v>
      </c>
      <c r="M25" s="3">
        <v>2.1846513713707463E-2</v>
      </c>
      <c r="N25" s="4">
        <v>0.20826368200126821</v>
      </c>
      <c r="O25" s="4">
        <v>7.6449482481299125E-2</v>
      </c>
      <c r="P25" s="4">
        <v>0.46163384603273949</v>
      </c>
      <c r="Q25" s="4">
        <v>0.28709222920719174</v>
      </c>
      <c r="R25" s="4">
        <v>0.5603877058984621</v>
      </c>
      <c r="S25" s="4">
        <v>5.2090693753021548E-2</v>
      </c>
      <c r="T25" s="4">
        <v>0.14221793298710891</v>
      </c>
      <c r="U25" s="4">
        <v>0.10035252646152289</v>
      </c>
      <c r="V25" s="4">
        <v>7.9081631393361426E-2</v>
      </c>
      <c r="W25" s="4">
        <v>0.17918549842652734</v>
      </c>
      <c r="X25" s="4">
        <v>1.2625624166975954E-2</v>
      </c>
      <c r="Y25" s="4">
        <v>0.12665817761734094</v>
      </c>
      <c r="Z25">
        <v>0.20642687954391808</v>
      </c>
      <c r="AA25">
        <f t="shared" si="0"/>
        <v>0.191136</v>
      </c>
      <c r="AB25" s="4">
        <v>1</v>
      </c>
    </row>
    <row r="26" spans="1:28" ht="15.5" x14ac:dyDescent="0.35">
      <c r="A26" s="28" t="s">
        <v>95</v>
      </c>
      <c r="B26" s="3">
        <v>5</v>
      </c>
      <c r="C26" s="3">
        <v>48</v>
      </c>
      <c r="D26" s="6">
        <v>0.25900000000000001</v>
      </c>
      <c r="E26" s="4">
        <v>13.654832478518616</v>
      </c>
      <c r="F26" s="4">
        <v>28.086145648312609</v>
      </c>
      <c r="G26" s="6">
        <v>0.20899999999999999</v>
      </c>
      <c r="H26" s="4">
        <v>1.72</v>
      </c>
      <c r="I26" s="6">
        <v>0.18</v>
      </c>
      <c r="J26" s="4">
        <v>0.59699999999999998</v>
      </c>
      <c r="K26" s="3">
        <v>0.16543304269571349</v>
      </c>
      <c r="L26" s="4">
        <v>5.4699432821815004E-2</v>
      </c>
      <c r="M26" s="3">
        <v>2.0211522313000583E-2</v>
      </c>
      <c r="N26" s="4">
        <v>0.20208097163340566</v>
      </c>
      <c r="O26" s="4">
        <v>6.7236390975200538E-2</v>
      </c>
      <c r="P26" s="4">
        <v>0.3838371064264452</v>
      </c>
      <c r="Q26" s="4">
        <v>0.25375622314718965</v>
      </c>
      <c r="R26" s="4">
        <v>0.50117724105366046</v>
      </c>
      <c r="S26" s="4">
        <v>4.6545632643020675E-2</v>
      </c>
      <c r="T26" s="4">
        <v>0.13673839201414481</v>
      </c>
      <c r="U26" s="4">
        <v>9.9200273628322011E-2</v>
      </c>
      <c r="V26" s="7">
        <v>6.2218453086894963E-2</v>
      </c>
      <c r="W26" s="4">
        <v>0.16885793097182264</v>
      </c>
      <c r="X26" s="4">
        <v>1.0455754520235772E-2</v>
      </c>
      <c r="Y26" s="4">
        <v>0.11641688046261264</v>
      </c>
      <c r="Z26">
        <v>0.18400687490836387</v>
      </c>
      <c r="AA26">
        <f t="shared" si="0"/>
        <v>0.27350400000000002</v>
      </c>
      <c r="AB26" s="4">
        <v>1</v>
      </c>
    </row>
    <row r="27" spans="1:28" ht="15.5" x14ac:dyDescent="0.35">
      <c r="A27" s="28" t="s">
        <v>95</v>
      </c>
      <c r="B27" s="3">
        <v>6</v>
      </c>
      <c r="C27" s="3">
        <v>0</v>
      </c>
      <c r="D27" s="6">
        <v>3.0133333333333338E-2</v>
      </c>
      <c r="E27" s="4">
        <v>18.706010346588513</v>
      </c>
      <c r="F27" s="4">
        <v>21.425399644760212</v>
      </c>
      <c r="G27" s="6">
        <v>0.435</v>
      </c>
      <c r="H27" s="4">
        <v>2.56</v>
      </c>
      <c r="I27" s="6">
        <v>0.04</v>
      </c>
      <c r="J27" s="4">
        <v>3.6999999999999998E-2</v>
      </c>
      <c r="K27" s="3">
        <v>2.1915949069389432E-2</v>
      </c>
      <c r="L27" s="7">
        <v>5.9230249784649074E-2</v>
      </c>
      <c r="M27" s="3">
        <v>2.5776658695529978E-2</v>
      </c>
      <c r="N27" s="4">
        <v>0.19354943548653994</v>
      </c>
      <c r="O27" s="4">
        <v>7.6530670611239068E-2</v>
      </c>
      <c r="P27" s="4">
        <v>0.59678980557646155</v>
      </c>
      <c r="Q27" s="4">
        <v>0.35611646257665552</v>
      </c>
      <c r="R27" s="4">
        <v>0.47083284686663296</v>
      </c>
      <c r="S27" s="4">
        <v>7.2849630041678201E-2</v>
      </c>
      <c r="T27" s="4">
        <v>0.11776639429469131</v>
      </c>
      <c r="U27" s="4">
        <v>9.0417452623334726E-2</v>
      </c>
      <c r="V27" s="7">
        <v>0.11565466503062258</v>
      </c>
      <c r="W27" s="4">
        <v>0.17801256017664457</v>
      </c>
      <c r="X27" s="4">
        <v>1.0669806188863363E-2</v>
      </c>
      <c r="Y27" s="4">
        <v>0.11209632730279039</v>
      </c>
      <c r="Z27">
        <v>0.23278778538501313</v>
      </c>
      <c r="AA27">
        <f t="shared" si="0"/>
        <v>3.182080000000001E-2</v>
      </c>
      <c r="AB27" s="4">
        <v>1</v>
      </c>
    </row>
    <row r="28" spans="1:28" ht="15.5" x14ac:dyDescent="0.35">
      <c r="A28" s="28" t="s">
        <v>95</v>
      </c>
      <c r="B28" s="3">
        <v>6</v>
      </c>
      <c r="C28" s="3">
        <v>12</v>
      </c>
      <c r="D28" s="6">
        <v>7.6999999999999999E-2</v>
      </c>
      <c r="E28" s="4">
        <v>17.318324119096783</v>
      </c>
      <c r="F28" s="4">
        <v>22.202486678507995</v>
      </c>
      <c r="G28" s="6">
        <v>0.34799999999999998</v>
      </c>
      <c r="H28" s="4">
        <v>2.34</v>
      </c>
      <c r="I28" s="6">
        <v>7.0000000000000007E-2</v>
      </c>
      <c r="J28" s="4">
        <v>0.17699999999999999</v>
      </c>
      <c r="K28" s="3">
        <v>4.8085733441155437E-2</v>
      </c>
      <c r="L28" s="7">
        <v>6.1996418239509507E-2</v>
      </c>
      <c r="M28" s="3">
        <v>2.0244438384503172E-2</v>
      </c>
      <c r="N28" s="4">
        <v>0.19617138102566187</v>
      </c>
      <c r="O28" s="4">
        <v>9.4748112238381157E-2</v>
      </c>
      <c r="P28" s="4">
        <v>0.5240922501327766</v>
      </c>
      <c r="Q28" s="4">
        <v>0.33257671102090625</v>
      </c>
      <c r="R28" s="4">
        <v>0.50269535374723506</v>
      </c>
      <c r="S28" s="4">
        <v>5.1239174068109877E-2</v>
      </c>
      <c r="T28" s="4">
        <v>0.12131011879408332</v>
      </c>
      <c r="U28" s="4">
        <v>8.9496638585690111E-2</v>
      </c>
      <c r="V28" s="7">
        <v>0.10160376790111568</v>
      </c>
      <c r="W28" s="4">
        <v>0.1712330344487166</v>
      </c>
      <c r="X28" s="4">
        <v>1.0558418580985482E-2</v>
      </c>
      <c r="Y28" s="4">
        <v>0.11311410087463948</v>
      </c>
      <c r="Z28">
        <v>0.217378424141426</v>
      </c>
      <c r="AA28">
        <f t="shared" si="0"/>
        <v>8.1312000000000009E-2</v>
      </c>
      <c r="AB28" s="4">
        <v>1</v>
      </c>
    </row>
    <row r="29" spans="1:28" ht="15.5" x14ac:dyDescent="0.35">
      <c r="A29" s="28" t="s">
        <v>95</v>
      </c>
      <c r="B29" s="3">
        <v>6</v>
      </c>
      <c r="C29" s="3">
        <v>24</v>
      </c>
      <c r="D29" s="6">
        <v>0.112</v>
      </c>
      <c r="E29" s="4">
        <v>16.263682586203071</v>
      </c>
      <c r="F29" s="4">
        <v>24.53374777975133</v>
      </c>
      <c r="G29" s="6">
        <v>0.28199999999999997</v>
      </c>
      <c r="H29" s="4">
        <v>2.14</v>
      </c>
      <c r="I29" s="6">
        <v>0.1</v>
      </c>
      <c r="J29" s="4">
        <v>0.32</v>
      </c>
      <c r="K29" s="3">
        <v>8.8836960214255009E-2</v>
      </c>
      <c r="L29" s="4">
        <v>6.4831844130611604E-2</v>
      </c>
      <c r="M29" s="3">
        <v>2.2023596578697919E-2</v>
      </c>
      <c r="N29" s="4">
        <v>0.20030954975923573</v>
      </c>
      <c r="O29" s="4">
        <v>7.5202830880331084E-2</v>
      </c>
      <c r="P29" s="4">
        <v>0.48954430179314101</v>
      </c>
      <c r="Q29" s="4">
        <v>0.32004680042799655</v>
      </c>
      <c r="R29" s="4">
        <v>0.53704644170763249</v>
      </c>
      <c r="S29" s="4">
        <v>5.8620781421716436E-2</v>
      </c>
      <c r="T29" s="4">
        <v>0.13678175384771146</v>
      </c>
      <c r="U29" s="4">
        <v>9.8154385143184725E-2</v>
      </c>
      <c r="V29" s="4">
        <v>9.7048168135250371E-2</v>
      </c>
      <c r="W29" s="4">
        <v>0.1795199711738682</v>
      </c>
      <c r="X29" s="4">
        <v>1.1180467659960587E-2</v>
      </c>
      <c r="Y29" s="4">
        <v>0.12522896043941664</v>
      </c>
      <c r="Z29">
        <v>0.21315362546685521</v>
      </c>
      <c r="AA29">
        <f t="shared" si="0"/>
        <v>0.118272</v>
      </c>
      <c r="AB29" s="4">
        <v>1</v>
      </c>
    </row>
    <row r="30" spans="1:28" ht="15.5" x14ac:dyDescent="0.35">
      <c r="A30" s="28" t="s">
        <v>95</v>
      </c>
      <c r="B30" s="3">
        <v>6</v>
      </c>
      <c r="C30" s="3">
        <v>36</v>
      </c>
      <c r="D30" s="6">
        <v>0.16966666666666666</v>
      </c>
      <c r="E30" s="4">
        <v>14.764981460512002</v>
      </c>
      <c r="F30" s="4">
        <v>26.753996447602134</v>
      </c>
      <c r="G30" s="6">
        <v>0.22</v>
      </c>
      <c r="H30" s="4">
        <v>1.9</v>
      </c>
      <c r="I30" s="6">
        <v>0.15</v>
      </c>
      <c r="J30" s="4">
        <v>0.46800000000000003</v>
      </c>
      <c r="K30" s="3">
        <v>0.16038130062813208</v>
      </c>
      <c r="L30" s="4">
        <v>8.268974019574192E-2</v>
      </c>
      <c r="M30" s="3">
        <v>2.7059861257493011E-2</v>
      </c>
      <c r="N30" s="4">
        <v>0.24265552427726872</v>
      </c>
      <c r="O30" s="4">
        <v>9.4735330408741547E-2</v>
      </c>
      <c r="P30" s="4">
        <v>0.51666978584305412</v>
      </c>
      <c r="Q30" s="4">
        <v>0.33635759742761112</v>
      </c>
      <c r="R30" s="4">
        <v>0.51367933629191043</v>
      </c>
      <c r="S30" s="4">
        <v>5.832567581441344E-2</v>
      </c>
      <c r="T30" s="4">
        <v>0.15484442450334185</v>
      </c>
      <c r="U30" s="4">
        <v>0.11562890030123646</v>
      </c>
      <c r="V30" s="4">
        <v>8.8668659712355186E-2</v>
      </c>
      <c r="W30" s="4">
        <v>0.20834201924396561</v>
      </c>
      <c r="X30" s="4">
        <v>9.9705994423657605E-3</v>
      </c>
      <c r="Y30" s="4">
        <v>0.12287380832983508</v>
      </c>
      <c r="Z30">
        <v>0.23682249390592514</v>
      </c>
      <c r="AA30">
        <f t="shared" si="0"/>
        <v>0.17916799999999999</v>
      </c>
      <c r="AB30" s="4">
        <v>1</v>
      </c>
    </row>
    <row r="31" spans="1:28" ht="15.5" x14ac:dyDescent="0.35">
      <c r="A31" s="28" t="s">
        <v>95</v>
      </c>
      <c r="B31" s="3">
        <v>6</v>
      </c>
      <c r="C31" s="3">
        <v>48</v>
      </c>
      <c r="D31" s="6">
        <v>0.30533333333333329</v>
      </c>
      <c r="E31" s="4">
        <v>13.266280334820934</v>
      </c>
      <c r="F31" s="4">
        <v>28.53019538188277</v>
      </c>
      <c r="G31" s="6">
        <v>0.223</v>
      </c>
      <c r="H31" s="4">
        <v>1.68</v>
      </c>
      <c r="I31" s="6">
        <v>0.18</v>
      </c>
      <c r="J31" s="4">
        <v>0.63100000000000001</v>
      </c>
      <c r="K31" s="3">
        <v>0.17880730609418036</v>
      </c>
      <c r="L31" s="4">
        <v>6.8171794477136172E-2</v>
      </c>
      <c r="M31" s="3">
        <v>2.0288483847116959E-2</v>
      </c>
      <c r="N31" s="4">
        <v>0.20362158163448071</v>
      </c>
      <c r="O31" s="4">
        <v>6.5487498966574104E-2</v>
      </c>
      <c r="P31" s="4">
        <v>0.40153671110349975</v>
      </c>
      <c r="Q31" s="4">
        <v>0.25832819539563889</v>
      </c>
      <c r="R31" s="4">
        <v>0.54883035635926614</v>
      </c>
      <c r="S31" s="4">
        <v>3.9840608532791623E-2</v>
      </c>
      <c r="T31" s="4">
        <v>0.1422860025262786</v>
      </c>
      <c r="U31" s="4">
        <v>0.10415361924892642</v>
      </c>
      <c r="V31" s="7">
        <v>6.5218330980630915E-2</v>
      </c>
      <c r="W31" s="4">
        <v>0.17258030781111142</v>
      </c>
      <c r="X31" s="4">
        <v>9.2720946644885543E-3</v>
      </c>
      <c r="Y31" s="4">
        <v>0.12106380735602217</v>
      </c>
      <c r="Z31">
        <v>0.19060701283728484</v>
      </c>
      <c r="AA31">
        <f t="shared" si="0"/>
        <v>0.322432</v>
      </c>
      <c r="AB31" s="4">
        <v>1</v>
      </c>
    </row>
    <row r="32" spans="1:28" ht="15.5" x14ac:dyDescent="0.35">
      <c r="A32" s="28" t="s">
        <v>93</v>
      </c>
      <c r="B32" s="3">
        <v>1</v>
      </c>
      <c r="C32" s="3">
        <v>0</v>
      </c>
      <c r="D32" s="6">
        <v>3.7333333333333336E-2</v>
      </c>
      <c r="E32" s="4">
        <v>18.761517795688182</v>
      </c>
      <c r="F32" s="4">
        <v>0</v>
      </c>
      <c r="G32" s="6">
        <v>0.40699999999999997</v>
      </c>
      <c r="H32" s="4">
        <v>2.52</v>
      </c>
      <c r="I32" s="6">
        <v>0.03</v>
      </c>
      <c r="J32" s="7">
        <v>8.9999999999999993E-3</v>
      </c>
      <c r="K32" s="3">
        <v>3.3087090468195537E-2</v>
      </c>
      <c r="L32" s="4">
        <v>4.9988649749622888E-2</v>
      </c>
      <c r="M32" s="3">
        <v>3.2203802385736634E-2</v>
      </c>
      <c r="N32" s="7">
        <v>0.2444380064934033</v>
      </c>
      <c r="O32" s="7">
        <v>0.13382314866509987</v>
      </c>
      <c r="P32" s="7">
        <v>0.730770538227835</v>
      </c>
      <c r="Q32" s="7">
        <v>0.51112570484614217</v>
      </c>
      <c r="R32" s="7">
        <v>0.7715642898872872</v>
      </c>
      <c r="S32" s="4">
        <v>7.6425174138484334E-2</v>
      </c>
      <c r="T32" s="4">
        <v>0.24172654735185298</v>
      </c>
      <c r="U32" s="4">
        <v>0.12248529877324124</v>
      </c>
      <c r="V32" s="7">
        <v>0.12130637536469131</v>
      </c>
      <c r="W32" s="4">
        <v>0.32097211443366891</v>
      </c>
      <c r="X32" s="4">
        <v>3.0584086463025125E-2</v>
      </c>
      <c r="Y32" s="4">
        <v>0.24661319584347491</v>
      </c>
      <c r="Z32">
        <v>0.30200794459260694</v>
      </c>
      <c r="AA32">
        <f t="shared" si="0"/>
        <v>3.9424000000000008E-2</v>
      </c>
      <c r="AB32" s="4">
        <v>1</v>
      </c>
    </row>
    <row r="33" spans="1:28" ht="15.5" x14ac:dyDescent="0.35">
      <c r="A33" s="28" t="s">
        <v>93</v>
      </c>
      <c r="B33" s="3">
        <v>1</v>
      </c>
      <c r="C33" s="3">
        <v>12</v>
      </c>
      <c r="D33" s="6">
        <v>5.0666666666666665E-2</v>
      </c>
      <c r="E33" s="4">
        <v>17.59586136459513</v>
      </c>
      <c r="F33" s="4">
        <v>1.3321492007104796</v>
      </c>
      <c r="G33" s="6">
        <v>0.32700000000000001</v>
      </c>
      <c r="H33" s="4">
        <v>2.34</v>
      </c>
      <c r="I33" s="6">
        <v>7.0000000000000007E-2</v>
      </c>
      <c r="J33" s="7">
        <v>0.14799999999999999</v>
      </c>
      <c r="K33" s="3">
        <v>5.3447390859614349E-2</v>
      </c>
      <c r="L33" s="4">
        <v>5.2034011840112276E-2</v>
      </c>
      <c r="M33" s="3">
        <v>3.0672155118307599E-2</v>
      </c>
      <c r="N33" s="7">
        <v>0.24341702466347998</v>
      </c>
      <c r="O33" s="7">
        <v>0.11693897584031827</v>
      </c>
      <c r="P33" s="7">
        <v>0.66800844709886487</v>
      </c>
      <c r="Q33" s="7">
        <v>0.45678889854490912</v>
      </c>
      <c r="R33" s="7">
        <v>0.7533899272473823</v>
      </c>
      <c r="S33" s="4">
        <v>7.0474078998746498E-2</v>
      </c>
      <c r="T33" s="4">
        <v>0.21722464441160794</v>
      </c>
      <c r="U33" s="4">
        <v>0.12150133193908996</v>
      </c>
      <c r="V33" s="7">
        <v>0.13179066094949241</v>
      </c>
      <c r="W33" s="4">
        <v>0.26455406431524381</v>
      </c>
      <c r="X33" s="4">
        <v>1.8831656059166736E-2</v>
      </c>
      <c r="Y33" s="4">
        <v>0.21880220294758285</v>
      </c>
      <c r="Z33">
        <v>0.2859000170374934</v>
      </c>
      <c r="AA33">
        <f t="shared" si="0"/>
        <v>5.3504000000000003E-2</v>
      </c>
      <c r="AB33" s="4">
        <v>1</v>
      </c>
    </row>
    <row r="34" spans="1:28" ht="15.5" x14ac:dyDescent="0.35">
      <c r="A34" s="28" t="s">
        <v>93</v>
      </c>
      <c r="B34" s="3">
        <v>1</v>
      </c>
      <c r="C34" s="3">
        <v>24</v>
      </c>
      <c r="D34" s="6">
        <v>8.9666666666666672E-2</v>
      </c>
      <c r="E34" s="4">
        <v>16.263682586203071</v>
      </c>
      <c r="F34" s="4">
        <v>3.5523978685612789</v>
      </c>
      <c r="G34" s="6">
        <v>0.23599999999999999</v>
      </c>
      <c r="H34" s="4">
        <v>2.2000000000000002</v>
      </c>
      <c r="I34" s="6">
        <v>0.12</v>
      </c>
      <c r="J34" s="7">
        <v>0.29699999999999999</v>
      </c>
      <c r="K34" s="3">
        <v>0.10078100352760822</v>
      </c>
      <c r="L34" s="4">
        <v>5.8802524632535227E-2</v>
      </c>
      <c r="M34" s="3">
        <v>3.0230949894937159E-2</v>
      </c>
      <c r="N34" s="7">
        <v>0.26755840396254227</v>
      </c>
      <c r="O34" s="7">
        <v>9.3631125673077423E-2</v>
      </c>
      <c r="P34" s="7">
        <v>0.61946250503981581</v>
      </c>
      <c r="Q34" s="7">
        <v>0.41595171156406002</v>
      </c>
      <c r="R34" s="7">
        <v>0.6708018466415665</v>
      </c>
      <c r="S34" s="4">
        <v>6.5609159171007084E-2</v>
      </c>
      <c r="T34" s="4">
        <v>0.20788173485846764</v>
      </c>
      <c r="U34" s="4">
        <v>0.13114266991416434</v>
      </c>
      <c r="V34" s="7">
        <v>0.12308764634288899</v>
      </c>
      <c r="W34" s="4">
        <v>0.2625036086478918</v>
      </c>
      <c r="X34" s="4">
        <v>1.3927954440036409E-2</v>
      </c>
      <c r="Y34" s="4">
        <v>0.19855310404880222</v>
      </c>
      <c r="Z34">
        <v>0.2858717173096057</v>
      </c>
      <c r="AA34">
        <f t="shared" si="0"/>
        <v>9.4688000000000008E-2</v>
      </c>
      <c r="AB34" s="4">
        <v>1</v>
      </c>
    </row>
    <row r="35" spans="1:28" ht="15.5" x14ac:dyDescent="0.35">
      <c r="A35" s="28" t="s">
        <v>93</v>
      </c>
      <c r="B35" s="3">
        <v>1</v>
      </c>
      <c r="C35" s="3">
        <v>36</v>
      </c>
      <c r="D35" s="6">
        <v>0.19733333333333333</v>
      </c>
      <c r="E35" s="4">
        <v>14.487444215013653</v>
      </c>
      <c r="F35" s="4">
        <v>6.3277087033747774</v>
      </c>
      <c r="G35" s="6">
        <v>0.13100000000000001</v>
      </c>
      <c r="H35" s="4">
        <v>1.86</v>
      </c>
      <c r="I35" s="6">
        <v>0.16</v>
      </c>
      <c r="J35" s="7">
        <v>0.49099999999999999</v>
      </c>
      <c r="K35" s="3">
        <v>0.14747150318438948</v>
      </c>
      <c r="L35" s="4">
        <v>6.8240193856645537E-2</v>
      </c>
      <c r="M35" s="3">
        <v>2.6305317432192245E-2</v>
      </c>
      <c r="N35" s="7">
        <v>0.25357041858660095</v>
      </c>
      <c r="O35" s="7">
        <v>7.761821194491772E-2</v>
      </c>
      <c r="P35" s="7">
        <v>0.5284860458009687</v>
      </c>
      <c r="Q35" s="7">
        <v>0.35622800252754894</v>
      </c>
      <c r="R35" s="7">
        <v>0.64576940467301835</v>
      </c>
      <c r="S35" s="4">
        <v>5.3512357426097001E-2</v>
      </c>
      <c r="T35" s="4">
        <v>0.18927973597925976</v>
      </c>
      <c r="U35" s="4">
        <v>0.12848115412983882</v>
      </c>
      <c r="V35" s="7">
        <v>9.6765044789407534E-2</v>
      </c>
      <c r="W35" s="4">
        <v>0.22491909686317219</v>
      </c>
      <c r="X35" s="4">
        <v>1.2278166260074214E-2</v>
      </c>
      <c r="Y35" s="4">
        <v>0.17326032016894483</v>
      </c>
      <c r="Z35">
        <v>0.25015764825480047</v>
      </c>
      <c r="AA35">
        <f t="shared" si="0"/>
        <v>0.20838400000000001</v>
      </c>
      <c r="AB35" s="4">
        <v>1</v>
      </c>
    </row>
    <row r="36" spans="1:28" ht="15.5" x14ac:dyDescent="0.35">
      <c r="A36" s="28" t="s">
        <v>93</v>
      </c>
      <c r="B36" s="3">
        <v>1</v>
      </c>
      <c r="C36" s="3">
        <v>48</v>
      </c>
      <c r="D36" s="6">
        <v>0.24399999999999999</v>
      </c>
      <c r="E36" s="4">
        <v>13.266280334820934</v>
      </c>
      <c r="F36" s="4">
        <v>8.7699822380106571</v>
      </c>
      <c r="G36" s="6">
        <v>0.16300000000000001</v>
      </c>
      <c r="H36" s="4">
        <v>1.68</v>
      </c>
      <c r="I36" s="6">
        <v>0.21</v>
      </c>
      <c r="J36" s="7">
        <v>0.68200000000000005</v>
      </c>
      <c r="K36" s="3">
        <v>0.14111753636120133</v>
      </c>
      <c r="L36" s="4">
        <v>5.5843112769408058E-2</v>
      </c>
      <c r="M36" s="3">
        <v>1.8392747775577138E-2</v>
      </c>
      <c r="N36" s="7">
        <v>0.19111863427827946</v>
      </c>
      <c r="O36" s="7">
        <v>5.6141450783064532E-2</v>
      </c>
      <c r="P36" s="7">
        <v>0.37013504870925795</v>
      </c>
      <c r="Q36" s="7">
        <v>0.23803550163125942</v>
      </c>
      <c r="R36" s="7">
        <v>0.46703031457494526</v>
      </c>
      <c r="S36" s="4">
        <v>3.7340720819387427E-2</v>
      </c>
      <c r="T36" s="4">
        <v>0.1287907846652222</v>
      </c>
      <c r="U36" s="4">
        <v>9.5086503003434866E-2</v>
      </c>
      <c r="V36" s="7">
        <v>6.7623188106346793E-2</v>
      </c>
      <c r="W36" s="4">
        <v>0.15276650622392662</v>
      </c>
      <c r="X36" s="4">
        <v>8.2594612290041967E-3</v>
      </c>
      <c r="Y36" s="4">
        <v>0.12368353705757117</v>
      </c>
      <c r="Z36">
        <v>0.17043617080317938</v>
      </c>
      <c r="AA36">
        <f t="shared" si="0"/>
        <v>0.257664</v>
      </c>
      <c r="AB36" s="4">
        <v>1</v>
      </c>
    </row>
    <row r="37" spans="1:28" ht="15.5" x14ac:dyDescent="0.35">
      <c r="A37" s="28" t="s">
        <v>93</v>
      </c>
      <c r="B37" s="3">
        <v>2</v>
      </c>
      <c r="C37" s="3">
        <v>0</v>
      </c>
      <c r="D37" s="6">
        <v>3.2766666666666666E-2</v>
      </c>
      <c r="E37" s="4">
        <v>18.761517795688182</v>
      </c>
      <c r="F37" s="4">
        <v>0</v>
      </c>
      <c r="G37" s="6">
        <v>0.4</v>
      </c>
      <c r="H37" s="4">
        <v>2.64</v>
      </c>
      <c r="I37" s="6">
        <v>0.03</v>
      </c>
      <c r="J37" s="7">
        <v>0.04</v>
      </c>
      <c r="K37" s="3">
        <v>2.5781543255695195E-2</v>
      </c>
      <c r="L37" s="4">
        <v>8.0563849803513651E-2</v>
      </c>
      <c r="M37" s="3">
        <v>3.8022259377184134E-2</v>
      </c>
      <c r="N37" s="7">
        <v>0.2216114149502752</v>
      </c>
      <c r="O37" s="7">
        <v>7.984891053321623E-2</v>
      </c>
      <c r="P37" s="7">
        <v>0.63484207420558791</v>
      </c>
      <c r="Q37" s="7">
        <v>0.48924305014754649</v>
      </c>
      <c r="R37" s="7">
        <v>0.56670402829361544</v>
      </c>
      <c r="S37" s="4">
        <v>0.1064362304574112</v>
      </c>
      <c r="T37" s="4">
        <v>0.14380704455947307</v>
      </c>
      <c r="U37" s="4">
        <v>0.10666913111189343</v>
      </c>
      <c r="V37" s="7">
        <v>0.13481946944219103</v>
      </c>
      <c r="W37" s="4">
        <v>0.1940637292334518</v>
      </c>
      <c r="X37" s="4">
        <v>8.4390133939660997E-3</v>
      </c>
      <c r="Y37" s="4">
        <v>0.12226699101278597</v>
      </c>
      <c r="Z37">
        <v>0.27484594453252159</v>
      </c>
      <c r="AA37">
        <f t="shared" si="0"/>
        <v>3.4601600000000003E-2</v>
      </c>
      <c r="AB37" s="4">
        <v>1</v>
      </c>
    </row>
    <row r="38" spans="1:28" ht="15.5" x14ac:dyDescent="0.35">
      <c r="A38" s="28" t="s">
        <v>93</v>
      </c>
      <c r="B38" s="3">
        <v>2</v>
      </c>
      <c r="C38" s="3">
        <v>12</v>
      </c>
      <c r="D38" s="6">
        <v>5.2333333333333336E-2</v>
      </c>
      <c r="E38" s="4">
        <v>17.59586136459513</v>
      </c>
      <c r="F38" s="4">
        <v>1.3321492007104796</v>
      </c>
      <c r="G38" s="6">
        <v>0.33700000000000002</v>
      </c>
      <c r="H38" s="4">
        <v>2.37</v>
      </c>
      <c r="I38" s="6">
        <v>0.06</v>
      </c>
      <c r="J38" s="7">
        <v>0.13700000000000001</v>
      </c>
      <c r="K38" s="3">
        <v>5.1676421799528444E-2</v>
      </c>
      <c r="L38" s="4">
        <v>5.3527188617215865E-2</v>
      </c>
      <c r="M38" s="3">
        <v>2.9696503815325802E-2</v>
      </c>
      <c r="N38" s="7">
        <v>0.24976634702476586</v>
      </c>
      <c r="O38" s="7">
        <v>5.0043017569197656E-2</v>
      </c>
      <c r="P38" s="7">
        <v>0.62050091729796863</v>
      </c>
      <c r="Q38" s="7">
        <v>0.43073404031972545</v>
      </c>
      <c r="R38" s="7">
        <v>0.71930076815520128</v>
      </c>
      <c r="S38" s="4">
        <v>7.3962006740732222E-2</v>
      </c>
      <c r="T38" s="4">
        <v>0.21535118548074966</v>
      </c>
      <c r="U38" s="4">
        <v>0.12282976556100805</v>
      </c>
      <c r="V38" s="7">
        <v>0.12682803278680327</v>
      </c>
      <c r="W38" s="4">
        <v>0.26721738367016407</v>
      </c>
      <c r="X38" s="4">
        <v>1.7922399693188065E-2</v>
      </c>
      <c r="Y38" s="4">
        <v>0.22255818673085029</v>
      </c>
      <c r="Z38">
        <v>0.27627237084342127</v>
      </c>
      <c r="AA38">
        <f t="shared" si="0"/>
        <v>5.5264000000000008E-2</v>
      </c>
      <c r="AB38" s="4">
        <v>1</v>
      </c>
    </row>
    <row r="39" spans="1:28" ht="15.5" x14ac:dyDescent="0.35">
      <c r="A39" s="28" t="s">
        <v>93</v>
      </c>
      <c r="B39" s="3">
        <v>2</v>
      </c>
      <c r="C39" s="3">
        <v>24</v>
      </c>
      <c r="D39" s="6">
        <v>0.105</v>
      </c>
      <c r="E39" s="4">
        <v>16.374697484402407</v>
      </c>
      <c r="F39" s="4">
        <v>3.5523978685612789</v>
      </c>
      <c r="G39" s="6">
        <v>0.222</v>
      </c>
      <c r="H39" s="4">
        <v>2.1800000000000002</v>
      </c>
      <c r="I39" s="6">
        <v>0.11</v>
      </c>
      <c r="J39" s="7">
        <v>0.29699999999999999</v>
      </c>
      <c r="K39" s="3">
        <v>9.0579827674355656E-2</v>
      </c>
      <c r="L39" s="4">
        <v>5.4763903204708454E-2</v>
      </c>
      <c r="M39" s="3">
        <v>2.8275757289029476E-2</v>
      </c>
      <c r="N39" s="7">
        <v>0.24537738711616591</v>
      </c>
      <c r="O39" s="7">
        <v>9.1172910517189523E-2</v>
      </c>
      <c r="P39" s="7">
        <v>0.56325913442796893</v>
      </c>
      <c r="Q39" s="7">
        <v>0.39101532615762769</v>
      </c>
      <c r="R39" s="7">
        <v>0.66874316239178966</v>
      </c>
      <c r="S39" s="4">
        <v>6.3085033904856105E-2</v>
      </c>
      <c r="T39" s="4">
        <v>0.19826690770656366</v>
      </c>
      <c r="U39" s="4">
        <v>0.11650436070453307</v>
      </c>
      <c r="V39" s="7">
        <v>0.1092634461520498</v>
      </c>
      <c r="W39" s="4">
        <v>0.23855280014371003</v>
      </c>
      <c r="X39" s="4">
        <v>1.3403476239265015E-2</v>
      </c>
      <c r="Y39" s="4">
        <v>0.19081346762682902</v>
      </c>
      <c r="Z39">
        <v>0.25070578904121821</v>
      </c>
      <c r="AA39">
        <f t="shared" si="0"/>
        <v>0.11088000000000001</v>
      </c>
      <c r="AB39" s="4">
        <v>1</v>
      </c>
    </row>
    <row r="40" spans="1:28" ht="15.5" x14ac:dyDescent="0.35">
      <c r="A40" s="28" t="s">
        <v>93</v>
      </c>
      <c r="B40" s="3">
        <v>2</v>
      </c>
      <c r="C40" s="3">
        <v>36</v>
      </c>
      <c r="D40" s="6">
        <v>0.21566666666666673</v>
      </c>
      <c r="E40" s="4">
        <v>14.820488909611669</v>
      </c>
      <c r="F40" s="4">
        <v>6.3277087033747774</v>
      </c>
      <c r="G40" s="6">
        <v>0.14899999999999999</v>
      </c>
      <c r="H40" s="4">
        <v>1.9</v>
      </c>
      <c r="I40" s="6">
        <v>0.16</v>
      </c>
      <c r="J40" s="7">
        <v>0.47399999999999998</v>
      </c>
      <c r="K40" s="3">
        <v>0.14483522012825772</v>
      </c>
      <c r="L40" s="4">
        <v>5.9576878898238851E-2</v>
      </c>
      <c r="M40" s="3">
        <v>2.9188236303485451E-2</v>
      </c>
      <c r="N40" s="7">
        <v>0.25525591490938382</v>
      </c>
      <c r="O40" s="7">
        <v>8.7287465149079937E-2</v>
      </c>
      <c r="P40" s="7">
        <v>0.5226361386505286</v>
      </c>
      <c r="Q40" s="7">
        <v>0.36166217064819411</v>
      </c>
      <c r="R40" s="7">
        <v>0.67869163884967598</v>
      </c>
      <c r="S40" s="4">
        <v>5.8373061781914919E-2</v>
      </c>
      <c r="T40" s="4">
        <v>0.20114953029047683</v>
      </c>
      <c r="U40" s="4">
        <v>0.12095081666183671</v>
      </c>
      <c r="V40" s="7">
        <v>9.3491139253620639E-2</v>
      </c>
      <c r="W40" s="4">
        <v>0.22969088327493567</v>
      </c>
      <c r="X40" s="4">
        <v>1.2323127212210084E-2</v>
      </c>
      <c r="Y40" s="4">
        <v>0.18415947656421527</v>
      </c>
      <c r="Z40">
        <v>0.23867009668395781</v>
      </c>
      <c r="AA40">
        <f t="shared" si="0"/>
        <v>0.22774400000000009</v>
      </c>
      <c r="AB40" s="4">
        <v>1</v>
      </c>
    </row>
    <row r="41" spans="1:28" ht="15.5" x14ac:dyDescent="0.35">
      <c r="A41" s="28" t="s">
        <v>93</v>
      </c>
      <c r="B41" s="3">
        <v>2</v>
      </c>
      <c r="C41" s="3">
        <v>48</v>
      </c>
      <c r="D41" s="6">
        <v>0.24833333333333335</v>
      </c>
      <c r="E41" s="4">
        <v>13.044250538422256</v>
      </c>
      <c r="F41" s="4">
        <v>8.7699822380106571</v>
      </c>
      <c r="G41" s="6">
        <v>0.129</v>
      </c>
      <c r="H41" s="4">
        <v>1.6</v>
      </c>
      <c r="I41" s="6">
        <v>0.21</v>
      </c>
      <c r="J41" s="7">
        <v>0.69099999999999995</v>
      </c>
      <c r="K41" s="3">
        <v>0.16154153662674622</v>
      </c>
      <c r="L41" s="4">
        <v>6.2857455589828123E-2</v>
      </c>
      <c r="M41" s="3">
        <v>2.2055187190801483E-2</v>
      </c>
      <c r="N41" s="7">
        <v>0.21464385689540053</v>
      </c>
      <c r="O41" s="7">
        <v>6.826656369557918E-2</v>
      </c>
      <c r="P41" s="7">
        <v>0.39774781096719097</v>
      </c>
      <c r="Q41" s="7">
        <v>0.24618157422543374</v>
      </c>
      <c r="R41" s="7">
        <v>0.60739372374219369</v>
      </c>
      <c r="S41" s="4">
        <v>4.1862254624799436E-2</v>
      </c>
      <c r="T41" s="4">
        <v>0.16257941654229568</v>
      </c>
      <c r="U41" s="4">
        <v>0.10696418645383959</v>
      </c>
      <c r="V41" s="7">
        <v>6.2874161155834551E-2</v>
      </c>
      <c r="W41" s="4">
        <v>0.18222241325407881</v>
      </c>
      <c r="X41" s="4">
        <v>9.5130925440248329E-3</v>
      </c>
      <c r="Y41" s="4">
        <v>0.1485489030395741</v>
      </c>
      <c r="Z41">
        <v>0.19175518662156313</v>
      </c>
      <c r="AA41">
        <f t="shared" si="0"/>
        <v>0.26224000000000003</v>
      </c>
      <c r="AB41" s="4">
        <v>1</v>
      </c>
    </row>
    <row r="42" spans="1:28" ht="15.5" x14ac:dyDescent="0.35">
      <c r="A42" s="28" t="s">
        <v>94</v>
      </c>
      <c r="B42" s="3">
        <v>3</v>
      </c>
      <c r="C42" s="3">
        <v>0</v>
      </c>
      <c r="D42" s="6">
        <v>3.3066666666666661E-2</v>
      </c>
      <c r="E42" s="4">
        <v>18.81702524478785</v>
      </c>
      <c r="F42" s="4">
        <v>0</v>
      </c>
      <c r="G42" s="6">
        <v>0.41</v>
      </c>
      <c r="H42" s="4">
        <v>2.62</v>
      </c>
      <c r="I42" s="6">
        <v>0.03</v>
      </c>
      <c r="J42" s="7">
        <v>2.3E-2</v>
      </c>
      <c r="K42" s="3">
        <v>3.2069288546505065E-2</v>
      </c>
      <c r="L42" s="4">
        <v>9.0620790829203268E-2</v>
      </c>
      <c r="M42" s="3">
        <v>4.9969461916111471E-2</v>
      </c>
      <c r="N42" s="7">
        <v>0.27735944699166143</v>
      </c>
      <c r="O42" s="7">
        <v>0.1231617860887577</v>
      </c>
      <c r="P42" s="7">
        <v>0.76603847583312668</v>
      </c>
      <c r="Q42" s="7">
        <v>0.48924305014754649</v>
      </c>
      <c r="R42" s="7">
        <v>0.55533207176236432</v>
      </c>
      <c r="S42" s="4">
        <v>8.9437929649160072E-2</v>
      </c>
      <c r="T42" s="4">
        <v>0.15886000545421289</v>
      </c>
      <c r="U42" s="4">
        <v>0.12763084663683941</v>
      </c>
      <c r="V42" s="7">
        <v>0.15147226829389443</v>
      </c>
      <c r="W42" s="4">
        <v>0.25935846018123598</v>
      </c>
      <c r="X42" s="4">
        <v>1.0530121793491295E-2</v>
      </c>
      <c r="Y42" s="4">
        <v>0.14735471913634757</v>
      </c>
      <c r="Z42">
        <v>0.32120281171683185</v>
      </c>
      <c r="AA42">
        <f>D42*1.056</f>
        <v>3.4918399999999995E-2</v>
      </c>
      <c r="AB42" s="4">
        <v>1</v>
      </c>
    </row>
    <row r="43" spans="1:28" ht="15.5" x14ac:dyDescent="0.35">
      <c r="A43" s="28" t="s">
        <v>93</v>
      </c>
      <c r="B43" s="3">
        <v>3</v>
      </c>
      <c r="C43" s="3">
        <v>12</v>
      </c>
      <c r="D43" s="6">
        <v>6.5000000000000002E-2</v>
      </c>
      <c r="E43" s="4">
        <v>17.59586136459513</v>
      </c>
      <c r="F43" s="4">
        <v>1.3321492007104796</v>
      </c>
      <c r="G43" s="6">
        <v>0.33400000000000002</v>
      </c>
      <c r="H43" s="4">
        <v>2.38</v>
      </c>
      <c r="I43" s="6">
        <v>7.0000000000000007E-2</v>
      </c>
      <c r="J43" s="7">
        <v>0.14799999999999999</v>
      </c>
      <c r="K43" s="3">
        <v>4.832354521174817E-2</v>
      </c>
      <c r="L43" s="4">
        <v>7.5476850789356925E-2</v>
      </c>
      <c r="M43" s="3">
        <v>3.0593509208258325E-2</v>
      </c>
      <c r="N43" s="7">
        <v>0.23260489589987896</v>
      </c>
      <c r="O43" s="7">
        <v>7.1694693153583955E-2</v>
      </c>
      <c r="P43" s="7">
        <v>0.64938300030734031</v>
      </c>
      <c r="Q43" s="7">
        <v>0.4251121883482179</v>
      </c>
      <c r="R43" s="7">
        <v>0.4100481219573493</v>
      </c>
      <c r="S43" s="4">
        <v>7.6109916656708784E-2</v>
      </c>
      <c r="T43" s="4">
        <v>0.16126421512559783</v>
      </c>
      <c r="U43" s="4">
        <v>0.11784735828109638</v>
      </c>
      <c r="V43" s="7">
        <v>0.11516254049870776</v>
      </c>
      <c r="W43" s="4">
        <v>0.21406473571653614</v>
      </c>
      <c r="X43" s="4">
        <v>9.1487625499280731E-3</v>
      </c>
      <c r="Y43" s="4">
        <v>0.128995362709933</v>
      </c>
      <c r="Z43">
        <v>0.28650539491437793</v>
      </c>
      <c r="AA43">
        <f t="shared" si="0"/>
        <v>6.8640000000000007E-2</v>
      </c>
      <c r="AB43" s="4">
        <v>1</v>
      </c>
    </row>
    <row r="44" spans="1:28" ht="15.5" x14ac:dyDescent="0.35">
      <c r="A44" s="28" t="s">
        <v>93</v>
      </c>
      <c r="B44" s="3">
        <v>3</v>
      </c>
      <c r="C44" s="3">
        <v>24</v>
      </c>
      <c r="D44" s="6">
        <v>0.123</v>
      </c>
      <c r="E44" s="4">
        <v>16.263682586203071</v>
      </c>
      <c r="F44" s="4">
        <v>3.9964476021314388</v>
      </c>
      <c r="G44" s="6">
        <v>0.24299999999999999</v>
      </c>
      <c r="H44" s="4">
        <v>2.14</v>
      </c>
      <c r="I44" s="6">
        <v>0.11</v>
      </c>
      <c r="J44" s="7">
        <v>0.33100000000000002</v>
      </c>
      <c r="K44" s="3">
        <v>0.10259416050398514</v>
      </c>
      <c r="L44" s="4">
        <v>5.4791296504594959E-2</v>
      </c>
      <c r="M44" s="3">
        <v>2.9190163432094775E-2</v>
      </c>
      <c r="N44" s="7">
        <v>0.25224037088517459</v>
      </c>
      <c r="O44" s="7">
        <v>0.1122177612584191</v>
      </c>
      <c r="P44" s="7">
        <v>0.58238533359603373</v>
      </c>
      <c r="Q44" s="7">
        <v>0.40019877328321668</v>
      </c>
      <c r="R44" s="7">
        <v>0.70002811394478515</v>
      </c>
      <c r="S44" s="4">
        <v>6.7260337514113852E-2</v>
      </c>
      <c r="T44" s="4">
        <v>0.20249866210473111</v>
      </c>
      <c r="U44" s="4">
        <v>0.11784558057321314</v>
      </c>
      <c r="V44" s="7">
        <v>0.10244409440906042</v>
      </c>
      <c r="W44" s="4">
        <v>0.23855108299241889</v>
      </c>
      <c r="X44" s="4">
        <v>1.3097736244673483E-2</v>
      </c>
      <c r="Y44" s="4">
        <v>0.19768767648539309</v>
      </c>
      <c r="Z44">
        <v>0.25844804322485632</v>
      </c>
      <c r="AA44">
        <f t="shared" si="0"/>
        <v>0.129888</v>
      </c>
      <c r="AB44" s="4">
        <v>1</v>
      </c>
    </row>
    <row r="45" spans="1:28" ht="15.5" x14ac:dyDescent="0.35">
      <c r="A45" s="28" t="s">
        <v>93</v>
      </c>
      <c r="B45" s="3">
        <v>3</v>
      </c>
      <c r="C45" s="3">
        <v>36</v>
      </c>
      <c r="D45" s="6">
        <v>0.21733333333333335</v>
      </c>
      <c r="E45" s="4">
        <v>15.209041053309354</v>
      </c>
      <c r="F45" s="4">
        <v>6.8827708703374784</v>
      </c>
      <c r="G45" s="6">
        <v>0.14499999999999999</v>
      </c>
      <c r="H45" s="4">
        <v>2</v>
      </c>
      <c r="I45" s="6">
        <v>0.17</v>
      </c>
      <c r="J45" s="7">
        <v>0.52500000000000002</v>
      </c>
      <c r="K45" s="3">
        <v>0.15475207423248521</v>
      </c>
      <c r="L45" s="4">
        <v>6.1647105279298751E-2</v>
      </c>
      <c r="M45" s="3">
        <v>3.0533952892115482E-2</v>
      </c>
      <c r="N45" s="7">
        <v>0.26857562278138314</v>
      </c>
      <c r="O45" s="7">
        <v>0.11017621664935341</v>
      </c>
      <c r="P45" s="7">
        <v>0.54066845164255828</v>
      </c>
      <c r="Q45" s="7">
        <v>0.38205464100522635</v>
      </c>
      <c r="R45" s="7">
        <v>0.69326403503513168</v>
      </c>
      <c r="S45" s="4">
        <v>7.2741636084303216E-2</v>
      </c>
      <c r="T45" s="4">
        <v>0.20114953029047683</v>
      </c>
      <c r="U45" s="4">
        <v>0.12635691466778551</v>
      </c>
      <c r="V45" s="7">
        <v>9.0841793783922764E-2</v>
      </c>
      <c r="W45" s="4">
        <v>0.23797543015035172</v>
      </c>
      <c r="X45" s="4">
        <v>1.2022696602819592E-2</v>
      </c>
      <c r="Y45" s="4">
        <v>0.19549712997631513</v>
      </c>
      <c r="Z45">
        <v>0.24890882195920755</v>
      </c>
      <c r="AA45">
        <f t="shared" si="0"/>
        <v>0.22950400000000004</v>
      </c>
      <c r="AB45" s="4">
        <v>1</v>
      </c>
    </row>
    <row r="46" spans="1:28" ht="15.5" x14ac:dyDescent="0.35">
      <c r="A46" s="28" t="s">
        <v>93</v>
      </c>
      <c r="B46" s="3">
        <v>3</v>
      </c>
      <c r="C46" s="3">
        <v>48</v>
      </c>
      <c r="D46" s="6">
        <v>0.29599999999999999</v>
      </c>
      <c r="E46" s="4">
        <v>13.044250538422256</v>
      </c>
      <c r="F46" s="4">
        <v>8.9920071047957375</v>
      </c>
      <c r="G46" s="6">
        <v>0.128</v>
      </c>
      <c r="H46" s="4">
        <v>1.57</v>
      </c>
      <c r="I46" s="6">
        <v>0.21</v>
      </c>
      <c r="J46" s="7">
        <v>0.65600000000000003</v>
      </c>
      <c r="K46" s="3">
        <v>0.18486791909663972</v>
      </c>
      <c r="L46" s="4">
        <v>5.7732353695518344E-2</v>
      </c>
      <c r="M46" s="3">
        <v>2.3895066318273896E-2</v>
      </c>
      <c r="N46" s="7">
        <v>0.24225791329970331</v>
      </c>
      <c r="O46" s="7">
        <v>7.5852643709727691E-2</v>
      </c>
      <c r="P46" s="7">
        <v>0.4585091457954425</v>
      </c>
      <c r="Q46" s="7">
        <v>0.31498664881252297</v>
      </c>
      <c r="R46" s="7">
        <v>0.63861893227984134</v>
      </c>
      <c r="S46" s="4">
        <v>4.5504543693693902E-2</v>
      </c>
      <c r="T46" s="4">
        <v>0.18320887053590332</v>
      </c>
      <c r="U46" s="4">
        <v>0.11475154073175378</v>
      </c>
      <c r="V46" s="7">
        <v>7.2935692167609451E-2</v>
      </c>
      <c r="W46" s="4">
        <v>0.18880653778664599</v>
      </c>
      <c r="X46" s="4">
        <v>9.8561619970348388E-3</v>
      </c>
      <c r="Y46" s="4">
        <v>0.16595467547201889</v>
      </c>
      <c r="Z46">
        <v>0.20951905146828551</v>
      </c>
      <c r="AA46">
        <f t="shared" si="0"/>
        <v>0.31257600000000002</v>
      </c>
      <c r="AB46" s="4">
        <v>1</v>
      </c>
    </row>
    <row r="47" spans="1:28" ht="15.5" x14ac:dyDescent="0.35">
      <c r="A47" s="28" t="s">
        <v>93</v>
      </c>
      <c r="B47" s="3">
        <v>4</v>
      </c>
      <c r="C47" s="3">
        <v>0</v>
      </c>
      <c r="D47" s="6">
        <v>4.0333333333333339E-2</v>
      </c>
      <c r="E47" s="4">
        <v>18.594995448389174</v>
      </c>
      <c r="F47" s="4">
        <v>0</v>
      </c>
      <c r="G47" s="6">
        <v>0.41499999999999998</v>
      </c>
      <c r="H47" s="4">
        <v>2.4900000000000002</v>
      </c>
      <c r="I47" s="6">
        <v>0.03</v>
      </c>
      <c r="J47" s="4">
        <v>5.3999999999999999E-2</v>
      </c>
      <c r="K47" s="3">
        <v>2.9145815116034108E-2</v>
      </c>
      <c r="L47" s="4">
        <v>8.2275150408340478E-2</v>
      </c>
      <c r="M47" s="3">
        <v>3.0805502290970756E-2</v>
      </c>
      <c r="N47" s="7">
        <v>0.24197624880171251</v>
      </c>
      <c r="O47" s="4">
        <v>0.10386026576405939</v>
      </c>
      <c r="P47" s="7">
        <v>0.69422994512705627</v>
      </c>
      <c r="Q47" s="4">
        <v>0.47293728701744986</v>
      </c>
      <c r="R47" s="4">
        <v>0.38032277130303221</v>
      </c>
      <c r="S47" s="7">
        <v>8.0788503596400579E-2</v>
      </c>
      <c r="T47" s="4">
        <v>0.16002467394103506</v>
      </c>
      <c r="U47" s="4">
        <v>0.11968736323179624</v>
      </c>
      <c r="V47" s="4">
        <v>0.12271812250672742</v>
      </c>
      <c r="W47" s="4">
        <v>0.23411798254456581</v>
      </c>
      <c r="X47" s="4">
        <v>1.0303417209481561E-2</v>
      </c>
      <c r="Y47" s="4">
        <v>0.13812208749964741</v>
      </c>
      <c r="Z47">
        <v>0.28408965962697896</v>
      </c>
      <c r="AA47">
        <f t="shared" si="0"/>
        <v>4.2592000000000005E-2</v>
      </c>
      <c r="AB47" s="4">
        <v>1</v>
      </c>
    </row>
    <row r="48" spans="1:28" ht="15.5" x14ac:dyDescent="0.35">
      <c r="A48" s="28" t="s">
        <v>93</v>
      </c>
      <c r="B48" s="3">
        <v>4</v>
      </c>
      <c r="C48" s="3">
        <v>12</v>
      </c>
      <c r="D48" s="6">
        <v>6.3333333333333339E-2</v>
      </c>
      <c r="E48" s="4">
        <v>17.151801771797771</v>
      </c>
      <c r="F48" s="4">
        <v>1.7761989342806395</v>
      </c>
      <c r="G48" s="6">
        <v>0.33900000000000002</v>
      </c>
      <c r="H48" s="4">
        <v>2.27</v>
      </c>
      <c r="I48" s="6">
        <v>7.0000000000000007E-2</v>
      </c>
      <c r="J48" s="4">
        <v>0.14799999999999999</v>
      </c>
      <c r="K48" s="3">
        <v>5.719635083867039E-2</v>
      </c>
      <c r="L48" s="4">
        <v>4.5075145935783621E-2</v>
      </c>
      <c r="M48" s="3">
        <v>2.7720303422583671E-2</v>
      </c>
      <c r="N48" s="7">
        <v>0.22604126901797914</v>
      </c>
      <c r="O48" s="4">
        <v>0.10455824770930307</v>
      </c>
      <c r="P48" s="7">
        <v>0.57129136117332102</v>
      </c>
      <c r="Q48" s="4">
        <v>0.40500264795213498</v>
      </c>
      <c r="R48" s="4">
        <v>0.62016173861886481</v>
      </c>
      <c r="S48" s="7">
        <v>6.6662959432921567E-2</v>
      </c>
      <c r="T48" s="4">
        <v>0.19472156069655031</v>
      </c>
      <c r="U48" s="4">
        <v>0.1110731208299513</v>
      </c>
      <c r="V48" s="4">
        <v>0.10363028374932676</v>
      </c>
      <c r="W48" s="4">
        <v>0.2153687439474341</v>
      </c>
      <c r="X48" s="4">
        <v>1.4024352303835084E-2</v>
      </c>
      <c r="Y48" s="4">
        <v>0.18240791442324086</v>
      </c>
      <c r="Z48">
        <v>0.24425294472583647</v>
      </c>
      <c r="AA48">
        <f t="shared" si="0"/>
        <v>6.6880000000000009E-2</v>
      </c>
      <c r="AB48" s="4">
        <v>1</v>
      </c>
    </row>
    <row r="49" spans="1:28" ht="15.5" x14ac:dyDescent="0.35">
      <c r="A49" s="28" t="s">
        <v>93</v>
      </c>
      <c r="B49" s="3">
        <v>4</v>
      </c>
      <c r="C49" s="3">
        <v>24</v>
      </c>
      <c r="D49" s="6">
        <v>0.15866666666666665</v>
      </c>
      <c r="E49" s="4">
        <v>15.4865782988077</v>
      </c>
      <c r="F49" s="4">
        <v>4.3294849023090585</v>
      </c>
      <c r="G49" s="6">
        <v>0.21199999999999999</v>
      </c>
      <c r="H49" s="4">
        <v>2.02</v>
      </c>
      <c r="I49" s="6">
        <v>0.12</v>
      </c>
      <c r="J49" s="4">
        <v>0.308</v>
      </c>
      <c r="K49" s="3">
        <v>0.10683769334344695</v>
      </c>
      <c r="L49" s="4">
        <v>5.4108989790971181E-2</v>
      </c>
      <c r="M49" s="3">
        <v>2.7774575772493044E-2</v>
      </c>
      <c r="N49" s="7">
        <v>0.24185936676689626</v>
      </c>
      <c r="O49" s="4">
        <v>8.5270808771506362E-2</v>
      </c>
      <c r="P49" s="7">
        <v>0.5147291901275296</v>
      </c>
      <c r="Q49" s="4">
        <v>0.37715732182162781</v>
      </c>
      <c r="R49" s="4">
        <v>0.64773811878658671</v>
      </c>
      <c r="S49" s="7">
        <v>6.066263864181836E-2</v>
      </c>
      <c r="T49" s="4">
        <v>0.19362943076938111</v>
      </c>
      <c r="U49" s="4">
        <v>0.11270930770726637</v>
      </c>
      <c r="V49" s="4">
        <v>9.8318992738426828E-2</v>
      </c>
      <c r="W49" s="4">
        <v>0.22236447141471213</v>
      </c>
      <c r="X49" s="4">
        <v>1.2296672287334557E-2</v>
      </c>
      <c r="Y49" s="4">
        <v>0.17742297151579681</v>
      </c>
      <c r="Z49">
        <v>0.23638050054153792</v>
      </c>
      <c r="AA49">
        <f t="shared" si="0"/>
        <v>0.16755199999999998</v>
      </c>
      <c r="AB49" s="4">
        <v>1</v>
      </c>
    </row>
    <row r="50" spans="1:28" ht="15.5" x14ac:dyDescent="0.35">
      <c r="A50" s="28" t="s">
        <v>93</v>
      </c>
      <c r="B50" s="3">
        <v>4</v>
      </c>
      <c r="C50" s="3">
        <v>36</v>
      </c>
      <c r="D50" s="6">
        <v>0.17566666666666667</v>
      </c>
      <c r="E50" s="4">
        <v>13.543817580319278</v>
      </c>
      <c r="F50" s="4">
        <v>7.7708703374777972</v>
      </c>
      <c r="G50" s="6">
        <v>0.14499999999999999</v>
      </c>
      <c r="H50" s="4">
        <v>1.75</v>
      </c>
      <c r="I50" s="6">
        <v>0.18</v>
      </c>
      <c r="J50" s="4">
        <v>0.56499999999999995</v>
      </c>
      <c r="K50" s="3">
        <v>0.16318987605267476</v>
      </c>
      <c r="L50" s="4">
        <v>8.6315268596782749E-2</v>
      </c>
      <c r="M50" s="3">
        <v>2.4551752518640599E-2</v>
      </c>
      <c r="N50" s="7">
        <v>0.23542794423565419</v>
      </c>
      <c r="O50" s="4">
        <v>9.6881532125915937E-2</v>
      </c>
      <c r="P50" s="7">
        <v>0.406373396832584</v>
      </c>
      <c r="Q50" s="4">
        <v>0.26579742449207261</v>
      </c>
      <c r="R50" s="4">
        <v>0.46519934130231838</v>
      </c>
      <c r="S50" s="7">
        <v>5.1707971790898012E-2</v>
      </c>
      <c r="T50" s="4">
        <v>0.14843120931886725</v>
      </c>
      <c r="U50" s="4">
        <v>0.11437784665972221</v>
      </c>
      <c r="V50" s="4">
        <v>8.7906298864252788E-2</v>
      </c>
      <c r="W50" s="4">
        <v>0.20662207094365309</v>
      </c>
      <c r="X50" s="4">
        <v>8.0610571125338936E-3</v>
      </c>
      <c r="Y50" s="4">
        <v>0.11602414031545395</v>
      </c>
      <c r="Z50">
        <v>0.22871558769508327</v>
      </c>
      <c r="AA50">
        <f t="shared" si="0"/>
        <v>0.185504</v>
      </c>
      <c r="AB50" s="4">
        <v>1</v>
      </c>
    </row>
    <row r="51" spans="1:28" ht="15.5" x14ac:dyDescent="0.35">
      <c r="A51" s="28" t="s">
        <v>93</v>
      </c>
      <c r="B51" s="3">
        <v>4</v>
      </c>
      <c r="C51" s="3">
        <v>48</v>
      </c>
      <c r="D51" s="6">
        <v>0.28866666666666668</v>
      </c>
      <c r="E51" s="4">
        <v>11.934101556428873</v>
      </c>
      <c r="F51" s="4">
        <v>9.9911190053285974</v>
      </c>
      <c r="G51" s="6">
        <v>0.13500000000000001</v>
      </c>
      <c r="H51" s="4">
        <v>1.42</v>
      </c>
      <c r="I51" s="6">
        <v>0.21</v>
      </c>
      <c r="J51" s="4">
        <v>0.751</v>
      </c>
      <c r="K51" s="3">
        <v>0.22209384577639152</v>
      </c>
      <c r="L51" s="4">
        <v>5.9265055920515272E-2</v>
      </c>
      <c r="M51" s="3">
        <v>2.4735915421814119E-2</v>
      </c>
      <c r="N51" s="7">
        <v>0.24107374984557473</v>
      </c>
      <c r="O51" s="4">
        <v>7.1724138385209121E-2</v>
      </c>
      <c r="P51" s="7">
        <v>0.44599240933096351</v>
      </c>
      <c r="Q51" s="4">
        <v>0.30108787013342841</v>
      </c>
      <c r="R51" s="4">
        <v>0.59857688746920623</v>
      </c>
      <c r="S51" s="7">
        <v>4.2024488218549233E-2</v>
      </c>
      <c r="T51" s="4">
        <v>0.17478574422614604</v>
      </c>
      <c r="U51" s="4">
        <v>0.11546057013553154</v>
      </c>
      <c r="V51" s="4">
        <v>6.590812185168457E-2</v>
      </c>
      <c r="W51" s="4">
        <v>0.1887440299391363</v>
      </c>
      <c r="X51" s="4">
        <v>8.5178243217912172E-3</v>
      </c>
      <c r="Y51" s="4">
        <v>0.15912820537830943</v>
      </c>
      <c r="Z51">
        <v>0.20527885579133212</v>
      </c>
      <c r="AA51">
        <f t="shared" si="0"/>
        <v>0.30483200000000005</v>
      </c>
      <c r="AB51" s="4">
        <v>1</v>
      </c>
    </row>
    <row r="52" spans="1:28" ht="15.5" x14ac:dyDescent="0.35">
      <c r="A52" s="28" t="s">
        <v>93</v>
      </c>
      <c r="B52" s="3">
        <v>5</v>
      </c>
      <c r="C52" s="3">
        <v>0</v>
      </c>
      <c r="D52" s="6">
        <v>3.3099999999999997E-2</v>
      </c>
      <c r="E52" s="4">
        <v>18.650502897488842</v>
      </c>
      <c r="F52" s="4">
        <v>0</v>
      </c>
      <c r="G52" s="6">
        <v>0.42099999999999999</v>
      </c>
      <c r="H52" s="4">
        <v>2.5</v>
      </c>
      <c r="I52" s="6">
        <v>0.04</v>
      </c>
      <c r="J52" s="4">
        <v>4.5999999999999999E-2</v>
      </c>
      <c r="K52" s="3">
        <v>4.0197683172301157E-2</v>
      </c>
      <c r="L52" s="4">
        <v>8.3241451319880963E-2</v>
      </c>
      <c r="M52" s="3">
        <v>3.6955955586990163E-2</v>
      </c>
      <c r="N52" s="7">
        <v>0.24944919379795397</v>
      </c>
      <c r="O52" s="4">
        <v>0.11881970023833084</v>
      </c>
      <c r="P52" s="7">
        <v>0.77118687000250219</v>
      </c>
      <c r="Q52" s="4">
        <v>0.49785727260687446</v>
      </c>
      <c r="R52" s="4">
        <v>0.52115764453055313</v>
      </c>
      <c r="S52" s="7">
        <v>8.7388476679117338E-2</v>
      </c>
      <c r="T52" s="4">
        <v>0.17329789249794364</v>
      </c>
      <c r="U52" s="4">
        <v>0.12760638935136626</v>
      </c>
      <c r="V52" s="4">
        <v>0.13781896472506036</v>
      </c>
      <c r="W52" s="4">
        <v>0.23205800288345507</v>
      </c>
      <c r="X52" s="4">
        <v>1.0545113377593068E-2</v>
      </c>
      <c r="Y52" s="4">
        <v>0.14445393936975021</v>
      </c>
      <c r="Z52">
        <v>0.31430144765846463</v>
      </c>
      <c r="AA52">
        <f t="shared" si="0"/>
        <v>3.4953600000000001E-2</v>
      </c>
      <c r="AB52" s="4">
        <v>1</v>
      </c>
    </row>
    <row r="53" spans="1:28" ht="15.5" x14ac:dyDescent="0.35">
      <c r="A53" s="28" t="s">
        <v>93</v>
      </c>
      <c r="B53" s="3">
        <v>5</v>
      </c>
      <c r="C53" s="3">
        <v>12</v>
      </c>
      <c r="D53" s="6">
        <v>8.3333333333333329E-2</v>
      </c>
      <c r="E53" s="4">
        <v>17.207309220897443</v>
      </c>
      <c r="F53" s="4">
        <v>1.9982238010657194</v>
      </c>
      <c r="G53" s="6">
        <v>0.31</v>
      </c>
      <c r="H53" s="4">
        <v>2.27</v>
      </c>
      <c r="I53" s="6">
        <v>0.08</v>
      </c>
      <c r="J53" s="4">
        <v>0.16300000000000001</v>
      </c>
      <c r="K53" s="3">
        <v>7.0439744818267772E-2</v>
      </c>
      <c r="L53" s="4">
        <v>5.2759347195656281E-2</v>
      </c>
      <c r="M53" s="3">
        <v>3.2867354167934203E-2</v>
      </c>
      <c r="N53" s="7">
        <v>0.26643471895723719</v>
      </c>
      <c r="O53" s="4">
        <v>0.11012538857095218</v>
      </c>
      <c r="P53" s="7">
        <v>0.66922671021507807</v>
      </c>
      <c r="Q53" s="4">
        <v>0.44352658643121257</v>
      </c>
      <c r="R53" s="4">
        <v>0.7432107763691258</v>
      </c>
      <c r="S53" s="7">
        <v>7.7786912649132733E-2</v>
      </c>
      <c r="T53" s="4">
        <v>0.22810419487198794</v>
      </c>
      <c r="U53" s="4">
        <v>0.13139221151763683</v>
      </c>
      <c r="V53" s="4">
        <v>0.12803492659239205</v>
      </c>
      <c r="W53" s="4">
        <v>0.26427087597295501</v>
      </c>
      <c r="X53" s="4">
        <v>1.759845635505327E-2</v>
      </c>
      <c r="Y53" s="4">
        <v>0.21855891719130183</v>
      </c>
      <c r="Z53">
        <v>0.29421154772214819</v>
      </c>
      <c r="AA53">
        <f t="shared" si="0"/>
        <v>8.7999999999999995E-2</v>
      </c>
      <c r="AB53" s="4">
        <v>1</v>
      </c>
    </row>
    <row r="54" spans="1:28" ht="15.5" x14ac:dyDescent="0.35">
      <c r="A54" s="28" t="s">
        <v>93</v>
      </c>
      <c r="B54" s="3">
        <v>5</v>
      </c>
      <c r="C54" s="3">
        <v>24</v>
      </c>
      <c r="D54" s="6">
        <v>0.16933333333333334</v>
      </c>
      <c r="E54" s="4">
        <v>15.542085747907366</v>
      </c>
      <c r="F54" s="4">
        <v>4.3294849023090585</v>
      </c>
      <c r="G54" s="6">
        <v>0.2</v>
      </c>
      <c r="H54" s="4">
        <v>2.0099999999999998</v>
      </c>
      <c r="I54" s="6">
        <v>0.12</v>
      </c>
      <c r="J54" s="4">
        <v>0.34</v>
      </c>
      <c r="K54" s="3">
        <v>0.10887342285993658</v>
      </c>
      <c r="L54" s="4">
        <v>5.5419387581008256E-2</v>
      </c>
      <c r="M54" s="3">
        <v>2.7654161509291935E-2</v>
      </c>
      <c r="N54" s="7">
        <v>0.24006262253086061</v>
      </c>
      <c r="O54" s="4">
        <v>8.3970900971991877E-2</v>
      </c>
      <c r="P54" s="7">
        <v>0.52954838710087371</v>
      </c>
      <c r="Q54" s="4">
        <v>0.37129681144687687</v>
      </c>
      <c r="R54" s="4">
        <v>0.66418744137089347</v>
      </c>
      <c r="S54" s="7">
        <v>6.0125467883154531E-2</v>
      </c>
      <c r="T54" s="4">
        <v>0.19025457072337648</v>
      </c>
      <c r="U54" s="4">
        <v>0.11107726145390269</v>
      </c>
      <c r="V54" s="4">
        <v>0.10544517230960677</v>
      </c>
      <c r="W54" s="4">
        <v>0.22476827079101452</v>
      </c>
      <c r="X54" s="4">
        <v>1.2006511764064264E-2</v>
      </c>
      <c r="Y54" s="4">
        <v>0.17727607301160345</v>
      </c>
      <c r="Z54">
        <v>0.23915134208974254</v>
      </c>
      <c r="AA54">
        <f t="shared" si="0"/>
        <v>0.178816</v>
      </c>
      <c r="AB54" s="4">
        <v>1</v>
      </c>
    </row>
    <row r="55" spans="1:28" ht="15.5" x14ac:dyDescent="0.35">
      <c r="A55" s="28" t="s">
        <v>93</v>
      </c>
      <c r="B55" s="3">
        <v>5</v>
      </c>
      <c r="C55" s="3">
        <v>36</v>
      </c>
      <c r="D55" s="6">
        <v>0.188</v>
      </c>
      <c r="E55" s="4">
        <v>13.765847376717955</v>
      </c>
      <c r="F55" s="4">
        <v>7.5488454706927186</v>
      </c>
      <c r="G55" s="6">
        <v>0.13200000000000001</v>
      </c>
      <c r="H55" s="4">
        <v>1.76</v>
      </c>
      <c r="I55" s="6">
        <v>0.17</v>
      </c>
      <c r="J55" s="4">
        <v>0.53400000000000003</v>
      </c>
      <c r="K55" s="3">
        <v>0.14859661628105797</v>
      </c>
      <c r="L55" s="4">
        <v>6.521638902927733E-2</v>
      </c>
      <c r="M55" s="3">
        <v>2.3649245724562007E-2</v>
      </c>
      <c r="N55" s="7">
        <v>0.22509251205268671</v>
      </c>
      <c r="O55" s="4">
        <v>0.10200256575883725</v>
      </c>
      <c r="P55" s="7">
        <v>0.41839798816529561</v>
      </c>
      <c r="Q55" s="4">
        <v>0.26690469032763398</v>
      </c>
      <c r="R55" s="4">
        <v>0.60156553971450555</v>
      </c>
      <c r="S55" s="7">
        <v>4.4550125862846519E-2</v>
      </c>
      <c r="T55" s="4">
        <v>0.17116912060918443</v>
      </c>
      <c r="U55" s="4">
        <v>0.11075361924419566</v>
      </c>
      <c r="V55" s="4">
        <v>8.3575369938601873E-2</v>
      </c>
      <c r="W55" s="4">
        <v>0.19648730240348605</v>
      </c>
      <c r="X55" s="4">
        <v>1.0254616130187655E-2</v>
      </c>
      <c r="Y55" s="4">
        <v>0.15384655218485949</v>
      </c>
      <c r="Z55">
        <v>0.21478628909225567</v>
      </c>
      <c r="AA55">
        <f t="shared" si="0"/>
        <v>0.19852800000000001</v>
      </c>
      <c r="AB55" s="4">
        <v>1</v>
      </c>
    </row>
    <row r="56" spans="1:28" ht="15.5" x14ac:dyDescent="0.35">
      <c r="A56" s="28" t="s">
        <v>93</v>
      </c>
      <c r="B56" s="3">
        <v>5</v>
      </c>
      <c r="C56" s="3">
        <v>48</v>
      </c>
      <c r="D56" s="6">
        <v>0.29899999999999999</v>
      </c>
      <c r="E56" s="4">
        <v>11.989609005528543</v>
      </c>
      <c r="F56" s="4">
        <v>9.769094138543517</v>
      </c>
      <c r="G56" s="6">
        <v>0.114</v>
      </c>
      <c r="H56" s="4">
        <v>1.44</v>
      </c>
      <c r="I56" s="6">
        <v>0.21</v>
      </c>
      <c r="J56" s="4">
        <v>0.748</v>
      </c>
      <c r="K56" s="3">
        <v>0.19669832659920286</v>
      </c>
      <c r="L56" s="4">
        <v>5.5662462795286138E-2</v>
      </c>
      <c r="M56" s="3">
        <v>2.2595316363746128E-2</v>
      </c>
      <c r="N56" s="7">
        <v>0.2204328232473618</v>
      </c>
      <c r="O56" s="4">
        <v>9.6475873616937935E-2</v>
      </c>
      <c r="P56" s="7">
        <v>0.39219041494671131</v>
      </c>
      <c r="Q56" s="4">
        <v>0.23851032799703645</v>
      </c>
      <c r="R56" s="4">
        <v>0.56029896065211848</v>
      </c>
      <c r="S56" s="7">
        <v>3.8385500422846212E-2</v>
      </c>
      <c r="T56" s="4">
        <v>0.16266130114266306</v>
      </c>
      <c r="U56" s="4">
        <v>0.10391393785129084</v>
      </c>
      <c r="V56" s="4">
        <v>6.5435966998314166E-2</v>
      </c>
      <c r="W56" s="4">
        <v>0.1735482677641037</v>
      </c>
      <c r="X56" s="4">
        <v>7.1589473943185341E-3</v>
      </c>
      <c r="Y56" s="4">
        <v>0.14217152173039543</v>
      </c>
      <c r="Z56">
        <v>0.19741706385715926</v>
      </c>
      <c r="AA56">
        <f t="shared" si="0"/>
        <v>0.31574400000000002</v>
      </c>
      <c r="AB56" s="4">
        <v>1</v>
      </c>
    </row>
    <row r="57" spans="1:28" ht="15.5" x14ac:dyDescent="0.35">
      <c r="A57" s="28" t="s">
        <v>93</v>
      </c>
      <c r="B57" s="3">
        <v>6</v>
      </c>
      <c r="C57" s="3">
        <v>0</v>
      </c>
      <c r="D57" s="6">
        <v>3.0133333333333338E-2</v>
      </c>
      <c r="E57" s="4">
        <v>18.706010346588513</v>
      </c>
      <c r="F57" s="4">
        <v>0</v>
      </c>
      <c r="G57" s="6">
        <v>0.439</v>
      </c>
      <c r="H57" s="4">
        <v>2.4900000000000002</v>
      </c>
      <c r="I57" s="6">
        <v>0.03</v>
      </c>
      <c r="J57" s="4">
        <v>3.4000000000000002E-2</v>
      </c>
      <c r="K57" s="3">
        <v>2.6860900412585657E-2</v>
      </c>
      <c r="L57" s="4">
        <v>7.3712744211950884E-2</v>
      </c>
      <c r="M57" s="3">
        <v>3.1942940061766081E-2</v>
      </c>
      <c r="N57" s="7">
        <v>0.22374327507375469</v>
      </c>
      <c r="O57" s="4">
        <v>0.10211894453145097</v>
      </c>
      <c r="P57" s="7">
        <v>0.67333277154883886</v>
      </c>
      <c r="Q57" s="4">
        <v>0.44589496905122822</v>
      </c>
      <c r="R57" s="4">
        <v>0.44930947728567899</v>
      </c>
      <c r="S57" s="7">
        <v>7.7917417339431541E-2</v>
      </c>
      <c r="T57" s="4">
        <v>0.15573355083550985</v>
      </c>
      <c r="U57" s="4">
        <v>0.11499402671201286</v>
      </c>
      <c r="V57" s="4">
        <v>0.1249337002974216</v>
      </c>
      <c r="W57" s="4">
        <v>0.21470252465170975</v>
      </c>
      <c r="X57" s="4">
        <v>9.461504750509081E-3</v>
      </c>
      <c r="Y57" s="4">
        <v>0.13066761655348658</v>
      </c>
      <c r="Z57">
        <v>0.28513991897831958</v>
      </c>
      <c r="AA57">
        <f t="shared" si="0"/>
        <v>3.182080000000001E-2</v>
      </c>
      <c r="AB57" s="4">
        <v>1</v>
      </c>
    </row>
    <row r="58" spans="1:28" ht="15.5" x14ac:dyDescent="0.35">
      <c r="A58" s="28" t="s">
        <v>93</v>
      </c>
      <c r="B58" s="3">
        <v>6</v>
      </c>
      <c r="C58" s="3">
        <v>12</v>
      </c>
      <c r="D58" s="6">
        <v>7.7333333333333323E-2</v>
      </c>
      <c r="E58" s="4">
        <v>17.207309220897443</v>
      </c>
      <c r="F58" s="4">
        <v>1.8872113676731797</v>
      </c>
      <c r="G58" s="6">
        <v>0.317</v>
      </c>
      <c r="H58" s="4">
        <v>2.2799999999999998</v>
      </c>
      <c r="I58" s="6">
        <v>7.0000000000000007E-2</v>
      </c>
      <c r="J58" s="4">
        <v>0.17100000000000001</v>
      </c>
      <c r="K58" s="3">
        <v>6.8969221913497497E-2</v>
      </c>
      <c r="L58" s="4">
        <v>5.5427271380457395E-2</v>
      </c>
      <c r="M58" s="3">
        <v>3.1640857439765933E-2</v>
      </c>
      <c r="N58" s="7">
        <v>0.25970718279705601</v>
      </c>
      <c r="O58" s="4">
        <v>0.10875059378427039</v>
      </c>
      <c r="P58" s="7">
        <v>0.6622732281052196</v>
      </c>
      <c r="Q58" s="4">
        <v>0.46238942280609147</v>
      </c>
      <c r="R58" s="4">
        <v>0.79507371960279916</v>
      </c>
      <c r="S58" s="7">
        <v>7.376112567783473E-2</v>
      </c>
      <c r="T58" s="4">
        <v>0.21402719783694396</v>
      </c>
      <c r="U58" s="4">
        <v>0.12735497066503568</v>
      </c>
      <c r="V58" s="4">
        <v>0.13322394734419721</v>
      </c>
      <c r="W58" s="4">
        <v>0.26149114438205862</v>
      </c>
      <c r="X58" s="4">
        <v>1.7438760793937247E-2</v>
      </c>
      <c r="Y58" s="4">
        <v>0.21437473574814095</v>
      </c>
      <c r="Z58">
        <v>0.29190460416535041</v>
      </c>
      <c r="AA58">
        <f t="shared" si="0"/>
        <v>8.1663999999999987E-2</v>
      </c>
      <c r="AB58" s="4">
        <v>1</v>
      </c>
    </row>
    <row r="59" spans="1:28" ht="15.5" x14ac:dyDescent="0.35">
      <c r="A59" s="28" t="s">
        <v>93</v>
      </c>
      <c r="B59" s="3">
        <v>6</v>
      </c>
      <c r="C59" s="3">
        <v>24</v>
      </c>
      <c r="D59" s="6">
        <v>9.1666666666666674E-2</v>
      </c>
      <c r="E59" s="4">
        <v>15.542085747907366</v>
      </c>
      <c r="F59" s="4">
        <v>4.6625222024866781</v>
      </c>
      <c r="G59" s="6">
        <v>0.192</v>
      </c>
      <c r="H59" s="4">
        <v>2</v>
      </c>
      <c r="I59" s="6">
        <v>0.13</v>
      </c>
      <c r="J59" s="4">
        <v>0.36799999999999999</v>
      </c>
      <c r="K59" s="3">
        <v>0.11197101365092307</v>
      </c>
      <c r="L59" s="4">
        <v>5.2104082172205336E-2</v>
      </c>
      <c r="M59" s="3">
        <v>2.5185238711683534E-2</v>
      </c>
      <c r="N59" s="7">
        <v>0.2330497420220739</v>
      </c>
      <c r="O59" s="4">
        <v>7.8810872071520779E-2</v>
      </c>
      <c r="P59" s="7">
        <v>0.51728527144049574</v>
      </c>
      <c r="Q59" s="4">
        <v>0.34820181551004836</v>
      </c>
      <c r="R59" s="4">
        <v>0.59746603089943484</v>
      </c>
      <c r="S59" s="7">
        <v>5.6903786413256552E-2</v>
      </c>
      <c r="T59" s="4">
        <v>0.17273449228929891</v>
      </c>
      <c r="U59" s="4">
        <v>0.1090800673763426</v>
      </c>
      <c r="V59" s="4">
        <v>9.771980672937769E-2</v>
      </c>
      <c r="W59" s="4">
        <v>0.21379937388301015</v>
      </c>
      <c r="X59" s="4">
        <v>1.1036803295713157E-2</v>
      </c>
      <c r="Y59" s="4">
        <v>0.16932359404296971</v>
      </c>
      <c r="Z59">
        <v>0.23127788519152326</v>
      </c>
      <c r="AA59">
        <f t="shared" si="0"/>
        <v>9.6800000000000011E-2</v>
      </c>
      <c r="AB59" s="4">
        <v>1</v>
      </c>
    </row>
    <row r="60" spans="1:28" ht="15.5" x14ac:dyDescent="0.35">
      <c r="A60" s="28" t="s">
        <v>93</v>
      </c>
      <c r="B60" s="3">
        <v>6</v>
      </c>
      <c r="C60" s="3">
        <v>36</v>
      </c>
      <c r="D60" s="6">
        <v>0.20699999999999999</v>
      </c>
      <c r="E60" s="4">
        <v>13.765847376717955</v>
      </c>
      <c r="F60" s="4">
        <v>7.8818827708703374</v>
      </c>
      <c r="G60" s="6">
        <v>0.12</v>
      </c>
      <c r="H60" s="4">
        <v>1.74</v>
      </c>
      <c r="I60" s="6">
        <v>0.18</v>
      </c>
      <c r="J60" s="4">
        <v>0.54200000000000004</v>
      </c>
      <c r="K60" s="3">
        <v>0.16750918431282391</v>
      </c>
      <c r="L60" s="4">
        <v>5.9847192575098122E-2</v>
      </c>
      <c r="M60" s="3">
        <v>2.7149110842734556E-2</v>
      </c>
      <c r="N60" s="7">
        <v>0.24497765554671955</v>
      </c>
      <c r="O60" s="4">
        <v>7.60586406350406E-2</v>
      </c>
      <c r="P60" s="7">
        <v>0.47486340656958081</v>
      </c>
      <c r="Q60" s="4">
        <v>0.32498068140072456</v>
      </c>
      <c r="R60" s="4">
        <v>0.62317334767098853</v>
      </c>
      <c r="S60" s="7">
        <v>4.9784819325636352E-2</v>
      </c>
      <c r="T60" s="4">
        <v>0.18342163765973127</v>
      </c>
      <c r="U60" s="4">
        <v>0.11494616109913469</v>
      </c>
      <c r="V60" s="4">
        <v>8.0870006759701768E-2</v>
      </c>
      <c r="W60" s="4">
        <v>0.21332243068628945</v>
      </c>
      <c r="X60" s="4">
        <v>1.0118992664685175E-2</v>
      </c>
      <c r="Y60" s="4">
        <v>0.16420637316957032</v>
      </c>
      <c r="Z60">
        <v>0.21881390861572467</v>
      </c>
      <c r="AA60">
        <f t="shared" si="0"/>
        <v>0.21859200000000001</v>
      </c>
      <c r="AB60" s="4">
        <v>1</v>
      </c>
    </row>
    <row r="61" spans="1:28" ht="15.5" x14ac:dyDescent="0.35">
      <c r="A61" s="28" t="s">
        <v>93</v>
      </c>
      <c r="B61" s="3">
        <v>6</v>
      </c>
      <c r="C61" s="3">
        <v>48</v>
      </c>
      <c r="D61" s="6">
        <v>0.33333333333333331</v>
      </c>
      <c r="E61" s="4">
        <v>12.433668598325896</v>
      </c>
      <c r="F61" s="4">
        <v>9.6580817051509769</v>
      </c>
      <c r="G61" s="6">
        <v>0.123</v>
      </c>
      <c r="H61" s="4">
        <v>1.51</v>
      </c>
      <c r="I61" s="6">
        <v>0.2</v>
      </c>
      <c r="J61" s="4">
        <v>0.70799999999999996</v>
      </c>
      <c r="K61" s="3">
        <v>0.19330569906063622</v>
      </c>
      <c r="L61" s="4">
        <v>5.7865029911289924E-2</v>
      </c>
      <c r="M61" s="3">
        <v>2.5133548773681926E-2</v>
      </c>
      <c r="N61" s="7">
        <v>0.22766824116288731</v>
      </c>
      <c r="O61" s="4">
        <v>8.3061552878014963E-2</v>
      </c>
      <c r="P61" s="7">
        <v>0.41792008329189828</v>
      </c>
      <c r="Q61" s="4">
        <v>0.28355254463253854</v>
      </c>
      <c r="R61" s="4">
        <v>0.51155229528515511</v>
      </c>
      <c r="S61" s="7">
        <v>5.8627372681695197E-2</v>
      </c>
      <c r="T61" s="4">
        <v>0.16615172948906984</v>
      </c>
      <c r="U61" s="4">
        <v>0.10824000654741468</v>
      </c>
      <c r="V61" s="4">
        <v>7.1211982385634712E-2</v>
      </c>
      <c r="W61" s="4">
        <v>0.18122407565556758</v>
      </c>
      <c r="X61" s="4">
        <v>8.0570983039183891E-3</v>
      </c>
      <c r="Y61" s="4">
        <v>0.14845871056368765</v>
      </c>
      <c r="Z61">
        <v>0.19355586698794922</v>
      </c>
      <c r="AA61">
        <f t="shared" si="0"/>
        <v>0.35199999999999998</v>
      </c>
      <c r="AB61" s="4">
        <v>1</v>
      </c>
    </row>
    <row r="62" spans="1:28" ht="15.5" x14ac:dyDescent="0.35">
      <c r="A62" s="28" t="s">
        <v>96</v>
      </c>
      <c r="B62" s="3">
        <v>1</v>
      </c>
      <c r="C62" s="3">
        <v>0</v>
      </c>
      <c r="D62" s="6">
        <v>3.7333333333333336E-2</v>
      </c>
      <c r="E62" s="4">
        <v>5.9948045027642713</v>
      </c>
      <c r="F62" s="4">
        <v>0</v>
      </c>
      <c r="G62" s="6">
        <v>0.41599999999999998</v>
      </c>
      <c r="H62" s="4">
        <v>2.54</v>
      </c>
      <c r="I62" s="6">
        <v>0.03</v>
      </c>
      <c r="J62" s="4">
        <v>0</v>
      </c>
      <c r="K62" s="3">
        <v>2.6549952356594818E-2</v>
      </c>
      <c r="L62" s="4">
        <v>4.605522736747425E-2</v>
      </c>
      <c r="M62" s="3">
        <v>3.0793054886861689E-2</v>
      </c>
      <c r="N62" s="4">
        <v>0.23068422177954151</v>
      </c>
      <c r="O62" s="4">
        <v>0.10369111812687282</v>
      </c>
      <c r="P62" s="4">
        <v>0.73849596852075006</v>
      </c>
      <c r="Q62" s="4">
        <v>0.4900639947837459</v>
      </c>
      <c r="R62" s="4">
        <v>0.65195122625848689</v>
      </c>
      <c r="S62" s="4">
        <v>8.1945275365877437E-2</v>
      </c>
      <c r="T62" s="4">
        <v>0.20924299280473441</v>
      </c>
      <c r="U62" s="4">
        <v>0.1189975021564984</v>
      </c>
      <c r="V62" s="7">
        <v>0.13319289499406337</v>
      </c>
      <c r="W62" s="4">
        <v>0.23144172259589488</v>
      </c>
      <c r="X62" s="4">
        <v>1.2138554325741562E-2</v>
      </c>
      <c r="Y62" s="4">
        <v>0.18231789522780809</v>
      </c>
      <c r="Z62">
        <v>0.30262515621919089</v>
      </c>
      <c r="AA62">
        <f t="shared" si="0"/>
        <v>3.9424000000000008E-2</v>
      </c>
      <c r="AB62" s="4">
        <v>1</v>
      </c>
    </row>
    <row r="63" spans="1:28" ht="15.5" x14ac:dyDescent="0.35">
      <c r="A63" s="28" t="s">
        <v>96</v>
      </c>
      <c r="B63" s="3">
        <v>1</v>
      </c>
      <c r="C63" s="3">
        <v>12</v>
      </c>
      <c r="D63" s="6">
        <v>5.8999999999999997E-2</v>
      </c>
      <c r="E63" s="4">
        <v>4.9956704189702252</v>
      </c>
      <c r="F63" s="4">
        <v>1.4431616341030196</v>
      </c>
      <c r="G63" s="6">
        <v>0.35099999999999998</v>
      </c>
      <c r="H63" s="4">
        <v>2.3199999999999998</v>
      </c>
      <c r="I63" s="6">
        <v>7.0000000000000007E-2</v>
      </c>
      <c r="J63" s="4">
        <v>0.17100000000000001</v>
      </c>
      <c r="K63" s="3">
        <v>5.3052318317258894E-2</v>
      </c>
      <c r="L63" s="4">
        <v>4.5740981831081884E-2</v>
      </c>
      <c r="M63" s="3">
        <v>2.7003661778974192E-2</v>
      </c>
      <c r="N63" s="4">
        <v>0.22562006125821504</v>
      </c>
      <c r="O63" s="4">
        <v>9.7112639575411164E-2</v>
      </c>
      <c r="P63" s="4">
        <v>0.6538480873955903</v>
      </c>
      <c r="Q63" s="4">
        <v>0.43278817701158168</v>
      </c>
      <c r="R63" s="4">
        <v>0.61896533732142889</v>
      </c>
      <c r="S63" s="4">
        <v>7.3460540521354062E-2</v>
      </c>
      <c r="T63" s="4">
        <v>0.20072242097403026</v>
      </c>
      <c r="U63" s="4">
        <v>0.113872270954422</v>
      </c>
      <c r="V63" s="7">
        <v>0.11293671047591905</v>
      </c>
      <c r="W63" s="4">
        <v>0.21764657168882193</v>
      </c>
      <c r="X63" s="4">
        <v>1.2191410243657637E-2</v>
      </c>
      <c r="Y63" s="4">
        <v>0.17410302633292885</v>
      </c>
      <c r="Z63">
        <v>0.28061505691991562</v>
      </c>
      <c r="AA63">
        <f t="shared" si="0"/>
        <v>6.2303999999999998E-2</v>
      </c>
      <c r="AB63" s="4">
        <v>1</v>
      </c>
    </row>
    <row r="64" spans="1:28" ht="15.5" x14ac:dyDescent="0.35">
      <c r="A64" s="28" t="s">
        <v>96</v>
      </c>
      <c r="B64" s="3">
        <v>1</v>
      </c>
      <c r="C64" s="3">
        <v>24</v>
      </c>
      <c r="D64" s="6">
        <v>8.0666666666666678E-2</v>
      </c>
      <c r="E64" s="4">
        <v>3.6079841914784967</v>
      </c>
      <c r="F64" s="4">
        <v>3.8854351687388986</v>
      </c>
      <c r="G64" s="6">
        <v>0.249</v>
      </c>
      <c r="H64" s="4">
        <v>2.13</v>
      </c>
      <c r="I64" s="6">
        <v>0.12</v>
      </c>
      <c r="J64" s="4">
        <v>0.314</v>
      </c>
      <c r="K64" s="3">
        <v>9.5769127155825459E-2</v>
      </c>
      <c r="L64" s="4">
        <v>5.5321040086078917E-2</v>
      </c>
      <c r="M64" s="3">
        <v>2.6885246129833163E-2</v>
      </c>
      <c r="N64" s="4">
        <v>0.23797706199676799</v>
      </c>
      <c r="O64" s="4">
        <v>8.074898218227064E-2</v>
      </c>
      <c r="P64" s="4">
        <v>0.56788005320431123</v>
      </c>
      <c r="Q64" s="4">
        <v>0.36978241154352709</v>
      </c>
      <c r="R64" s="4">
        <v>0.71417416943209022</v>
      </c>
      <c r="S64" s="4">
        <v>6.4656874470529771E-2</v>
      </c>
      <c r="T64" s="4">
        <v>0.20227496438303255</v>
      </c>
      <c r="U64" s="4">
        <v>0.11615208746040984</v>
      </c>
      <c r="V64" s="4">
        <v>0.10709448601721347</v>
      </c>
      <c r="W64" s="4">
        <v>0.22395660701068476</v>
      </c>
      <c r="X64" s="4">
        <v>1.2310000055461309E-2</v>
      </c>
      <c r="Y64" s="4">
        <v>0.18285664581683747</v>
      </c>
      <c r="Z64">
        <v>0.25977951822873385</v>
      </c>
      <c r="AA64">
        <f t="shared" si="0"/>
        <v>8.518400000000001E-2</v>
      </c>
      <c r="AB64" s="4">
        <v>1</v>
      </c>
    </row>
    <row r="65" spans="1:28" ht="15.5" x14ac:dyDescent="0.35">
      <c r="A65" s="28" t="s">
        <v>96</v>
      </c>
      <c r="B65" s="3">
        <v>1</v>
      </c>
      <c r="C65" s="3">
        <v>36</v>
      </c>
      <c r="D65" s="6">
        <v>0.17033333333333334</v>
      </c>
      <c r="E65" s="4">
        <v>2.0537756166877594</v>
      </c>
      <c r="F65" s="4">
        <v>6.4387211367673176</v>
      </c>
      <c r="G65" s="6">
        <v>0.13100000000000001</v>
      </c>
      <c r="H65" s="4">
        <v>1.87</v>
      </c>
      <c r="I65" s="6">
        <v>0.16</v>
      </c>
      <c r="J65" s="4">
        <v>0.49399999999999999</v>
      </c>
      <c r="K65" s="3">
        <v>0.14343157170962775</v>
      </c>
      <c r="L65" s="4">
        <v>5.8259084401108073E-2</v>
      </c>
      <c r="M65" s="3">
        <v>2.49460096722414E-2</v>
      </c>
      <c r="N65" s="4">
        <v>0.24510871644097129</v>
      </c>
      <c r="O65" s="4">
        <v>8.8576412209063718E-2</v>
      </c>
      <c r="P65" s="4">
        <v>0.50824405930001038</v>
      </c>
      <c r="Q65" s="4">
        <v>0.32061393206430011</v>
      </c>
      <c r="R65" s="4">
        <v>0.67639003128087805</v>
      </c>
      <c r="S65" s="4">
        <v>5.6991199612803779E-2</v>
      </c>
      <c r="T65" s="4">
        <v>0.19235614895458583</v>
      </c>
      <c r="U65" s="4">
        <v>0.11981861549022464</v>
      </c>
      <c r="V65" s="4">
        <v>8.6678048415726419E-2</v>
      </c>
      <c r="W65" s="4">
        <v>0.21711967178134678</v>
      </c>
      <c r="X65" s="4">
        <v>1.3232862828169708E-2</v>
      </c>
      <c r="Y65" s="4">
        <v>0.17346096810371228</v>
      </c>
      <c r="Z65">
        <v>0.2399587188858314</v>
      </c>
      <c r="AA65">
        <f t="shared" si="0"/>
        <v>0.179872</v>
      </c>
      <c r="AB65" s="4">
        <v>1</v>
      </c>
    </row>
    <row r="66" spans="1:28" ht="15.5" x14ac:dyDescent="0.35">
      <c r="A66" s="28" t="s">
        <v>96</v>
      </c>
      <c r="B66" s="3">
        <v>1</v>
      </c>
      <c r="C66" s="3">
        <v>48</v>
      </c>
      <c r="D66" s="6">
        <v>0.29599999999999999</v>
      </c>
      <c r="E66" s="4">
        <v>0.49956704189702256</v>
      </c>
      <c r="F66" s="4">
        <v>8.6589698046181169</v>
      </c>
      <c r="G66" s="6">
        <v>0.123</v>
      </c>
      <c r="H66" s="4">
        <v>1.58</v>
      </c>
      <c r="I66" s="6">
        <v>0.21</v>
      </c>
      <c r="J66" s="4">
        <v>0.67400000000000004</v>
      </c>
      <c r="K66" s="3">
        <v>0.18354107333976277</v>
      </c>
      <c r="L66" s="4">
        <v>7.7402981703397336E-2</v>
      </c>
      <c r="M66" s="3">
        <v>2.3910070816526952E-2</v>
      </c>
      <c r="N66" s="4">
        <v>0.22830048939497835</v>
      </c>
      <c r="O66" s="4">
        <v>6.7577135744017872E-2</v>
      </c>
      <c r="P66" s="4">
        <v>0.47304322215266204</v>
      </c>
      <c r="Q66" s="4">
        <v>0.30314473571244382</v>
      </c>
      <c r="R66" s="4">
        <v>0.64957478187019868</v>
      </c>
      <c r="S66" s="4">
        <v>4.5835156328211266E-2</v>
      </c>
      <c r="T66" s="4">
        <v>0.16469050211644468</v>
      </c>
      <c r="U66" s="4">
        <v>0.12212206115689513</v>
      </c>
      <c r="V66" s="4">
        <v>7.9638130203640814E-2</v>
      </c>
      <c r="W66" s="4">
        <v>0.18154808617184673</v>
      </c>
      <c r="X66" s="4">
        <v>6.5156692145031427E-3</v>
      </c>
      <c r="Y66" s="4">
        <v>0.14852364741352156</v>
      </c>
      <c r="Z66">
        <v>0.21420019028778262</v>
      </c>
      <c r="AA66">
        <f t="shared" si="0"/>
        <v>0.31257600000000002</v>
      </c>
      <c r="AB66" s="4">
        <v>1</v>
      </c>
    </row>
    <row r="67" spans="1:28" ht="15.5" x14ac:dyDescent="0.35">
      <c r="A67" s="28" t="s">
        <v>96</v>
      </c>
      <c r="B67" s="3">
        <v>2</v>
      </c>
      <c r="C67" s="3">
        <v>0</v>
      </c>
      <c r="D67" s="6">
        <v>3.2766666666666666E-2</v>
      </c>
      <c r="E67" s="4">
        <v>5.9392970536646015</v>
      </c>
      <c r="F67" s="4">
        <v>0</v>
      </c>
      <c r="G67" s="6">
        <v>0.40300000000000002</v>
      </c>
      <c r="H67" s="4">
        <v>2.48</v>
      </c>
      <c r="I67" s="6">
        <v>0.03</v>
      </c>
      <c r="J67" s="4">
        <v>4.9000000000000002E-2</v>
      </c>
      <c r="K67" s="3">
        <v>2.3693017373298715E-2</v>
      </c>
      <c r="L67" s="4">
        <v>4.1744027767201597E-2</v>
      </c>
      <c r="M67" s="3">
        <v>2.7942021505156379E-2</v>
      </c>
      <c r="N67" s="4">
        <v>0.21837052685360345</v>
      </c>
      <c r="O67" s="4">
        <v>9.9192837463274314E-2</v>
      </c>
      <c r="P67" s="4">
        <v>0.68706407587261253</v>
      </c>
      <c r="Q67" s="4">
        <v>0.46349841075490927</v>
      </c>
      <c r="R67" s="4">
        <v>0.57837371208719968</v>
      </c>
      <c r="S67" s="4">
        <v>7.7263161424911908E-2</v>
      </c>
      <c r="T67" s="4">
        <v>0.19890760014633188</v>
      </c>
      <c r="U67" s="4">
        <v>0.11125577203369644</v>
      </c>
      <c r="V67" s="7">
        <v>0.11632206012240744</v>
      </c>
      <c r="W67" s="4">
        <v>0.21264946670353552</v>
      </c>
      <c r="X67" s="4">
        <v>1.263748571810948E-2</v>
      </c>
      <c r="Y67" s="4">
        <v>0.1705591269943392</v>
      </c>
      <c r="Z67">
        <v>0.28232230505016026</v>
      </c>
      <c r="AA67">
        <f t="shared" ref="AA67:AA121" si="1">D67*1.056</f>
        <v>3.4601600000000003E-2</v>
      </c>
      <c r="AB67" s="4">
        <v>1</v>
      </c>
    </row>
    <row r="68" spans="1:28" ht="15.5" x14ac:dyDescent="0.35">
      <c r="A68" s="28" t="s">
        <v>96</v>
      </c>
      <c r="B68" s="3">
        <v>2</v>
      </c>
      <c r="C68" s="3">
        <v>12</v>
      </c>
      <c r="D68" s="6">
        <v>6.4666666666666678E-2</v>
      </c>
      <c r="E68" s="4">
        <v>5.0511778680698951</v>
      </c>
      <c r="F68" s="4">
        <v>1.4431616341030196</v>
      </c>
      <c r="G68" s="6">
        <v>0.33700000000000002</v>
      </c>
      <c r="H68" s="4">
        <v>2.36</v>
      </c>
      <c r="I68" s="6">
        <v>7.0000000000000007E-2</v>
      </c>
      <c r="J68" s="4">
        <v>0.13100000000000001</v>
      </c>
      <c r="K68" s="3">
        <v>5.0709449186386119E-2</v>
      </c>
      <c r="L68" s="4">
        <v>4.5886235352112142E-2</v>
      </c>
      <c r="M68" s="3">
        <v>2.6967859482398202E-2</v>
      </c>
      <c r="N68" s="4">
        <v>0.22368331637784386</v>
      </c>
      <c r="O68" s="4">
        <v>0.10250069802660057</v>
      </c>
      <c r="P68" s="4">
        <v>0.6381550072251756</v>
      </c>
      <c r="Q68" s="4">
        <v>0.42890499707746538</v>
      </c>
      <c r="R68" s="4">
        <v>0.6649109166427335</v>
      </c>
      <c r="S68" s="4">
        <v>6.742891124535183E-2</v>
      </c>
      <c r="T68" s="4">
        <v>0.1988794196986966</v>
      </c>
      <c r="U68" s="4">
        <v>0.11222284512212594</v>
      </c>
      <c r="V68" s="7">
        <v>0.10987705832992407</v>
      </c>
      <c r="W68" s="4">
        <v>0.21555586033038021</v>
      </c>
      <c r="X68" s="4">
        <v>1.2757506842498833E-2</v>
      </c>
      <c r="Y68" s="4">
        <v>0.17757911886417913</v>
      </c>
      <c r="Z68">
        <v>0.26523228879372046</v>
      </c>
      <c r="AA68">
        <f t="shared" si="1"/>
        <v>6.8288000000000015E-2</v>
      </c>
      <c r="AB68" s="4">
        <v>1</v>
      </c>
    </row>
    <row r="69" spans="1:28" ht="15.5" x14ac:dyDescent="0.35">
      <c r="A69" s="28" t="s">
        <v>96</v>
      </c>
      <c r="B69" s="3">
        <v>2</v>
      </c>
      <c r="C69" s="3">
        <v>24</v>
      </c>
      <c r="D69" s="6">
        <v>0.11</v>
      </c>
      <c r="E69" s="4">
        <v>3.7189990896778347</v>
      </c>
      <c r="F69" s="4">
        <v>3.5523978685612789</v>
      </c>
      <c r="G69" s="6">
        <v>0.23899999999999999</v>
      </c>
      <c r="H69" s="4">
        <v>2.12</v>
      </c>
      <c r="I69" s="6">
        <v>0.12</v>
      </c>
      <c r="J69" s="4">
        <v>0.32</v>
      </c>
      <c r="K69" s="3">
        <v>8.9759887134712127E-2</v>
      </c>
      <c r="L69" s="4">
        <v>5.1986531625671642E-2</v>
      </c>
      <c r="M69" s="3">
        <v>2.526342294486356E-2</v>
      </c>
      <c r="N69" s="4">
        <v>0.23167501636034504</v>
      </c>
      <c r="O69" s="4">
        <v>7.7361292894297079E-2</v>
      </c>
      <c r="P69" s="4">
        <v>0.53569932249782848</v>
      </c>
      <c r="Q69" s="4">
        <v>0.34771972977454563</v>
      </c>
      <c r="R69" s="4">
        <v>0.66737373552278767</v>
      </c>
      <c r="S69" s="4">
        <v>6.3649483902164919E-2</v>
      </c>
      <c r="T69" s="4">
        <v>0.18644654778328576</v>
      </c>
      <c r="U69" s="4">
        <v>0.11523291310985012</v>
      </c>
      <c r="V69" s="4">
        <v>0.1004955876992</v>
      </c>
      <c r="W69" s="4">
        <v>0.21315275135511255</v>
      </c>
      <c r="X69" s="4">
        <v>1.1996449544702515E-2</v>
      </c>
      <c r="Y69" s="4">
        <v>0.17460883197579527</v>
      </c>
      <c r="Z69">
        <v>0.25228429122583679</v>
      </c>
      <c r="AA69">
        <f t="shared" si="1"/>
        <v>0.11616</v>
      </c>
      <c r="AB69" s="4">
        <v>1</v>
      </c>
    </row>
    <row r="70" spans="1:28" ht="15.5" x14ac:dyDescent="0.35">
      <c r="A70" s="28" t="s">
        <v>96</v>
      </c>
      <c r="B70" s="3">
        <v>2</v>
      </c>
      <c r="C70" s="3">
        <v>36</v>
      </c>
      <c r="D70" s="6">
        <v>0.19033333333333335</v>
      </c>
      <c r="E70" s="4">
        <v>1.9982681675880902</v>
      </c>
      <c r="F70" s="4">
        <v>6.4387211367673176</v>
      </c>
      <c r="G70" s="6">
        <v>0.13800000000000001</v>
      </c>
      <c r="H70" s="4">
        <v>1.87</v>
      </c>
      <c r="I70" s="6">
        <v>0.17</v>
      </c>
      <c r="J70" s="4">
        <v>0.52200000000000002</v>
      </c>
      <c r="K70" s="3">
        <v>0.13079861573289897</v>
      </c>
      <c r="L70" s="4">
        <v>8.2569212256863075E-2</v>
      </c>
      <c r="M70" s="3">
        <v>2.4047342242579359E-2</v>
      </c>
      <c r="N70" s="4">
        <v>0.23190150388921246</v>
      </c>
      <c r="O70" s="4">
        <v>6.4984963593616482E-2</v>
      </c>
      <c r="P70" s="4">
        <v>0.50549208430626613</v>
      </c>
      <c r="Q70" s="4">
        <v>0.32654886422576423</v>
      </c>
      <c r="R70" s="4">
        <v>0.44636622499053386</v>
      </c>
      <c r="S70" s="4">
        <v>5.3302830977679329E-2</v>
      </c>
      <c r="T70" s="4">
        <v>0.14527422113771021</v>
      </c>
      <c r="U70" s="4">
        <v>0.10922029650749783</v>
      </c>
      <c r="V70" s="4">
        <v>8.6668196185902407E-2</v>
      </c>
      <c r="W70" s="4">
        <v>0.19914729367136874</v>
      </c>
      <c r="X70" s="4">
        <v>1.0648370855760795E-2</v>
      </c>
      <c r="Y70" s="4">
        <v>0.11555985700118411</v>
      </c>
      <c r="Z70">
        <v>0.22183267753482203</v>
      </c>
      <c r="AA70">
        <f t="shared" si="1"/>
        <v>0.20099200000000003</v>
      </c>
      <c r="AB70" s="4">
        <v>1</v>
      </c>
    </row>
    <row r="71" spans="1:28" ht="15.5" x14ac:dyDescent="0.35">
      <c r="A71" s="28" t="s">
        <v>96</v>
      </c>
      <c r="B71" s="3">
        <v>2</v>
      </c>
      <c r="C71" s="3">
        <v>48</v>
      </c>
      <c r="D71" s="6">
        <v>0.31566666666666671</v>
      </c>
      <c r="E71" s="4">
        <v>0.49956704189702256</v>
      </c>
      <c r="F71" s="4">
        <v>8.5479573712255785</v>
      </c>
      <c r="G71" s="6">
        <v>0.14199999999999999</v>
      </c>
      <c r="H71" s="4">
        <v>1.57</v>
      </c>
      <c r="I71" s="6">
        <v>0.21</v>
      </c>
      <c r="J71" s="4">
        <v>0.65600000000000003</v>
      </c>
      <c r="K71" s="3">
        <v>0.18110518971607434</v>
      </c>
      <c r="L71" s="4">
        <v>5.9492099022165207E-2</v>
      </c>
      <c r="M71" s="3">
        <v>2.5335798985171347E-2</v>
      </c>
      <c r="N71" s="4">
        <v>0.23712670465274716</v>
      </c>
      <c r="O71" s="4">
        <v>6.6221543625811521E-2</v>
      </c>
      <c r="P71" s="4">
        <v>0.46444868545820556</v>
      </c>
      <c r="Q71" s="4">
        <v>0.31240673769655986</v>
      </c>
      <c r="R71" s="4">
        <v>0.64220568639241815</v>
      </c>
      <c r="S71" s="4">
        <v>4.6100240100679452E-2</v>
      </c>
      <c r="T71" s="4">
        <v>0.18107267874477045</v>
      </c>
      <c r="U71" s="4">
        <v>0.11417948316828998</v>
      </c>
      <c r="V71" s="4">
        <v>6.4061615720672219E-2</v>
      </c>
      <c r="W71" s="4">
        <v>0.18837624091623165</v>
      </c>
      <c r="X71" s="4">
        <v>1.0192639777304632E-2</v>
      </c>
      <c r="Y71" s="4">
        <v>0.1585877111547197</v>
      </c>
      <c r="Z71">
        <v>0.2156978441444195</v>
      </c>
      <c r="AA71">
        <f t="shared" si="1"/>
        <v>0.33334400000000008</v>
      </c>
      <c r="AB71" s="4">
        <v>1</v>
      </c>
    </row>
    <row r="72" spans="1:28" ht="15.5" x14ac:dyDescent="0.35">
      <c r="A72" s="28" t="s">
        <v>96</v>
      </c>
      <c r="B72" s="3">
        <v>3</v>
      </c>
      <c r="C72" s="3">
        <v>0</v>
      </c>
      <c r="D72" s="6">
        <v>3.3066666666666661E-2</v>
      </c>
      <c r="E72" s="4">
        <v>5.9392970536646015</v>
      </c>
      <c r="F72" s="4">
        <v>0</v>
      </c>
      <c r="G72" s="6">
        <v>0.40500000000000003</v>
      </c>
      <c r="H72" s="4">
        <v>2.4900000000000002</v>
      </c>
      <c r="I72" s="6">
        <v>0.03</v>
      </c>
      <c r="J72" s="4">
        <v>7.0999999999999994E-2</v>
      </c>
      <c r="K72" s="3">
        <v>2.6515209206000558E-2</v>
      </c>
      <c r="L72" s="4">
        <v>4.6827952615697541E-2</v>
      </c>
      <c r="M72" s="3">
        <v>3.106869682777149E-2</v>
      </c>
      <c r="N72" s="4">
        <v>0.2261215604478016</v>
      </c>
      <c r="O72" s="4">
        <v>0.10295411526492237</v>
      </c>
      <c r="P72" s="4">
        <v>0.69215266996966374</v>
      </c>
      <c r="Q72" s="4">
        <v>0.48274024451637637</v>
      </c>
      <c r="R72" s="4">
        <v>0.70418863017764588</v>
      </c>
      <c r="S72" s="4">
        <v>8.1634052773557883E-2</v>
      </c>
      <c r="T72" s="4">
        <v>0.2065705944625062</v>
      </c>
      <c r="U72" s="4">
        <v>0.11628783367603319</v>
      </c>
      <c r="V72" s="7">
        <v>0.13156263356849104</v>
      </c>
      <c r="W72" s="4">
        <v>0.2339424967636623</v>
      </c>
      <c r="X72" s="4">
        <v>1.1503367155574947E-2</v>
      </c>
      <c r="Y72" s="4">
        <v>0.18355825837181008</v>
      </c>
      <c r="Z72">
        <v>0.29429948504757281</v>
      </c>
      <c r="AA72">
        <f t="shared" si="1"/>
        <v>3.4918399999999995E-2</v>
      </c>
      <c r="AB72" s="4">
        <v>1</v>
      </c>
    </row>
    <row r="73" spans="1:28" ht="15.5" x14ac:dyDescent="0.35">
      <c r="A73" s="28" t="s">
        <v>96</v>
      </c>
      <c r="B73" s="3">
        <v>3</v>
      </c>
      <c r="C73" s="3">
        <v>12</v>
      </c>
      <c r="D73" s="6">
        <v>6.0333333333333336E-2</v>
      </c>
      <c r="E73" s="4">
        <v>4.9956704189702252</v>
      </c>
      <c r="F73" s="4">
        <v>1.5541740674955598</v>
      </c>
      <c r="G73" s="6">
        <v>0.34</v>
      </c>
      <c r="H73" s="4">
        <v>2.31</v>
      </c>
      <c r="I73" s="6">
        <v>0.08</v>
      </c>
      <c r="J73" s="4">
        <v>0.16</v>
      </c>
      <c r="K73" s="3">
        <v>5.1816858766827879E-2</v>
      </c>
      <c r="L73" s="4">
        <v>4.7555978269416918E-2</v>
      </c>
      <c r="M73" s="3">
        <v>2.8830591614902222E-2</v>
      </c>
      <c r="N73" s="4">
        <v>0.23436369817334826</v>
      </c>
      <c r="O73" s="4">
        <v>0.10670096969091643</v>
      </c>
      <c r="P73" s="4">
        <v>0.6569785558388086</v>
      </c>
      <c r="Q73" s="4">
        <v>0.44920571853902325</v>
      </c>
      <c r="R73" s="4">
        <v>0.67233999221132057</v>
      </c>
      <c r="S73" s="4">
        <v>7.5087842476643976E-2</v>
      </c>
      <c r="T73" s="4">
        <v>0.20419892039884535</v>
      </c>
      <c r="U73" s="4">
        <v>0.11893885987968224</v>
      </c>
      <c r="V73" s="7">
        <v>0.1083899107599936</v>
      </c>
      <c r="W73" s="4">
        <v>0.22545879574367175</v>
      </c>
      <c r="X73" s="4">
        <v>1.4103664003887587E-2</v>
      </c>
      <c r="Y73" s="4">
        <v>0.19639786343206161</v>
      </c>
      <c r="Z73">
        <v>0.28136936000498902</v>
      </c>
      <c r="AA73">
        <f t="shared" si="1"/>
        <v>6.3712000000000005E-2</v>
      </c>
      <c r="AB73" s="4">
        <v>1</v>
      </c>
    </row>
    <row r="74" spans="1:28" ht="15.5" x14ac:dyDescent="0.35">
      <c r="A74" s="28" t="s">
        <v>96</v>
      </c>
      <c r="B74" s="3">
        <v>3</v>
      </c>
      <c r="C74" s="3">
        <v>24</v>
      </c>
      <c r="D74" s="6">
        <v>8.1000000000000003E-2</v>
      </c>
      <c r="E74" s="4">
        <v>3.6634916405781657</v>
      </c>
      <c r="F74" s="4">
        <v>3.9964476021314388</v>
      </c>
      <c r="G74" s="6">
        <v>0.22</v>
      </c>
      <c r="H74" s="4">
        <v>2.16</v>
      </c>
      <c r="I74" s="6">
        <v>0.13</v>
      </c>
      <c r="J74" s="4">
        <v>0.317</v>
      </c>
      <c r="K74" s="3">
        <v>9.1694455262493674E-2</v>
      </c>
      <c r="L74" s="4">
        <v>5.0755100861214174E-2</v>
      </c>
      <c r="M74" s="3">
        <v>2.5380182514395919E-2</v>
      </c>
      <c r="N74" s="4">
        <v>0.2284046894587467</v>
      </c>
      <c r="O74" s="4">
        <v>7.8897224231629523E-2</v>
      </c>
      <c r="P74" s="4">
        <v>0.52513652072506778</v>
      </c>
      <c r="Q74" s="4">
        <v>0.34137186134832309</v>
      </c>
      <c r="R74" s="4">
        <v>0.66183106937136027</v>
      </c>
      <c r="S74" s="4">
        <v>6.1103175208807342E-2</v>
      </c>
      <c r="T74" s="4">
        <v>0.18257764748561001</v>
      </c>
      <c r="U74" s="4">
        <v>0.11191086290946636</v>
      </c>
      <c r="V74" s="4">
        <v>9.5586394622360224E-2</v>
      </c>
      <c r="W74" s="4">
        <v>0.20539328102033577</v>
      </c>
      <c r="X74" s="4">
        <v>1.294459915953208E-2</v>
      </c>
      <c r="Y74" s="4">
        <v>0.17210018587477063</v>
      </c>
      <c r="Z74">
        <v>0.24216262817820547</v>
      </c>
      <c r="AA74">
        <f t="shared" si="1"/>
        <v>8.5536000000000001E-2</v>
      </c>
      <c r="AB74" s="4">
        <v>1</v>
      </c>
    </row>
    <row r="75" spans="1:28" ht="15.5" x14ac:dyDescent="0.35">
      <c r="A75" s="28" t="s">
        <v>96</v>
      </c>
      <c r="B75" s="3">
        <v>3</v>
      </c>
      <c r="C75" s="3">
        <v>36</v>
      </c>
      <c r="D75" s="6">
        <v>0.20533333333333334</v>
      </c>
      <c r="E75" s="4">
        <v>2.0537756166877594</v>
      </c>
      <c r="F75" s="4">
        <v>6.3277087033747774</v>
      </c>
      <c r="G75" s="6">
        <v>0.13900000000000001</v>
      </c>
      <c r="H75" s="4">
        <v>1.87</v>
      </c>
      <c r="I75" s="6">
        <v>0.17</v>
      </c>
      <c r="J75" s="4">
        <v>0.44500000000000001</v>
      </c>
      <c r="K75" s="3">
        <v>0.13884895096585254</v>
      </c>
      <c r="L75" s="4">
        <v>5.6289811942945946E-2</v>
      </c>
      <c r="M75" s="3">
        <v>2.4487585390925395E-2</v>
      </c>
      <c r="N75" s="4">
        <v>0.24096246035208968</v>
      </c>
      <c r="O75" s="4">
        <v>9.4810644881850065E-2</v>
      </c>
      <c r="P75" s="4">
        <v>0.48893372818355346</v>
      </c>
      <c r="Q75" s="4">
        <v>0.31415187428217439</v>
      </c>
      <c r="R75" s="4">
        <v>0.67639556304155846</v>
      </c>
      <c r="S75" s="4">
        <v>5.5927123079980767E-2</v>
      </c>
      <c r="T75" s="4">
        <v>0.18917061976787788</v>
      </c>
      <c r="U75" s="4">
        <v>0.11328146464570564</v>
      </c>
      <c r="V75" s="4">
        <v>8.2840565768621505E-2</v>
      </c>
      <c r="W75" s="4">
        <v>0.20540436284206998</v>
      </c>
      <c r="X75" s="4">
        <v>1.1971528205326078E-2</v>
      </c>
      <c r="Y75" s="4">
        <v>0.16234827603996851</v>
      </c>
      <c r="Z75">
        <v>0.2427042238320638</v>
      </c>
      <c r="AA75">
        <f t="shared" si="1"/>
        <v>0.21683200000000002</v>
      </c>
      <c r="AB75" s="4">
        <v>1</v>
      </c>
    </row>
    <row r="76" spans="1:28" ht="15.5" x14ac:dyDescent="0.35">
      <c r="A76" s="28" t="s">
        <v>96</v>
      </c>
      <c r="B76" s="3">
        <v>3</v>
      </c>
      <c r="C76" s="3">
        <v>48</v>
      </c>
      <c r="D76" s="6">
        <v>0.35333333333333333</v>
      </c>
      <c r="E76" s="4">
        <v>0.2220297963986767</v>
      </c>
      <c r="F76" s="4">
        <v>8.9920071047957375</v>
      </c>
      <c r="G76" s="6">
        <v>0.13500000000000001</v>
      </c>
      <c r="H76" s="4">
        <v>1.53</v>
      </c>
      <c r="I76" s="6">
        <v>0.22</v>
      </c>
      <c r="J76" s="4">
        <v>0.72499999999999998</v>
      </c>
      <c r="K76" s="3">
        <v>0.20721552660924034</v>
      </c>
      <c r="L76" s="4">
        <v>8.1015265063301339E-2</v>
      </c>
      <c r="M76" s="3">
        <v>2.5350227131977876E-2</v>
      </c>
      <c r="N76" s="4">
        <v>0.2444453246144016</v>
      </c>
      <c r="O76" s="4">
        <v>7.0855905889050275E-2</v>
      </c>
      <c r="P76" s="4">
        <v>0.47726802741300478</v>
      </c>
      <c r="Q76" s="4">
        <v>0.32531275782459795</v>
      </c>
      <c r="R76" s="4">
        <v>0.64991427392566881</v>
      </c>
      <c r="S76" s="4">
        <v>4.7908838386198749E-2</v>
      </c>
      <c r="T76" s="4">
        <v>0.18501665099587622</v>
      </c>
      <c r="U76" s="4">
        <v>0.13469144964046414</v>
      </c>
      <c r="V76" s="4">
        <v>6.1954729851147125E-2</v>
      </c>
      <c r="W76" s="4">
        <v>0.20463959322431569</v>
      </c>
      <c r="X76" s="4">
        <v>1.0874494261171522E-2</v>
      </c>
      <c r="Y76" s="4">
        <v>0.15805742964784031</v>
      </c>
      <c r="Z76">
        <v>0.22420601011529293</v>
      </c>
      <c r="AA76">
        <f t="shared" si="1"/>
        <v>0.37312000000000001</v>
      </c>
      <c r="AB76" s="4">
        <v>1</v>
      </c>
    </row>
    <row r="77" spans="1:28" ht="15.5" x14ac:dyDescent="0.35">
      <c r="A77" s="28" t="s">
        <v>96</v>
      </c>
      <c r="B77" s="3">
        <v>4</v>
      </c>
      <c r="C77" s="3">
        <v>0</v>
      </c>
      <c r="D77" s="6">
        <v>4.0333333333333339E-2</v>
      </c>
      <c r="E77" s="4">
        <v>6.0503119518639403</v>
      </c>
      <c r="F77" s="4">
        <v>0</v>
      </c>
      <c r="G77" s="6">
        <v>0.45</v>
      </c>
      <c r="H77" s="4">
        <v>2.58</v>
      </c>
      <c r="I77" s="6">
        <v>0.04</v>
      </c>
      <c r="J77" s="4">
        <v>3.6999999999999998E-2</v>
      </c>
      <c r="K77" s="3">
        <v>2.4346031239882021E-2</v>
      </c>
      <c r="L77" s="4">
        <v>4.0883125899525009E-2</v>
      </c>
      <c r="M77" s="3">
        <v>2.730959865819306E-2</v>
      </c>
      <c r="N77" s="4">
        <v>0.21387044377245071</v>
      </c>
      <c r="O77" s="4">
        <v>0.10199669210200583</v>
      </c>
      <c r="P77" s="4">
        <v>0.6440208670701163</v>
      </c>
      <c r="Q77" s="4">
        <v>0.45951550721624002</v>
      </c>
      <c r="R77" s="4">
        <v>0.67600446756145571</v>
      </c>
      <c r="S77" s="4">
        <v>7.5788327502247593E-2</v>
      </c>
      <c r="T77" s="4">
        <v>0.19005398666175877</v>
      </c>
      <c r="U77" s="4">
        <v>0.108947677826536</v>
      </c>
      <c r="V77" s="7">
        <v>0.11156237224182916</v>
      </c>
      <c r="W77" s="4">
        <v>0.21023067323297048</v>
      </c>
      <c r="X77" s="4">
        <v>1.2592100062327713E-2</v>
      </c>
      <c r="Y77" s="4">
        <v>0.18177466100705228</v>
      </c>
      <c r="Z77">
        <v>0.27219019604597905</v>
      </c>
      <c r="AA77">
        <f t="shared" si="1"/>
        <v>4.2592000000000005E-2</v>
      </c>
      <c r="AB77" s="4">
        <v>1</v>
      </c>
    </row>
    <row r="78" spans="1:28" ht="15.5" x14ac:dyDescent="0.35">
      <c r="A78" s="28" t="s">
        <v>96</v>
      </c>
      <c r="B78" s="3">
        <v>4</v>
      </c>
      <c r="C78" s="3">
        <v>12</v>
      </c>
      <c r="D78" s="6">
        <v>6.4666666666666678E-2</v>
      </c>
      <c r="E78" s="4">
        <v>4.8291480716712174</v>
      </c>
      <c r="F78" s="4">
        <v>1.6651865008880993</v>
      </c>
      <c r="G78" s="6">
        <v>0.34300000000000003</v>
      </c>
      <c r="H78" s="4">
        <v>2.35</v>
      </c>
      <c r="I78" s="6">
        <v>7.0000000000000007E-2</v>
      </c>
      <c r="J78" s="4">
        <v>0.14000000000000001</v>
      </c>
      <c r="K78" s="3">
        <v>5.8787268581876398E-2</v>
      </c>
      <c r="L78" s="4">
        <v>4.4659294869501369E-2</v>
      </c>
      <c r="M78" s="3">
        <v>2.6068372948613142E-2</v>
      </c>
      <c r="N78" s="4">
        <v>0.22274609792719446</v>
      </c>
      <c r="O78" s="4">
        <v>9.6612711866694595E-2</v>
      </c>
      <c r="P78" s="4">
        <v>0.57944580178163008</v>
      </c>
      <c r="Q78" s="4">
        <v>0.41191385936549751</v>
      </c>
      <c r="R78" s="4">
        <v>0.60822008976268782</v>
      </c>
      <c r="S78" s="4">
        <v>6.4268419015137246E-2</v>
      </c>
      <c r="T78" s="4">
        <v>0.18512246525581813</v>
      </c>
      <c r="U78" s="4">
        <v>0.11159673861401576</v>
      </c>
      <c r="V78" s="7">
        <v>0.10032789109535543</v>
      </c>
      <c r="W78" s="4">
        <v>0.20494908761627836</v>
      </c>
      <c r="X78" s="4">
        <v>1.2644318988583664E-2</v>
      </c>
      <c r="Y78" s="4">
        <v>0.17139705711583253</v>
      </c>
      <c r="Z78">
        <v>0.26143583059957237</v>
      </c>
      <c r="AA78">
        <f t="shared" si="1"/>
        <v>6.8288000000000015E-2</v>
      </c>
      <c r="AB78" s="4">
        <v>1</v>
      </c>
    </row>
    <row r="79" spans="1:28" ht="15.5" x14ac:dyDescent="0.35">
      <c r="A79" s="28" t="s">
        <v>96</v>
      </c>
      <c r="B79" s="3">
        <v>4</v>
      </c>
      <c r="C79" s="3">
        <v>24</v>
      </c>
      <c r="D79" s="6">
        <v>0.13066666666666668</v>
      </c>
      <c r="E79" s="4">
        <v>3.2194320477808116</v>
      </c>
      <c r="F79" s="4">
        <v>4.3294849023090585</v>
      </c>
      <c r="G79" s="6">
        <v>0.224</v>
      </c>
      <c r="H79" s="4">
        <v>2.0699999999999998</v>
      </c>
      <c r="I79" s="6">
        <v>0.12</v>
      </c>
      <c r="J79" s="4">
        <v>0.35399999999999998</v>
      </c>
      <c r="K79" s="3">
        <v>0.10371779830763495</v>
      </c>
      <c r="L79" s="4">
        <v>5.167426994225037E-2</v>
      </c>
      <c r="M79" s="3">
        <v>2.4690598113889312E-2</v>
      </c>
      <c r="N79" s="4">
        <v>0.23062619656446232</v>
      </c>
      <c r="O79" s="4">
        <v>8.0091577202559494E-2</v>
      </c>
      <c r="P79" s="4">
        <v>0.52649349116804378</v>
      </c>
      <c r="Q79" s="4">
        <v>0.37064593211822722</v>
      </c>
      <c r="R79" s="4">
        <v>0.66460975178626358</v>
      </c>
      <c r="S79" s="4">
        <v>6.0368261007578278E-2</v>
      </c>
      <c r="T79" s="4">
        <v>0.19222947926572137</v>
      </c>
      <c r="U79" s="4">
        <v>0.11008054149798045</v>
      </c>
      <c r="V79" s="4">
        <v>8.7961968745394289E-2</v>
      </c>
      <c r="W79" s="4">
        <v>0.2026777213204693</v>
      </c>
      <c r="X79" s="4">
        <v>1.1768245363823801E-2</v>
      </c>
      <c r="Y79" s="4">
        <v>0.1752445979585551</v>
      </c>
      <c r="Z79">
        <v>0.23439008634676159</v>
      </c>
      <c r="AA79">
        <f t="shared" si="1"/>
        <v>0.13798400000000002</v>
      </c>
      <c r="AB79" s="4">
        <v>1</v>
      </c>
    </row>
    <row r="80" spans="1:28" ht="15.5" x14ac:dyDescent="0.35">
      <c r="A80" s="28" t="s">
        <v>96</v>
      </c>
      <c r="B80" s="3">
        <v>4</v>
      </c>
      <c r="C80" s="3">
        <v>36</v>
      </c>
      <c r="D80" s="6">
        <v>0.182</v>
      </c>
      <c r="E80" s="4">
        <v>1.33217877839206</v>
      </c>
      <c r="F80" s="4">
        <v>7.215808170515098</v>
      </c>
      <c r="G80" s="6">
        <v>0.14099999999999999</v>
      </c>
      <c r="H80" s="4">
        <v>1.78</v>
      </c>
      <c r="I80" s="6">
        <v>0.17</v>
      </c>
      <c r="J80" s="4">
        <v>0.51400000000000001</v>
      </c>
      <c r="K80" s="3">
        <v>0.15396630038634904</v>
      </c>
      <c r="L80" s="4">
        <v>6.7306950709734886E-2</v>
      </c>
      <c r="M80" s="3">
        <v>2.3389379729061067E-2</v>
      </c>
      <c r="N80" s="4">
        <v>0.23026270216803135</v>
      </c>
      <c r="O80" s="4">
        <v>6.8451062352912553E-2</v>
      </c>
      <c r="P80" s="4">
        <v>0.45738425551257877</v>
      </c>
      <c r="Q80" s="4">
        <v>0.31854437583528999</v>
      </c>
      <c r="R80" s="4">
        <v>0.61864994793749528</v>
      </c>
      <c r="S80" s="4">
        <v>5.0743644497274316E-2</v>
      </c>
      <c r="T80" s="4">
        <v>0.1631945663002341</v>
      </c>
      <c r="U80" s="4">
        <v>0.11698014600071094</v>
      </c>
      <c r="V80" s="4">
        <v>8.3035462526825726E-2</v>
      </c>
      <c r="W80" s="4">
        <v>0.19683953084922751</v>
      </c>
      <c r="X80" s="4">
        <v>1.177260453566639E-2</v>
      </c>
      <c r="Y80" s="4">
        <v>0.14993737765094198</v>
      </c>
      <c r="Z80">
        <v>0.21685892065420237</v>
      </c>
      <c r="AA80">
        <f t="shared" si="1"/>
        <v>0.192192</v>
      </c>
      <c r="AB80" s="4">
        <v>1</v>
      </c>
    </row>
    <row r="81" spans="1:28" ht="15.5" x14ac:dyDescent="0.35">
      <c r="A81" s="28" t="s">
        <v>96</v>
      </c>
      <c r="B81" s="3">
        <v>4</v>
      </c>
      <c r="C81" s="3">
        <v>48</v>
      </c>
      <c r="D81" s="6">
        <v>0.31966666666666671</v>
      </c>
      <c r="E81" s="4">
        <v>5.5507449099669176E-2</v>
      </c>
      <c r="F81" s="4">
        <v>9.1030195381882777</v>
      </c>
      <c r="G81" s="6">
        <v>0.13200000000000001</v>
      </c>
      <c r="H81" s="4">
        <v>1.49</v>
      </c>
      <c r="I81" s="6">
        <v>0.21</v>
      </c>
      <c r="J81" s="4">
        <v>0.77400000000000002</v>
      </c>
      <c r="K81" s="3">
        <v>0.22361212992663543</v>
      </c>
      <c r="L81" s="4">
        <v>5.994904326405448E-2</v>
      </c>
      <c r="M81" s="3">
        <v>2.4549978785894259E-2</v>
      </c>
      <c r="N81" s="4">
        <v>0.23067401383235289</v>
      </c>
      <c r="O81" s="4">
        <v>6.8615216954307418E-2</v>
      </c>
      <c r="P81" s="4">
        <v>0.43093040693962253</v>
      </c>
      <c r="Q81" s="4">
        <v>0.27115393855189313</v>
      </c>
      <c r="R81" s="4">
        <v>0.63742988032159487</v>
      </c>
      <c r="S81" s="4">
        <v>4.4785111617252356E-2</v>
      </c>
      <c r="T81" s="4">
        <v>0.16438789914136775</v>
      </c>
      <c r="U81" s="4">
        <v>0.11144444094425049</v>
      </c>
      <c r="V81" s="4">
        <v>4.8300034970069634E-2</v>
      </c>
      <c r="W81" s="4">
        <v>0.18725552530870479</v>
      </c>
      <c r="X81" s="4">
        <v>1.0110556111032943E-2</v>
      </c>
      <c r="Y81" s="4">
        <v>0.14832426659206782</v>
      </c>
      <c r="Z81">
        <v>0.21146070536318898</v>
      </c>
      <c r="AA81">
        <f t="shared" si="1"/>
        <v>0.33756800000000003</v>
      </c>
      <c r="AB81" s="4">
        <v>1</v>
      </c>
    </row>
    <row r="82" spans="1:28" ht="15.5" x14ac:dyDescent="0.35">
      <c r="A82" s="28" t="s">
        <v>96</v>
      </c>
      <c r="B82" s="3">
        <v>5</v>
      </c>
      <c r="C82" s="3">
        <v>0</v>
      </c>
      <c r="D82" s="6">
        <v>3.3099999999999997E-2</v>
      </c>
      <c r="E82" s="4">
        <v>6.0503119518639403</v>
      </c>
      <c r="F82" s="4">
        <v>0</v>
      </c>
      <c r="G82" s="6">
        <v>0.42399999999999999</v>
      </c>
      <c r="H82" s="4">
        <v>2.62</v>
      </c>
      <c r="I82" s="6">
        <v>0.04</v>
      </c>
      <c r="J82" s="4">
        <v>1.4E-2</v>
      </c>
      <c r="K82" s="3">
        <v>2.5149579634871716E-2</v>
      </c>
      <c r="L82" s="4">
        <v>4.4121799745432955E-2</v>
      </c>
      <c r="M82" s="3">
        <v>2.921621987888735E-2</v>
      </c>
      <c r="N82" s="4">
        <v>0.22884151059598229</v>
      </c>
      <c r="O82" s="4">
        <v>0.1055591974907464</v>
      </c>
      <c r="P82" s="4">
        <v>0.68433485825379026</v>
      </c>
      <c r="Q82" s="4">
        <v>0.45915905626628112</v>
      </c>
      <c r="R82" s="4">
        <v>0.67718296966183344</v>
      </c>
      <c r="S82" s="4">
        <v>8.0968459666146464E-2</v>
      </c>
      <c r="T82" s="4">
        <v>0.21333889277554877</v>
      </c>
      <c r="U82" s="4">
        <v>0.11741142234982685</v>
      </c>
      <c r="V82" s="7">
        <v>0.11862644711274235</v>
      </c>
      <c r="W82" s="4">
        <v>0.22933472485407452</v>
      </c>
      <c r="X82" s="4">
        <v>1.3515269818968676E-2</v>
      </c>
      <c r="Y82" s="4">
        <v>0.19401146669076319</v>
      </c>
      <c r="Z82">
        <v>0.28220882482918669</v>
      </c>
      <c r="AA82">
        <f t="shared" si="1"/>
        <v>3.4953600000000001E-2</v>
      </c>
      <c r="AB82" s="4">
        <v>1</v>
      </c>
    </row>
    <row r="83" spans="1:28" ht="15.5" x14ac:dyDescent="0.35">
      <c r="A83" s="28" t="s">
        <v>96</v>
      </c>
      <c r="B83" s="3">
        <v>5</v>
      </c>
      <c r="C83" s="3">
        <v>12</v>
      </c>
      <c r="D83" s="6">
        <v>7.1333333333333332E-2</v>
      </c>
      <c r="E83" s="4">
        <v>4.8291480716712174</v>
      </c>
      <c r="F83" s="4">
        <v>1.7761989342806395</v>
      </c>
      <c r="G83" s="6">
        <v>0.35199999999999998</v>
      </c>
      <c r="H83" s="4">
        <v>2.34</v>
      </c>
      <c r="I83" s="6">
        <v>0.08</v>
      </c>
      <c r="J83" s="4">
        <v>0.157</v>
      </c>
      <c r="K83" s="3">
        <v>6.0065407812938239E-2</v>
      </c>
      <c r="L83" s="4">
        <v>4.7353912360539097E-2</v>
      </c>
      <c r="M83" s="3">
        <v>2.6225173306237977E-2</v>
      </c>
      <c r="N83" s="4">
        <v>0.22366822275328402</v>
      </c>
      <c r="O83" s="4">
        <v>0.10314199533604985</v>
      </c>
      <c r="P83" s="4">
        <v>0.59446048685877462</v>
      </c>
      <c r="Q83" s="4">
        <v>0.41290304121979177</v>
      </c>
      <c r="R83" s="4">
        <v>0.65718138744404986</v>
      </c>
      <c r="S83" s="4">
        <v>6.5879699919845075E-2</v>
      </c>
      <c r="T83" s="4">
        <v>0.18869422787735229</v>
      </c>
      <c r="U83" s="4">
        <v>0.11409286131522577</v>
      </c>
      <c r="V83" s="7">
        <v>0.10941749920020732</v>
      </c>
      <c r="W83" s="4">
        <v>0.21482920439024936</v>
      </c>
      <c r="X83" s="4">
        <v>1.2627502025027236E-2</v>
      </c>
      <c r="Y83" s="4">
        <v>0.18177327476342672</v>
      </c>
      <c r="Z83">
        <v>0.26712657018190106</v>
      </c>
      <c r="AA83">
        <f t="shared" si="1"/>
        <v>7.5328000000000006E-2</v>
      </c>
      <c r="AB83" s="4">
        <v>1</v>
      </c>
    </row>
    <row r="84" spans="1:28" ht="15.5" x14ac:dyDescent="0.35">
      <c r="A84" s="28" t="s">
        <v>96</v>
      </c>
      <c r="B84" s="3">
        <v>5</v>
      </c>
      <c r="C84" s="3">
        <v>24</v>
      </c>
      <c r="D84" s="6">
        <v>0.121</v>
      </c>
      <c r="E84" s="4">
        <v>3.3859543950798194</v>
      </c>
      <c r="F84" s="4">
        <v>4.107460035523979</v>
      </c>
      <c r="G84" s="6">
        <v>0.20300000000000001</v>
      </c>
      <c r="H84" s="4">
        <v>2.1</v>
      </c>
      <c r="I84" s="6">
        <v>0.13</v>
      </c>
      <c r="J84" s="4">
        <v>0.32300000000000001</v>
      </c>
      <c r="K84" s="3">
        <v>9.6849336704237871E-2</v>
      </c>
      <c r="L84" s="4">
        <v>4.9928553520597156E-2</v>
      </c>
      <c r="M84" s="3">
        <v>2.3858167911453312E-2</v>
      </c>
      <c r="N84" s="4">
        <v>0.2193765397996657</v>
      </c>
      <c r="O84" s="4">
        <v>7.3865227370527572E-2</v>
      </c>
      <c r="P84" s="4">
        <v>0.49816416451672074</v>
      </c>
      <c r="Q84" s="4">
        <v>0.35605852008910033</v>
      </c>
      <c r="R84" s="4">
        <v>0.63450587065110275</v>
      </c>
      <c r="S84" s="4">
        <v>5.8469442029498331E-2</v>
      </c>
      <c r="T84" s="4">
        <v>0.18281324361853199</v>
      </c>
      <c r="U84" s="4">
        <v>0.10551981536128137</v>
      </c>
      <c r="V84" s="4">
        <v>8.9942493028257881E-2</v>
      </c>
      <c r="W84" s="4">
        <v>0.19356409131554375</v>
      </c>
      <c r="X84" s="4">
        <v>1.2916873713796533E-2</v>
      </c>
      <c r="Y84" s="4">
        <v>0.16571342576106307</v>
      </c>
      <c r="Z84">
        <v>0.22786428912118573</v>
      </c>
      <c r="AA84">
        <f t="shared" si="1"/>
        <v>0.127776</v>
      </c>
      <c r="AB84" s="4">
        <v>1</v>
      </c>
    </row>
    <row r="85" spans="1:28" ht="15.5" x14ac:dyDescent="0.35">
      <c r="A85" s="28" t="s">
        <v>96</v>
      </c>
      <c r="B85" s="3">
        <v>5</v>
      </c>
      <c r="C85" s="3">
        <v>36</v>
      </c>
      <c r="D85" s="6">
        <v>0.20066666666666666</v>
      </c>
      <c r="E85" s="4">
        <v>1.4987011256910678</v>
      </c>
      <c r="F85" s="4">
        <v>6.8827708703374784</v>
      </c>
      <c r="G85" s="6">
        <v>0.13900000000000001</v>
      </c>
      <c r="H85" s="4">
        <v>1.75</v>
      </c>
      <c r="I85" s="6">
        <v>0.16</v>
      </c>
      <c r="J85" s="4">
        <v>0.497</v>
      </c>
      <c r="K85" s="3">
        <v>0.15418234885288939</v>
      </c>
      <c r="L85" s="4">
        <v>5.6977708928437842E-2</v>
      </c>
      <c r="M85" s="3">
        <v>2.4418610866648319E-2</v>
      </c>
      <c r="N85" s="4">
        <v>0.23434114089697397</v>
      </c>
      <c r="O85" s="4">
        <v>9.8284429838368395E-2</v>
      </c>
      <c r="P85" s="4">
        <v>0.47257897170421903</v>
      </c>
      <c r="Q85" s="4">
        <v>0.32850362173571845</v>
      </c>
      <c r="R85" s="4">
        <v>0.640587409317951</v>
      </c>
      <c r="S85" s="4">
        <v>5.2811894973301549E-2</v>
      </c>
      <c r="T85" s="4">
        <v>0.17764760626479756</v>
      </c>
      <c r="U85" s="4">
        <v>0.10738858384636445</v>
      </c>
      <c r="V85" s="4">
        <v>7.9723339382851227E-2</v>
      </c>
      <c r="W85" s="4">
        <v>0.19866073796793679</v>
      </c>
      <c r="X85" s="4">
        <v>1.1899994233762361E-2</v>
      </c>
      <c r="Y85" s="4">
        <v>0.15369549494978954</v>
      </c>
      <c r="Z85">
        <v>0.22547610340321492</v>
      </c>
      <c r="AA85">
        <f t="shared" si="1"/>
        <v>0.21190400000000001</v>
      </c>
      <c r="AB85" s="4">
        <v>1</v>
      </c>
    </row>
    <row r="86" spans="1:28" ht="15.5" x14ac:dyDescent="0.35">
      <c r="A86" s="28" t="s">
        <v>96</v>
      </c>
      <c r="B86" s="3">
        <v>5</v>
      </c>
      <c r="C86" s="3">
        <v>48</v>
      </c>
      <c r="D86" s="6">
        <v>0.33666666666666667</v>
      </c>
      <c r="E86" s="4">
        <v>0.11101489819933835</v>
      </c>
      <c r="F86" s="4">
        <v>9.2140319715808161</v>
      </c>
      <c r="G86" s="6">
        <v>9.9000000000000005E-2</v>
      </c>
      <c r="H86" s="4">
        <v>1.55</v>
      </c>
      <c r="I86" s="6">
        <v>0.21</v>
      </c>
      <c r="J86" s="4">
        <v>0.73399999999999999</v>
      </c>
      <c r="K86" s="3">
        <v>0.20285908467740213</v>
      </c>
      <c r="L86" s="4">
        <v>8.3453920360192335E-2</v>
      </c>
      <c r="M86" s="3">
        <v>2.1915696737215884E-2</v>
      </c>
      <c r="N86" s="4">
        <v>0.23597324820065221</v>
      </c>
      <c r="O86" s="4">
        <v>8.840536653429773E-2</v>
      </c>
      <c r="P86" s="4">
        <v>0.42860672123553051</v>
      </c>
      <c r="Q86" s="4">
        <v>0.28425140468590748</v>
      </c>
      <c r="R86" s="4">
        <v>0.4528053919853684</v>
      </c>
      <c r="S86" s="4">
        <v>4.4904770073236851E-2</v>
      </c>
      <c r="T86" s="4">
        <v>0.13755613736733704</v>
      </c>
      <c r="U86" s="4">
        <v>0.11158152320120235</v>
      </c>
      <c r="V86" s="4">
        <v>6.8634767760058807E-2</v>
      </c>
      <c r="W86" s="4">
        <v>0.18230173856268614</v>
      </c>
      <c r="X86" s="4">
        <v>5.1341662109150119E-3</v>
      </c>
      <c r="Y86" s="4">
        <v>0.11109241616719609</v>
      </c>
      <c r="Z86">
        <v>0.20778461009388072</v>
      </c>
      <c r="AA86">
        <f t="shared" si="1"/>
        <v>0.35552</v>
      </c>
      <c r="AB86" s="4">
        <v>1</v>
      </c>
    </row>
    <row r="87" spans="1:28" ht="15.5" x14ac:dyDescent="0.35">
      <c r="A87" s="28" t="s">
        <v>96</v>
      </c>
      <c r="B87" s="3">
        <v>6</v>
      </c>
      <c r="C87" s="3">
        <v>0</v>
      </c>
      <c r="D87" s="6">
        <v>3.0133333333333338E-2</v>
      </c>
      <c r="E87" s="4">
        <v>5.9948045027642713</v>
      </c>
      <c r="F87" s="4">
        <v>0</v>
      </c>
      <c r="G87" s="6">
        <v>0.46800000000000003</v>
      </c>
      <c r="H87" s="4">
        <v>2.57</v>
      </c>
      <c r="I87" s="6">
        <v>0.08</v>
      </c>
      <c r="J87" s="4">
        <v>3.1E-2</v>
      </c>
      <c r="K87" s="3">
        <v>3.2336999588946799E-2</v>
      </c>
      <c r="L87" s="4">
        <v>0.12138457626910019</v>
      </c>
      <c r="M87" s="3">
        <v>4.9944951342190971E-2</v>
      </c>
      <c r="N87" s="4">
        <v>0.28686672567500299</v>
      </c>
      <c r="O87" s="4">
        <v>0.13595697038941867</v>
      </c>
      <c r="P87" s="4">
        <v>0.87543367279661721</v>
      </c>
      <c r="Q87" s="4">
        <v>0.50987820600343581</v>
      </c>
      <c r="R87" s="4">
        <v>0.70524693502095359</v>
      </c>
      <c r="S87" s="4">
        <v>0.11457692184656956</v>
      </c>
      <c r="T87" s="4">
        <v>0.16004934369317345</v>
      </c>
      <c r="U87" s="4">
        <v>0.13899328188439306</v>
      </c>
      <c r="V87" s="7">
        <v>0.17787027897097071</v>
      </c>
      <c r="W87" s="4">
        <v>0.26295224540219675</v>
      </c>
      <c r="X87" s="4">
        <v>1.2173093855455513E-2</v>
      </c>
      <c r="Y87" s="4">
        <v>0.15402335239725617</v>
      </c>
      <c r="Z87">
        <v>0.35795018654179123</v>
      </c>
      <c r="AA87">
        <f t="shared" si="1"/>
        <v>3.182080000000001E-2</v>
      </c>
      <c r="AB87" s="4">
        <v>1</v>
      </c>
    </row>
    <row r="88" spans="1:28" ht="15.5" x14ac:dyDescent="0.35">
      <c r="A88" s="28" t="s">
        <v>96</v>
      </c>
      <c r="B88" s="3">
        <v>6</v>
      </c>
      <c r="C88" s="3">
        <v>12</v>
      </c>
      <c r="D88" s="6">
        <v>7.9666666666666677E-2</v>
      </c>
      <c r="E88" s="4">
        <v>4.7181331734718794</v>
      </c>
      <c r="F88" s="4">
        <v>1.9982238010657194</v>
      </c>
      <c r="G88" s="6">
        <v>0.35</v>
      </c>
      <c r="H88" s="4">
        <v>2.35</v>
      </c>
      <c r="I88" s="6">
        <v>0.08</v>
      </c>
      <c r="J88" s="4">
        <v>0.17399999999999999</v>
      </c>
      <c r="K88" s="3">
        <v>5.8466004402850047E-2</v>
      </c>
      <c r="L88" s="4">
        <v>4.3681771479121417E-2</v>
      </c>
      <c r="M88" s="3">
        <v>2.502220720560305E-2</v>
      </c>
      <c r="N88" s="4">
        <v>0.21893976024266235</v>
      </c>
      <c r="O88" s="4">
        <v>0.10111454921332222</v>
      </c>
      <c r="P88" s="4">
        <v>0.57933025740676947</v>
      </c>
      <c r="Q88" s="4">
        <v>0.40445697649640755</v>
      </c>
      <c r="R88" s="4">
        <v>0.60036123590181323</v>
      </c>
      <c r="S88" s="4">
        <v>6.4122875191410397E-2</v>
      </c>
      <c r="T88" s="4">
        <v>0.18850098781117838</v>
      </c>
      <c r="U88" s="4">
        <v>0.11026527957619708</v>
      </c>
      <c r="V88" s="7">
        <v>9.457801498680829E-2</v>
      </c>
      <c r="W88" s="4">
        <v>0.20006522610324429</v>
      </c>
      <c r="X88" s="4">
        <v>1.2109379340249355E-2</v>
      </c>
      <c r="Y88" s="4">
        <v>0.17946047889462202</v>
      </c>
      <c r="Z88">
        <v>0.25617198744263198</v>
      </c>
      <c r="AA88">
        <f t="shared" si="1"/>
        <v>8.4128000000000008E-2</v>
      </c>
      <c r="AB88" s="4">
        <v>1</v>
      </c>
    </row>
    <row r="89" spans="1:28" ht="15.5" x14ac:dyDescent="0.35">
      <c r="A89" s="28" t="s">
        <v>96</v>
      </c>
      <c r="B89" s="3">
        <v>6</v>
      </c>
      <c r="C89" s="3">
        <v>24</v>
      </c>
      <c r="D89" s="6">
        <v>0.11766666666666667</v>
      </c>
      <c r="E89" s="4">
        <v>3.2194320477808116</v>
      </c>
      <c r="F89" s="4">
        <v>4.5515097690941388</v>
      </c>
      <c r="G89" s="6">
        <v>0.21099999999999999</v>
      </c>
      <c r="H89" s="4">
        <v>2.1</v>
      </c>
      <c r="I89" s="6">
        <v>0.13</v>
      </c>
      <c r="J89" s="4">
        <v>0.34</v>
      </c>
      <c r="K89" s="3">
        <v>0.10362732459724075</v>
      </c>
      <c r="L89" s="4">
        <v>5.1716992135337599E-2</v>
      </c>
      <c r="M89" s="3">
        <v>2.3949521849650834E-2</v>
      </c>
      <c r="N89" s="4">
        <v>0.22639468020792139</v>
      </c>
      <c r="O89" s="4">
        <v>7.4387110757180866E-2</v>
      </c>
      <c r="P89" s="4">
        <v>0.49801108173926395</v>
      </c>
      <c r="Q89" s="4">
        <v>0.32095371825675068</v>
      </c>
      <c r="R89" s="4">
        <v>0.64079706304773798</v>
      </c>
      <c r="S89" s="4">
        <v>5.8933674401838845E-2</v>
      </c>
      <c r="T89" s="4">
        <v>0.17639937373678941</v>
      </c>
      <c r="U89" s="4">
        <v>0.11100004709845637</v>
      </c>
      <c r="V89" s="4">
        <v>8.8609207201051823E-2</v>
      </c>
      <c r="W89" s="4">
        <v>0.19413331811721279</v>
      </c>
      <c r="X89" s="4">
        <v>1.2785790615261763E-2</v>
      </c>
      <c r="Y89" s="4">
        <v>0.16897426064933543</v>
      </c>
      <c r="Z89">
        <v>0.24176144343401962</v>
      </c>
      <c r="AA89">
        <f t="shared" si="1"/>
        <v>0.12425600000000001</v>
      </c>
      <c r="AB89" s="4">
        <v>1</v>
      </c>
    </row>
    <row r="90" spans="1:28" ht="15.5" x14ac:dyDescent="0.35">
      <c r="A90" s="28" t="s">
        <v>96</v>
      </c>
      <c r="B90" s="3">
        <v>6</v>
      </c>
      <c r="C90" s="3">
        <v>36</v>
      </c>
      <c r="D90" s="6">
        <v>0.17899999999999999</v>
      </c>
      <c r="E90" s="4">
        <v>1.3876862274917294</v>
      </c>
      <c r="F90" s="4">
        <v>7.1047957371225579</v>
      </c>
      <c r="G90" s="6">
        <v>0.152</v>
      </c>
      <c r="H90" s="4">
        <v>1.78</v>
      </c>
      <c r="I90" s="6">
        <v>0.17</v>
      </c>
      <c r="J90" s="4">
        <v>0.51900000000000002</v>
      </c>
      <c r="K90" s="3">
        <v>0.15130428166311027</v>
      </c>
      <c r="L90" s="4">
        <v>5.5840170860611951E-2</v>
      </c>
      <c r="M90" s="3">
        <v>2.3468383066364049E-2</v>
      </c>
      <c r="N90" s="4">
        <v>0.2330380787667321</v>
      </c>
      <c r="O90" s="4">
        <v>7.006571095144519E-2</v>
      </c>
      <c r="P90" s="4">
        <v>0.46835741105970674</v>
      </c>
      <c r="Q90" s="4">
        <v>0.3212986707889689</v>
      </c>
      <c r="R90" s="4">
        <v>0.60603982531567202</v>
      </c>
      <c r="S90" s="4">
        <v>5.2666147994301804E-2</v>
      </c>
      <c r="T90" s="4">
        <v>0.17471864250032923</v>
      </c>
      <c r="U90" s="4">
        <v>0.10610437208824744</v>
      </c>
      <c r="V90" s="4">
        <v>7.3553982632901471E-2</v>
      </c>
      <c r="W90" s="4">
        <v>0.19555740302034619</v>
      </c>
      <c r="X90" s="4">
        <v>1.0842312751789665E-2</v>
      </c>
      <c r="Y90" s="4">
        <v>0.15241773571798312</v>
      </c>
      <c r="Z90">
        <v>0.21476612858365451</v>
      </c>
      <c r="AA90">
        <f t="shared" si="1"/>
        <v>0.189024</v>
      </c>
      <c r="AB90" s="4">
        <v>1</v>
      </c>
    </row>
    <row r="91" spans="1:28" ht="15.5" x14ac:dyDescent="0.35">
      <c r="A91" s="28" t="s">
        <v>96</v>
      </c>
      <c r="B91" s="3">
        <v>6</v>
      </c>
      <c r="C91" s="3">
        <v>48</v>
      </c>
      <c r="D91" s="6">
        <v>0.311</v>
      </c>
      <c r="E91" s="4">
        <v>5.5507449099669176E-2</v>
      </c>
      <c r="F91" s="4">
        <v>9.2140319715808161</v>
      </c>
      <c r="G91" s="6">
        <v>0.13</v>
      </c>
      <c r="H91" s="4">
        <v>1.48</v>
      </c>
      <c r="I91" s="6">
        <v>0.2</v>
      </c>
      <c r="J91" s="4">
        <v>0.77900000000000003</v>
      </c>
      <c r="K91" s="3">
        <v>0.2028869731795066</v>
      </c>
      <c r="L91" s="4">
        <v>7.5119466934620058E-2</v>
      </c>
      <c r="M91" s="3">
        <v>2.2725644765395989E-2</v>
      </c>
      <c r="N91" s="4">
        <v>0.21206482215668074</v>
      </c>
      <c r="O91" s="4">
        <v>9.1090995661149629E-2</v>
      </c>
      <c r="P91" s="4">
        <v>0.41858266088299423</v>
      </c>
      <c r="Q91" s="4">
        <v>0.27775890524022362</v>
      </c>
      <c r="R91" s="4">
        <v>0.60392610004712577</v>
      </c>
      <c r="S91" s="4">
        <v>4.109704207183585E-2</v>
      </c>
      <c r="T91" s="4">
        <v>0.15929002769908471</v>
      </c>
      <c r="U91" s="4">
        <v>0.11272635603628257</v>
      </c>
      <c r="V91" s="4">
        <v>5.2898917590258734E-2</v>
      </c>
      <c r="W91" s="4">
        <v>0.17076386268928195</v>
      </c>
      <c r="X91" s="4">
        <v>5.9556979044416113E-3</v>
      </c>
      <c r="Y91" s="4">
        <v>0.13056589009743486</v>
      </c>
      <c r="Z91">
        <v>0.19354703387208716</v>
      </c>
      <c r="AA91">
        <f t="shared" si="1"/>
        <v>0.32841600000000004</v>
      </c>
      <c r="AB91" s="4">
        <v>1</v>
      </c>
    </row>
    <row r="92" spans="1:28" ht="15.5" x14ac:dyDescent="0.35">
      <c r="A92" s="29" t="s">
        <v>97</v>
      </c>
      <c r="B92" s="3">
        <v>1</v>
      </c>
      <c r="C92" s="3">
        <v>0</v>
      </c>
      <c r="D92" s="6">
        <v>3.7333333333333336E-2</v>
      </c>
      <c r="E92" s="4">
        <v>5.8282821554652635</v>
      </c>
      <c r="F92" s="4">
        <v>21.092362344582593</v>
      </c>
      <c r="G92" s="6">
        <v>0.41</v>
      </c>
      <c r="H92" s="4">
        <v>2.42</v>
      </c>
      <c r="I92" s="6">
        <v>0.03</v>
      </c>
      <c r="J92" s="4">
        <v>4.9000000000000002E-2</v>
      </c>
      <c r="K92" s="3">
        <v>2.3769530440495561E-2</v>
      </c>
      <c r="L92" s="4">
        <v>6.7104062227673955E-2</v>
      </c>
      <c r="M92" s="3">
        <v>2.4094065431035195E-2</v>
      </c>
      <c r="N92" s="4">
        <v>0.20459495409767786</v>
      </c>
      <c r="O92" s="4">
        <v>9.169080973487144E-2</v>
      </c>
      <c r="P92" s="4">
        <v>0.64331489274228471</v>
      </c>
      <c r="Q92" s="4">
        <v>0.36512332685837001</v>
      </c>
      <c r="R92" s="4">
        <v>0.53421153289667078</v>
      </c>
      <c r="S92" s="4">
        <v>5.6033198348663119E-2</v>
      </c>
      <c r="T92" s="4">
        <v>0.14065580632823715</v>
      </c>
      <c r="U92" s="4">
        <v>9.371701647524644E-2</v>
      </c>
      <c r="V92" s="4">
        <v>0.12125136635686538</v>
      </c>
      <c r="W92" s="4">
        <v>0.19164353725822605</v>
      </c>
      <c r="X92" s="4">
        <v>1.6318834720862679E-2</v>
      </c>
      <c r="Y92" s="4">
        <v>0.11386563986018815</v>
      </c>
      <c r="Z92">
        <v>0.2504018060794333</v>
      </c>
      <c r="AA92">
        <f t="shared" si="1"/>
        <v>3.9424000000000008E-2</v>
      </c>
      <c r="AB92" s="4">
        <v>1</v>
      </c>
    </row>
    <row r="93" spans="1:28" ht="15.5" x14ac:dyDescent="0.35">
      <c r="A93" s="29" t="s">
        <v>97</v>
      </c>
      <c r="B93" s="3">
        <v>1</v>
      </c>
      <c r="C93" s="3">
        <v>12</v>
      </c>
      <c r="D93" s="6">
        <v>7.1333333333333332E-2</v>
      </c>
      <c r="E93" s="4">
        <v>5.106685317169565</v>
      </c>
      <c r="F93" s="4">
        <v>21.536412078152754</v>
      </c>
      <c r="G93" s="6">
        <v>0.35499999999999998</v>
      </c>
      <c r="H93" s="4">
        <v>2.2999999999999998</v>
      </c>
      <c r="I93" s="6">
        <v>7.0000000000000007E-2</v>
      </c>
      <c r="J93" s="4">
        <v>0.13400000000000001</v>
      </c>
      <c r="K93" s="3">
        <v>4.5232817265323709E-2</v>
      </c>
      <c r="L93" s="4">
        <v>6.4298681225307588E-2</v>
      </c>
      <c r="M93" s="3">
        <v>2.2243721131431329E-2</v>
      </c>
      <c r="N93" s="4">
        <v>0.20618017968870603</v>
      </c>
      <c r="O93" s="4">
        <v>7.1366024862603655E-2</v>
      </c>
      <c r="P93" s="4">
        <v>0.6027568343455677</v>
      </c>
      <c r="Q93" s="4">
        <v>0.35212558432890856</v>
      </c>
      <c r="R93" s="4">
        <v>0.52506690029079528</v>
      </c>
      <c r="S93" s="4">
        <v>5.4109413844773351E-2</v>
      </c>
      <c r="T93" s="4">
        <v>0.12394754301847243</v>
      </c>
      <c r="U93" s="4">
        <v>9.1333816870439122E-2</v>
      </c>
      <c r="V93" s="4">
        <v>0.10028069952319701</v>
      </c>
      <c r="W93" s="4">
        <v>0.17520788563555256</v>
      </c>
      <c r="X93" s="4">
        <v>1.1659424621715648E-2</v>
      </c>
      <c r="Y93" s="4">
        <v>0.11517999375770314</v>
      </c>
      <c r="Z93">
        <v>0.23952171407520059</v>
      </c>
      <c r="AA93">
        <f t="shared" si="1"/>
        <v>7.5328000000000006E-2</v>
      </c>
      <c r="AB93" s="4">
        <v>1</v>
      </c>
    </row>
    <row r="94" spans="1:28" ht="15.5" x14ac:dyDescent="0.35">
      <c r="A94" s="29" t="s">
        <v>97</v>
      </c>
      <c r="B94" s="3">
        <v>1</v>
      </c>
      <c r="C94" s="3">
        <v>24</v>
      </c>
      <c r="D94" s="6">
        <v>9.0333333333333335E-2</v>
      </c>
      <c r="E94" s="4">
        <v>3.9965363351761805</v>
      </c>
      <c r="F94" s="4">
        <v>23.978685612788635</v>
      </c>
      <c r="G94" s="6">
        <v>0.29699999999999999</v>
      </c>
      <c r="H94" s="4">
        <v>2.16</v>
      </c>
      <c r="I94" s="6">
        <v>0.1</v>
      </c>
      <c r="J94" s="4">
        <v>0.26</v>
      </c>
      <c r="K94" s="3">
        <v>7.7877106729979634E-2</v>
      </c>
      <c r="L94" s="4">
        <v>6.5306130150667233E-2</v>
      </c>
      <c r="M94" s="3">
        <v>1.9324873374743153E-2</v>
      </c>
      <c r="N94" s="4">
        <v>0.21306736315329164</v>
      </c>
      <c r="O94" s="4">
        <v>7.7824131922761178E-2</v>
      </c>
      <c r="P94" s="4">
        <v>0.53666806564383929</v>
      </c>
      <c r="Q94" s="4">
        <v>0.31592615432289139</v>
      </c>
      <c r="R94" s="4">
        <v>0.51230726208029709</v>
      </c>
      <c r="S94" s="4">
        <v>6.0061761775363189E-2</v>
      </c>
      <c r="T94" s="4">
        <v>0.12659474026005491</v>
      </c>
      <c r="U94" s="4">
        <v>9.4172606568205336E-2</v>
      </c>
      <c r="V94" s="4">
        <v>8.3539143646062769E-2</v>
      </c>
      <c r="W94" s="4">
        <v>0.16873406594519288</v>
      </c>
      <c r="X94" s="4">
        <v>1.2974434490485836E-2</v>
      </c>
      <c r="Y94" s="4">
        <v>0.10765618897020884</v>
      </c>
      <c r="Z94">
        <v>0.21341631220544008</v>
      </c>
      <c r="AA94">
        <f t="shared" si="1"/>
        <v>9.5392000000000005E-2</v>
      </c>
      <c r="AB94" s="4">
        <v>1</v>
      </c>
    </row>
    <row r="95" spans="1:28" ht="15.5" x14ac:dyDescent="0.35">
      <c r="A95" s="29" t="s">
        <v>97</v>
      </c>
      <c r="B95" s="3">
        <v>1</v>
      </c>
      <c r="C95" s="3">
        <v>36</v>
      </c>
      <c r="D95" s="6">
        <v>0.15366666666666665</v>
      </c>
      <c r="E95" s="4">
        <v>2.7198650058837899</v>
      </c>
      <c r="F95" s="4">
        <v>26.087921847246893</v>
      </c>
      <c r="G95" s="6">
        <v>0.25800000000000001</v>
      </c>
      <c r="H95" s="4">
        <v>1.97</v>
      </c>
      <c r="I95" s="6">
        <v>0.15</v>
      </c>
      <c r="J95" s="4">
        <v>0.44500000000000001</v>
      </c>
      <c r="K95" s="3">
        <v>0.15069437367291882</v>
      </c>
      <c r="L95" s="4">
        <v>8.0800537978957906E-2</v>
      </c>
      <c r="M95" s="3">
        <v>2.8867737242239924E-2</v>
      </c>
      <c r="N95" s="4">
        <v>0.24208367133353442</v>
      </c>
      <c r="O95" s="4">
        <v>7.2033706604339637E-2</v>
      </c>
      <c r="P95" s="4">
        <v>0.51374508012043263</v>
      </c>
      <c r="Q95" s="4">
        <v>0.34489927917778279</v>
      </c>
      <c r="R95" s="4">
        <v>0.56807705080706006</v>
      </c>
      <c r="S95" s="4">
        <v>7.1551591995618627E-2</v>
      </c>
      <c r="T95" s="4">
        <v>0.17368983792922627</v>
      </c>
      <c r="U95" s="4">
        <v>0.11622300806745001</v>
      </c>
      <c r="V95" s="4">
        <v>9.8718064568358424E-2</v>
      </c>
      <c r="W95" s="4">
        <v>0.21763412676761051</v>
      </c>
      <c r="X95" s="4">
        <v>1.3055301643562093E-2</v>
      </c>
      <c r="Y95" s="4">
        <v>0.12557989667724317</v>
      </c>
      <c r="Z95">
        <v>0.24959971790048446</v>
      </c>
      <c r="AA95">
        <f t="shared" si="1"/>
        <v>0.16227199999999997</v>
      </c>
      <c r="AB95" s="4">
        <v>1</v>
      </c>
    </row>
    <row r="96" spans="1:28" ht="15.5" x14ac:dyDescent="0.35">
      <c r="A96" s="29" t="s">
        <v>97</v>
      </c>
      <c r="B96" s="3">
        <v>1</v>
      </c>
      <c r="C96" s="3">
        <v>48</v>
      </c>
      <c r="D96" s="6">
        <v>0.24233333333333335</v>
      </c>
      <c r="E96" s="4">
        <v>1.7207309220897444</v>
      </c>
      <c r="F96" s="4">
        <v>27.198046181172291</v>
      </c>
      <c r="G96" s="6">
        <v>0.25800000000000001</v>
      </c>
      <c r="H96" s="4">
        <v>1.73</v>
      </c>
      <c r="I96" s="6">
        <v>0.18</v>
      </c>
      <c r="J96" s="4">
        <v>0.58499999999999996</v>
      </c>
      <c r="K96" s="3">
        <v>0.13916560348818316</v>
      </c>
      <c r="L96" s="4">
        <v>6.0609708238519244E-2</v>
      </c>
      <c r="M96" s="3">
        <v>1.3239045904747873E-2</v>
      </c>
      <c r="N96" s="4">
        <v>0.20860320539340493</v>
      </c>
      <c r="O96" s="4">
        <v>7.5032794072386194E-2</v>
      </c>
      <c r="P96" s="4">
        <v>0.34967513217833779</v>
      </c>
      <c r="Q96" s="4">
        <v>0.22696718829986293</v>
      </c>
      <c r="R96" s="4">
        <v>0.42451015951723237</v>
      </c>
      <c r="S96" s="4">
        <v>6.6819135049285341E-2</v>
      </c>
      <c r="T96" s="4">
        <v>0.14183840782719112</v>
      </c>
      <c r="U96" s="4">
        <v>9.7169866225839591E-2</v>
      </c>
      <c r="V96" s="4">
        <v>5.001528818231455E-2</v>
      </c>
      <c r="W96" s="4">
        <v>0.1540763740123231</v>
      </c>
      <c r="X96" s="4">
        <v>1.1703677165151969E-2</v>
      </c>
      <c r="Y96" s="4">
        <v>0.11568634090198554</v>
      </c>
      <c r="Z96">
        <v>0.18895356982255401</v>
      </c>
      <c r="AA96">
        <f t="shared" si="1"/>
        <v>0.25590400000000002</v>
      </c>
      <c r="AB96" s="4">
        <v>1</v>
      </c>
    </row>
    <row r="97" spans="1:28" ht="15.5" x14ac:dyDescent="0.35">
      <c r="A97" s="29" t="s">
        <v>97</v>
      </c>
      <c r="B97" s="3">
        <v>2</v>
      </c>
      <c r="C97" s="3">
        <v>0</v>
      </c>
      <c r="D97" s="6">
        <v>3.2766666666666666E-2</v>
      </c>
      <c r="E97" s="4">
        <v>6.1058194009636093</v>
      </c>
      <c r="F97" s="4">
        <v>21.647424511545296</v>
      </c>
      <c r="G97" s="6">
        <v>0.44900000000000001</v>
      </c>
      <c r="H97" s="4">
        <v>2.5299999999999998</v>
      </c>
      <c r="I97" s="6">
        <v>0.04</v>
      </c>
      <c r="J97" s="4">
        <v>0.04</v>
      </c>
      <c r="K97" s="3">
        <v>2.3179995154085069E-2</v>
      </c>
      <c r="L97" s="4">
        <v>6.5953762985289627E-2</v>
      </c>
      <c r="M97" s="3">
        <v>2.3933610379741611E-2</v>
      </c>
      <c r="N97" s="4">
        <v>0.20715032968385064</v>
      </c>
      <c r="O97" s="4">
        <v>0.11794795380773512</v>
      </c>
      <c r="P97" s="4">
        <v>0.58114530451528945</v>
      </c>
      <c r="Q97" s="4">
        <v>0.37375453200380832</v>
      </c>
      <c r="R97" s="4">
        <v>0.52169584533217728</v>
      </c>
      <c r="S97" s="4">
        <v>5.6749997871354617E-2</v>
      </c>
      <c r="T97" s="4">
        <v>0.14195974505424744</v>
      </c>
      <c r="U97" s="4">
        <v>9.2397725351012691E-2</v>
      </c>
      <c r="V97" s="4">
        <v>0.1091522194338872</v>
      </c>
      <c r="W97" s="4">
        <v>0.18775434890744211</v>
      </c>
      <c r="X97" s="4">
        <v>9.7997119438089243E-3</v>
      </c>
      <c r="Y97" s="4">
        <v>0.12455121726687103</v>
      </c>
      <c r="Z97">
        <v>0.23573907755067047</v>
      </c>
      <c r="AA97">
        <f t="shared" si="1"/>
        <v>3.4601600000000003E-2</v>
      </c>
      <c r="AB97" s="4">
        <v>1</v>
      </c>
    </row>
    <row r="98" spans="1:28" ht="15.5" x14ac:dyDescent="0.35">
      <c r="A98" s="29" t="s">
        <v>97</v>
      </c>
      <c r="B98" s="3">
        <v>2</v>
      </c>
      <c r="C98" s="3">
        <v>12</v>
      </c>
      <c r="D98" s="6">
        <v>5.0999999999999997E-2</v>
      </c>
      <c r="E98" s="4">
        <v>5.2177002153689021</v>
      </c>
      <c r="F98" s="4">
        <v>21.869449378330376</v>
      </c>
      <c r="G98" s="6">
        <v>0.36099999999999999</v>
      </c>
      <c r="H98" s="4">
        <v>2.31</v>
      </c>
      <c r="I98" s="6">
        <v>7.0000000000000007E-2</v>
      </c>
      <c r="J98" s="4">
        <v>0.14799999999999999</v>
      </c>
      <c r="K98" s="3">
        <v>4.614347739753117E-2</v>
      </c>
      <c r="L98" s="4">
        <v>6.5719423175638808E-2</v>
      </c>
      <c r="M98" s="3">
        <v>2.3130790046711782E-2</v>
      </c>
      <c r="N98" s="4">
        <v>0.21146400858069825</v>
      </c>
      <c r="O98" s="4">
        <v>8.6421447030096077E-2</v>
      </c>
      <c r="P98" s="4">
        <v>0.60781528055385858</v>
      </c>
      <c r="Q98" s="4">
        <v>0.36309727385961327</v>
      </c>
      <c r="R98" s="4">
        <v>0.55358067681838263</v>
      </c>
      <c r="S98" s="4">
        <v>5.6040641732149427E-2</v>
      </c>
      <c r="T98" s="4">
        <v>0.12786017519599657</v>
      </c>
      <c r="U98" s="4">
        <v>9.2740259847601841E-2</v>
      </c>
      <c r="V98" s="4">
        <v>0.10298885402228558</v>
      </c>
      <c r="W98" s="4">
        <v>0.17600832597342461</v>
      </c>
      <c r="X98" s="4">
        <v>8.036857135349941E-3</v>
      </c>
      <c r="Y98" s="4">
        <v>0.11638839748811981</v>
      </c>
      <c r="Z98">
        <v>0.23950444167666887</v>
      </c>
      <c r="AA98">
        <f t="shared" si="1"/>
        <v>5.3856000000000001E-2</v>
      </c>
      <c r="AB98" s="4">
        <v>1</v>
      </c>
    </row>
    <row r="99" spans="1:28" ht="15.5" x14ac:dyDescent="0.35">
      <c r="A99" s="29" t="s">
        <v>97</v>
      </c>
      <c r="B99" s="3">
        <v>2</v>
      </c>
      <c r="C99" s="3">
        <v>24</v>
      </c>
      <c r="D99" s="6">
        <v>0.10266666666666667</v>
      </c>
      <c r="E99" s="4">
        <v>4.1630586824751878</v>
      </c>
      <c r="F99" s="4">
        <v>24.422735346358792</v>
      </c>
      <c r="G99" s="6">
        <v>0.32600000000000001</v>
      </c>
      <c r="H99" s="4">
        <v>2.2000000000000002</v>
      </c>
      <c r="I99" s="6">
        <v>0.11</v>
      </c>
      <c r="J99" s="4">
        <v>0.245</v>
      </c>
      <c r="K99" s="3">
        <v>7.1268001639299292E-2</v>
      </c>
      <c r="L99" s="4">
        <v>5.7642722250553002E-2</v>
      </c>
      <c r="M99" s="3">
        <v>1.7933538643583196E-2</v>
      </c>
      <c r="N99" s="4">
        <v>0.20101281702920223</v>
      </c>
      <c r="O99" s="4">
        <v>7.1882453528648152E-2</v>
      </c>
      <c r="P99" s="4">
        <v>0.38875265434585976</v>
      </c>
      <c r="Q99" s="4">
        <v>0.24970878010249298</v>
      </c>
      <c r="R99" s="4">
        <v>0.49376365441497816</v>
      </c>
      <c r="S99" s="4">
        <v>5.6761160124983036E-2</v>
      </c>
      <c r="T99" s="4">
        <v>0.12174548298912984</v>
      </c>
      <c r="U99" s="4">
        <v>8.846733467968633E-2</v>
      </c>
      <c r="V99" s="4">
        <v>7.9073135692974791E-2</v>
      </c>
      <c r="W99" s="4">
        <v>0.15723842845302904</v>
      </c>
      <c r="X99" s="4">
        <v>1.3748620317752159E-2</v>
      </c>
      <c r="Y99" s="4">
        <v>0.10895819663543396</v>
      </c>
      <c r="Z99">
        <v>0.20677883513919354</v>
      </c>
      <c r="AA99">
        <f t="shared" si="1"/>
        <v>0.10841600000000001</v>
      </c>
      <c r="AB99" s="4">
        <v>1</v>
      </c>
    </row>
    <row r="100" spans="1:28" ht="15.5" x14ac:dyDescent="0.35">
      <c r="A100" s="29" t="s">
        <v>97</v>
      </c>
      <c r="B100" s="3">
        <v>2</v>
      </c>
      <c r="C100" s="3">
        <v>36</v>
      </c>
      <c r="D100" s="6">
        <v>0.19666666666666666</v>
      </c>
      <c r="E100" s="4">
        <v>2.66435755678412</v>
      </c>
      <c r="F100" s="4">
        <v>25.976909413854351</v>
      </c>
      <c r="G100" s="6">
        <v>0.255</v>
      </c>
      <c r="H100" s="4">
        <v>1.92</v>
      </c>
      <c r="I100" s="6">
        <v>0.15</v>
      </c>
      <c r="J100" s="4">
        <v>0.44</v>
      </c>
      <c r="K100" s="3">
        <v>0.10034775914440142</v>
      </c>
      <c r="L100" s="4">
        <v>5.5166009234389655E-2</v>
      </c>
      <c r="M100" s="3">
        <v>1.1849761167815722E-2</v>
      </c>
      <c r="N100" s="4">
        <v>0.18829471275761206</v>
      </c>
      <c r="O100" s="4">
        <v>7.9641083968075302E-2</v>
      </c>
      <c r="P100" s="4">
        <v>0.41113081479435892</v>
      </c>
      <c r="Q100" s="4">
        <v>0.27490096556257881</v>
      </c>
      <c r="R100" s="4">
        <v>0.46630632563961277</v>
      </c>
      <c r="S100" s="4">
        <v>6.7450321553879089E-2</v>
      </c>
      <c r="T100" s="4">
        <v>0.13472337614784255</v>
      </c>
      <c r="U100" s="4">
        <v>8.3356192640708829E-2</v>
      </c>
      <c r="V100" s="4">
        <v>5.7634183593112939E-2</v>
      </c>
      <c r="W100" s="4">
        <v>0.13281298694020383</v>
      </c>
      <c r="X100" s="4">
        <v>1.4162538000802648E-2</v>
      </c>
      <c r="Y100" s="4">
        <v>0.11349777628809038</v>
      </c>
      <c r="Z100">
        <v>0.17466365129424327</v>
      </c>
      <c r="AA100">
        <f t="shared" si="1"/>
        <v>0.20768</v>
      </c>
      <c r="AB100" s="4">
        <v>1</v>
      </c>
    </row>
    <row r="101" spans="1:28" ht="15.5" x14ac:dyDescent="0.35">
      <c r="A101" s="29" t="s">
        <v>97</v>
      </c>
      <c r="B101" s="3">
        <v>2</v>
      </c>
      <c r="C101" s="3">
        <v>48</v>
      </c>
      <c r="D101" s="6">
        <v>0.30833333333333329</v>
      </c>
      <c r="E101" s="4">
        <v>1.33217877839206</v>
      </c>
      <c r="F101" s="4">
        <v>28.308170515097689</v>
      </c>
      <c r="G101" s="6">
        <v>0.217</v>
      </c>
      <c r="H101" s="4">
        <v>1.73</v>
      </c>
      <c r="I101" s="6">
        <v>0.19</v>
      </c>
      <c r="J101" s="4">
        <v>0.64800000000000002</v>
      </c>
      <c r="K101" s="3">
        <v>0.1840070473717951</v>
      </c>
      <c r="L101" s="4">
        <v>7.1371855770095374E-2</v>
      </c>
      <c r="M101" s="3">
        <v>1.7062741604026137E-2</v>
      </c>
      <c r="N101" s="4">
        <v>0.23356635562633649</v>
      </c>
      <c r="O101" s="4">
        <v>7.0689105149679785E-2</v>
      </c>
      <c r="P101" s="4">
        <v>0.3722095298919082</v>
      </c>
      <c r="Q101" s="4">
        <v>0.23680434961746083</v>
      </c>
      <c r="R101" s="4">
        <v>0.49826433441710488</v>
      </c>
      <c r="S101" s="4">
        <v>4.9506276516310815E-2</v>
      </c>
      <c r="T101" s="4">
        <v>0.15776983013048257</v>
      </c>
      <c r="U101" s="4">
        <v>0.11375445640092433</v>
      </c>
      <c r="V101" s="4">
        <v>6.6327419883355734E-2</v>
      </c>
      <c r="W101" s="4">
        <v>0.1766477435469368</v>
      </c>
      <c r="X101" s="4">
        <v>1.3367061272076783E-2</v>
      </c>
      <c r="Y101" s="4">
        <v>0.11674300510554764</v>
      </c>
      <c r="Z101">
        <v>0.2098417508836371</v>
      </c>
      <c r="AA101">
        <f t="shared" si="1"/>
        <v>0.32559999999999995</v>
      </c>
      <c r="AB101" s="4">
        <v>1</v>
      </c>
    </row>
    <row r="102" spans="1:28" ht="15.5" x14ac:dyDescent="0.35">
      <c r="A102" s="29" t="s">
        <v>97</v>
      </c>
      <c r="B102" s="3">
        <v>3</v>
      </c>
      <c r="C102" s="3">
        <v>0</v>
      </c>
      <c r="D102" s="6">
        <v>3.3066666666666661E-2</v>
      </c>
      <c r="E102" s="4">
        <v>6.1613268500632783</v>
      </c>
      <c r="F102" s="4">
        <v>21.980461811722915</v>
      </c>
      <c r="G102" s="6">
        <v>0.433</v>
      </c>
      <c r="H102" s="4">
        <v>2.61</v>
      </c>
      <c r="I102" s="6">
        <v>0.03</v>
      </c>
      <c r="J102" s="4">
        <v>2.9000000000000001E-2</v>
      </c>
      <c r="K102" s="3">
        <v>2.2827992971808101E-2</v>
      </c>
      <c r="L102" s="4">
        <v>6.4236810818828149E-2</v>
      </c>
      <c r="M102" s="3">
        <v>2.260815693783428E-2</v>
      </c>
      <c r="N102" s="4">
        <v>0.20205207337150685</v>
      </c>
      <c r="O102" s="4">
        <v>0.10971205241447173</v>
      </c>
      <c r="P102" s="4">
        <v>0.56680960036482975</v>
      </c>
      <c r="Q102" s="4">
        <v>0.36757678187323606</v>
      </c>
      <c r="R102" s="4">
        <v>0.47977146089974054</v>
      </c>
      <c r="S102" s="4">
        <v>5.5399308750293717E-2</v>
      </c>
      <c r="T102" s="4">
        <v>0.13763489080685623</v>
      </c>
      <c r="U102" s="4">
        <v>9.035444336845766E-2</v>
      </c>
      <c r="V102" s="4">
        <v>0.1061088978153488</v>
      </c>
      <c r="W102" s="4">
        <v>0.18471686759699099</v>
      </c>
      <c r="X102" s="4">
        <v>1.132158543293502E-2</v>
      </c>
      <c r="Y102" s="4">
        <v>0.11449568758799279</v>
      </c>
      <c r="Z102">
        <v>0.2305916402326959</v>
      </c>
      <c r="AA102">
        <f t="shared" si="1"/>
        <v>3.4918399999999995E-2</v>
      </c>
      <c r="AB102" s="4">
        <v>1</v>
      </c>
    </row>
    <row r="103" spans="1:28" ht="15.5" x14ac:dyDescent="0.35">
      <c r="A103" s="29" t="s">
        <v>97</v>
      </c>
      <c r="B103" s="3">
        <v>3</v>
      </c>
      <c r="C103" s="3">
        <v>12</v>
      </c>
      <c r="D103" s="6">
        <v>6.9666666666666668E-2</v>
      </c>
      <c r="E103" s="4">
        <v>5.2732076644685719</v>
      </c>
      <c r="F103" s="4">
        <v>22.31349911190053</v>
      </c>
      <c r="G103" s="6">
        <v>0.35599999999999998</v>
      </c>
      <c r="H103" s="4">
        <v>2.35</v>
      </c>
      <c r="I103" s="6">
        <v>7.0000000000000007E-2</v>
      </c>
      <c r="J103" s="4">
        <v>0.12</v>
      </c>
      <c r="K103" s="3">
        <v>4.3269658505241421E-2</v>
      </c>
      <c r="L103" s="4">
        <v>6.3302974128914821E-2</v>
      </c>
      <c r="M103" s="3">
        <v>2.3609085794051691E-2</v>
      </c>
      <c r="N103" s="4">
        <v>0.20030266823068241</v>
      </c>
      <c r="O103" s="4">
        <v>7.652305281176805E-2</v>
      </c>
      <c r="P103" s="4">
        <v>0.55828437226964545</v>
      </c>
      <c r="Q103" s="4">
        <v>0.34898240970795558</v>
      </c>
      <c r="R103" s="4">
        <v>0.54967833575899105</v>
      </c>
      <c r="S103" s="4">
        <v>7.2070676291754968E-2</v>
      </c>
      <c r="T103" s="4">
        <v>0.12267364445987437</v>
      </c>
      <c r="U103" s="4">
        <v>8.828508097584066E-2</v>
      </c>
      <c r="V103" s="4">
        <v>9.8580437700375334E-2</v>
      </c>
      <c r="W103" s="4">
        <v>0.16778382628542052</v>
      </c>
      <c r="X103" s="4">
        <v>1.229946912168064E-2</v>
      </c>
      <c r="Y103" s="4">
        <v>0.11423127244645084</v>
      </c>
      <c r="Z103">
        <v>0.22457319392729799</v>
      </c>
      <c r="AA103">
        <f t="shared" si="1"/>
        <v>7.3568000000000008E-2</v>
      </c>
      <c r="AB103" s="4">
        <v>1</v>
      </c>
    </row>
    <row r="104" spans="1:28" ht="15.5" x14ac:dyDescent="0.35">
      <c r="A104" s="29" t="s">
        <v>97</v>
      </c>
      <c r="B104" s="3">
        <v>3</v>
      </c>
      <c r="C104" s="3">
        <v>24</v>
      </c>
      <c r="D104" s="6">
        <v>0.11966666666666667</v>
      </c>
      <c r="E104" s="4">
        <v>4.2185661315748568</v>
      </c>
      <c r="F104" s="4">
        <v>23.978685612788635</v>
      </c>
      <c r="G104" s="6">
        <v>0.314</v>
      </c>
      <c r="H104" s="4">
        <v>2.17</v>
      </c>
      <c r="I104" s="6">
        <v>0.11</v>
      </c>
      <c r="J104" s="4">
        <v>0.28000000000000003</v>
      </c>
      <c r="K104" s="3">
        <v>6.3737286463782628E-2</v>
      </c>
      <c r="L104" s="4">
        <v>2.8483589995846999E-2</v>
      </c>
      <c r="M104" s="3">
        <v>1.3152911893734158E-2</v>
      </c>
      <c r="N104" s="4">
        <v>0.18852783233363504</v>
      </c>
      <c r="O104" s="4">
        <v>6.4710432122221176E-2</v>
      </c>
      <c r="P104" s="4">
        <v>0.37478178921991956</v>
      </c>
      <c r="Q104" s="4">
        <v>0.22267332409524562</v>
      </c>
      <c r="R104" s="4">
        <v>0.37020122976100323</v>
      </c>
      <c r="S104" s="4">
        <v>4.4392894967702226E-2</v>
      </c>
      <c r="T104" s="4">
        <v>0.11851494099313523</v>
      </c>
      <c r="U104" s="4">
        <v>8.0671710195533028E-2</v>
      </c>
      <c r="V104" s="4">
        <v>5.3570856186088422E-2</v>
      </c>
      <c r="W104" s="4">
        <v>0.1428074181931604</v>
      </c>
      <c r="X104" s="4">
        <v>2.2031265831467292E-2</v>
      </c>
      <c r="Y104" s="4">
        <v>8.5298099090647186E-2</v>
      </c>
      <c r="Z104">
        <v>0.22704909192315556</v>
      </c>
      <c r="AA104">
        <f t="shared" si="1"/>
        <v>0.12636800000000001</v>
      </c>
      <c r="AB104" s="4">
        <v>1</v>
      </c>
    </row>
    <row r="105" spans="1:28" ht="15.5" x14ac:dyDescent="0.35">
      <c r="A105" s="29" t="s">
        <v>97</v>
      </c>
      <c r="B105" s="3">
        <v>3</v>
      </c>
      <c r="C105" s="3">
        <v>36</v>
      </c>
      <c r="D105" s="6">
        <v>0.21299999999999999</v>
      </c>
      <c r="E105" s="4">
        <v>2.5533426585847825</v>
      </c>
      <c r="F105" s="4">
        <v>26.420959147424512</v>
      </c>
      <c r="G105" s="6">
        <v>0.26400000000000001</v>
      </c>
      <c r="H105" s="4">
        <v>1.92</v>
      </c>
      <c r="I105" s="6">
        <v>0.16</v>
      </c>
      <c r="J105" s="4">
        <v>0.47099999999999997</v>
      </c>
      <c r="K105" s="3">
        <v>0.10802522772695793</v>
      </c>
      <c r="L105" s="4">
        <v>3.8044048428645325E-2</v>
      </c>
      <c r="M105" s="3">
        <v>1.1819224221470344E-2</v>
      </c>
      <c r="N105" s="4">
        <v>0.17693881849763285</v>
      </c>
      <c r="O105" s="4">
        <v>7.9287664241103492E-2</v>
      </c>
      <c r="P105" s="4">
        <v>0.42142872973582984</v>
      </c>
      <c r="Q105" s="4">
        <v>0.2819770229556236</v>
      </c>
      <c r="R105" s="4">
        <v>0.54137034244344517</v>
      </c>
      <c r="S105" s="4">
        <v>5.1746289132726657E-2</v>
      </c>
      <c r="T105" s="4">
        <v>0.14114920137100634</v>
      </c>
      <c r="U105" s="4">
        <v>6.9172568107599003E-2</v>
      </c>
      <c r="V105" s="4">
        <v>2.4003668828425858E-2</v>
      </c>
      <c r="W105" s="4">
        <v>0.1424506932893996</v>
      </c>
      <c r="X105" s="4">
        <v>1.5865064908414401E-2</v>
      </c>
      <c r="Y105" s="4">
        <v>0.12104958752883203</v>
      </c>
      <c r="Z105">
        <v>0.18576539636932149</v>
      </c>
      <c r="AA105">
        <f t="shared" si="1"/>
        <v>0.22492800000000002</v>
      </c>
      <c r="AB105" s="4">
        <v>1</v>
      </c>
    </row>
    <row r="106" spans="1:28" ht="15.5" x14ac:dyDescent="0.35">
      <c r="A106" s="29" t="s">
        <v>97</v>
      </c>
      <c r="B106" s="3">
        <v>3</v>
      </c>
      <c r="C106" s="3">
        <v>48</v>
      </c>
      <c r="D106" s="6">
        <v>0.33266666666666667</v>
      </c>
      <c r="E106" s="4">
        <v>1.4987011256910678</v>
      </c>
      <c r="F106" s="4">
        <v>28.086145648312609</v>
      </c>
      <c r="G106" s="6">
        <v>0.20300000000000001</v>
      </c>
      <c r="H106" s="3">
        <v>1.72</v>
      </c>
      <c r="I106" s="6">
        <v>0.19</v>
      </c>
      <c r="J106" s="4">
        <v>0.60199999999999998</v>
      </c>
      <c r="K106" s="3">
        <v>0.19376415456232093</v>
      </c>
      <c r="L106" s="4">
        <v>7.480217949033878E-2</v>
      </c>
      <c r="M106" s="3">
        <v>1.8929803074140248E-2</v>
      </c>
      <c r="N106" s="4">
        <v>0.23805255090968588</v>
      </c>
      <c r="O106" s="4">
        <v>7.1377250643417781E-2</v>
      </c>
      <c r="P106" s="4">
        <v>0.43975630276845301</v>
      </c>
      <c r="Q106" s="4">
        <v>0.30022617764818454</v>
      </c>
      <c r="R106" s="4">
        <v>0.56140973819673667</v>
      </c>
      <c r="S106" s="4">
        <v>6.441559372425186E-2</v>
      </c>
      <c r="T106" s="4">
        <v>0.15760258818771608</v>
      </c>
      <c r="U106" s="4">
        <v>0.12119599680808012</v>
      </c>
      <c r="V106" s="4">
        <v>7.5768829984668259E-2</v>
      </c>
      <c r="W106" s="4">
        <v>0.18604845646408932</v>
      </c>
      <c r="X106" s="4">
        <v>1.3787261712281659E-2</v>
      </c>
      <c r="Y106" s="4">
        <v>0.126859031322647</v>
      </c>
      <c r="Z106">
        <v>0.227201224058759</v>
      </c>
      <c r="AA106">
        <f t="shared" si="1"/>
        <v>0.351296</v>
      </c>
      <c r="AB106" s="4">
        <v>1</v>
      </c>
    </row>
    <row r="107" spans="1:28" ht="15.5" x14ac:dyDescent="0.35">
      <c r="A107" s="29" t="s">
        <v>97</v>
      </c>
      <c r="B107" s="3">
        <v>4</v>
      </c>
      <c r="C107" s="3">
        <v>0</v>
      </c>
      <c r="D107" s="6">
        <v>4.0333333333333339E-2</v>
      </c>
      <c r="E107" s="4">
        <v>5.9392970536646015</v>
      </c>
      <c r="F107" s="4">
        <v>21.314387211367674</v>
      </c>
      <c r="G107" s="6">
        <v>0.42799999999999999</v>
      </c>
      <c r="H107" s="4">
        <v>2.57</v>
      </c>
      <c r="I107" s="6">
        <v>0.03</v>
      </c>
      <c r="J107" s="4">
        <v>6.3E-2</v>
      </c>
      <c r="K107" s="3">
        <v>2.3488514440643003E-2</v>
      </c>
      <c r="L107" s="4">
        <v>6.4821637771586504E-2</v>
      </c>
      <c r="M107" s="3">
        <v>2.3933619315422986E-2</v>
      </c>
      <c r="N107" s="4">
        <v>0.20691800013225312</v>
      </c>
      <c r="O107" s="4">
        <v>8.5755697524814031E-2</v>
      </c>
      <c r="P107" s="4">
        <v>0.5843875770123419</v>
      </c>
      <c r="Q107" s="4">
        <v>0.37826334243683396</v>
      </c>
      <c r="R107" s="4">
        <v>0.52795902331222344</v>
      </c>
      <c r="S107" s="4">
        <v>5.6944586763981328E-2</v>
      </c>
      <c r="T107" s="4">
        <v>0.14226585872482075</v>
      </c>
      <c r="U107" s="4">
        <v>9.3568484012861053E-2</v>
      </c>
      <c r="V107" s="4">
        <v>0.11380926325370383</v>
      </c>
      <c r="W107" s="4">
        <v>0.18881613259076696</v>
      </c>
      <c r="X107" s="4">
        <v>1.362112607207927E-2</v>
      </c>
      <c r="Y107" s="4">
        <v>0.11795434377364031</v>
      </c>
      <c r="Z107">
        <v>0.23999438892058453</v>
      </c>
      <c r="AA107">
        <f t="shared" si="1"/>
        <v>4.2592000000000005E-2</v>
      </c>
      <c r="AB107" s="4">
        <v>1</v>
      </c>
    </row>
    <row r="108" spans="1:28" ht="15.5" x14ac:dyDescent="0.35">
      <c r="A108" s="29" t="s">
        <v>97</v>
      </c>
      <c r="B108" s="3">
        <v>4</v>
      </c>
      <c r="C108" s="3">
        <v>12</v>
      </c>
      <c r="D108" s="6">
        <v>7.9000000000000001E-2</v>
      </c>
      <c r="E108" s="4">
        <v>4.8846555207708873</v>
      </c>
      <c r="F108" s="4">
        <v>22.31349911190053</v>
      </c>
      <c r="G108" s="6">
        <v>0.34799999999999998</v>
      </c>
      <c r="H108" s="4">
        <v>2.36</v>
      </c>
      <c r="I108" s="6">
        <v>7.0000000000000007E-2</v>
      </c>
      <c r="J108" s="4">
        <v>0.17399999999999999</v>
      </c>
      <c r="K108" s="3">
        <v>5.1866882128263812E-2</v>
      </c>
      <c r="L108" s="4">
        <v>6.2469446206461651E-2</v>
      </c>
      <c r="M108" s="3">
        <v>2.1905599417299679E-2</v>
      </c>
      <c r="N108" s="4">
        <v>0.20441738571287371</v>
      </c>
      <c r="O108" s="4">
        <v>6.6068631904668398E-2</v>
      </c>
      <c r="P108" s="4">
        <v>0.5365990274292185</v>
      </c>
      <c r="Q108" s="4">
        <v>0.3464050685148517</v>
      </c>
      <c r="R108" s="4">
        <v>0.52093250187086226</v>
      </c>
      <c r="S108" s="4">
        <v>5.221267156504307E-2</v>
      </c>
      <c r="T108" s="4">
        <v>0.12501228952076793</v>
      </c>
      <c r="U108" s="4">
        <v>9.0995229768683475E-2</v>
      </c>
      <c r="V108" s="4">
        <v>9.664448758351224E-2</v>
      </c>
      <c r="W108" s="4">
        <v>0.1700509439594784</v>
      </c>
      <c r="X108" s="4">
        <v>8.6384460830676076E-3</v>
      </c>
      <c r="Y108" s="4">
        <v>0.11596615634380514</v>
      </c>
      <c r="Z108">
        <v>0.23360352644792648</v>
      </c>
      <c r="AA108">
        <f t="shared" si="1"/>
        <v>8.3423999999999998E-2</v>
      </c>
      <c r="AB108" s="4">
        <v>1</v>
      </c>
    </row>
    <row r="109" spans="1:28" ht="15.5" x14ac:dyDescent="0.35">
      <c r="A109" s="29" t="s">
        <v>97</v>
      </c>
      <c r="B109" s="3">
        <v>4</v>
      </c>
      <c r="C109" s="3">
        <v>24</v>
      </c>
      <c r="D109" s="6">
        <v>0.15</v>
      </c>
      <c r="E109" s="4">
        <v>3.6079841914784967</v>
      </c>
      <c r="F109" s="4">
        <v>24.644760213143876</v>
      </c>
      <c r="G109" s="6">
        <v>0.28999999999999998</v>
      </c>
      <c r="H109" s="4">
        <v>2.13</v>
      </c>
      <c r="I109" s="6">
        <v>0.11</v>
      </c>
      <c r="J109" s="4">
        <v>0.33700000000000002</v>
      </c>
      <c r="K109" s="3">
        <v>9.6746842087764601E-2</v>
      </c>
      <c r="L109" s="4">
        <v>6.8448959704744378E-2</v>
      </c>
      <c r="M109" s="3">
        <v>2.3415111512764923E-2</v>
      </c>
      <c r="N109" s="4">
        <v>0.20989585167529484</v>
      </c>
      <c r="O109" s="4">
        <v>7.7726459934931283E-2</v>
      </c>
      <c r="P109" s="4">
        <v>0.5220761269709705</v>
      </c>
      <c r="Q109" s="4">
        <v>0.33779357494268358</v>
      </c>
      <c r="R109" s="4">
        <v>0.52860248561707945</v>
      </c>
      <c r="S109" s="4">
        <v>6.5341502098410498E-2</v>
      </c>
      <c r="T109" s="4">
        <v>0.14151849807215272</v>
      </c>
      <c r="U109" s="4">
        <v>9.9872766166351712E-2</v>
      </c>
      <c r="V109" s="4">
        <v>8.952564718441576E-2</v>
      </c>
      <c r="W109" s="4">
        <v>0.18317964543714901</v>
      </c>
      <c r="X109" s="4">
        <v>5.925316204906275E-3</v>
      </c>
      <c r="Y109" s="4">
        <v>0.12267516395030725</v>
      </c>
      <c r="Z109">
        <v>0.22904432588603435</v>
      </c>
      <c r="AA109">
        <f t="shared" si="1"/>
        <v>0.15840000000000001</v>
      </c>
      <c r="AB109" s="4">
        <v>1</v>
      </c>
    </row>
    <row r="110" spans="1:28" ht="15.5" x14ac:dyDescent="0.35">
      <c r="A110" s="29" t="s">
        <v>97</v>
      </c>
      <c r="B110" s="3">
        <v>4</v>
      </c>
      <c r="C110" s="3">
        <v>36</v>
      </c>
      <c r="D110" s="6">
        <v>0.16766666666666666</v>
      </c>
      <c r="E110" s="4">
        <v>2.1647905148870978</v>
      </c>
      <c r="F110" s="4">
        <v>26.420959147424512</v>
      </c>
      <c r="G110" s="6">
        <v>0.22900000000000001</v>
      </c>
      <c r="H110" s="4">
        <v>1.84</v>
      </c>
      <c r="I110" s="6">
        <v>0.14000000000000001</v>
      </c>
      <c r="J110" s="4">
        <v>0.48199999999999998</v>
      </c>
      <c r="K110" s="3">
        <v>0.10385802764110183</v>
      </c>
      <c r="L110" s="4">
        <v>3.1285948444987534E-2</v>
      </c>
      <c r="M110" s="3">
        <v>1.1968644450946983E-2</v>
      </c>
      <c r="N110" s="4">
        <v>0.19369446733906279</v>
      </c>
      <c r="O110" s="4">
        <v>6.8210315095445034E-2</v>
      </c>
      <c r="P110" s="4">
        <v>0.39493319686226963</v>
      </c>
      <c r="Q110" s="4">
        <v>0.26405763970457713</v>
      </c>
      <c r="R110" s="4">
        <v>0.25687181162676648</v>
      </c>
      <c r="S110" s="4">
        <v>5.0261060431910719E-2</v>
      </c>
      <c r="T110" s="4">
        <v>0.13178203955384007</v>
      </c>
      <c r="U110" s="4">
        <v>7.6776426494482047E-2</v>
      </c>
      <c r="V110" s="4">
        <v>3.3635319139777735E-2</v>
      </c>
      <c r="W110" s="4">
        <v>0.13013940008271827</v>
      </c>
      <c r="X110" s="4">
        <v>1.0801193002338279E-2</v>
      </c>
      <c r="Y110" s="4">
        <v>0.10183079254467152</v>
      </c>
      <c r="Z110">
        <v>0.16950029186296359</v>
      </c>
      <c r="AA110">
        <f t="shared" si="1"/>
        <v>0.17705599999999999</v>
      </c>
      <c r="AB110" s="4">
        <v>1</v>
      </c>
    </row>
    <row r="111" spans="1:28" ht="15.5" x14ac:dyDescent="0.35">
      <c r="A111" s="29" t="s">
        <v>97</v>
      </c>
      <c r="B111" s="3">
        <v>4</v>
      </c>
      <c r="C111" s="3">
        <v>48</v>
      </c>
      <c r="D111" s="6">
        <v>0.39</v>
      </c>
      <c r="E111" s="4">
        <v>0.88811918559470682</v>
      </c>
      <c r="F111" s="4">
        <v>28.419182948490231</v>
      </c>
      <c r="G111" s="3">
        <v>0.215</v>
      </c>
      <c r="H111" s="3">
        <v>1.65</v>
      </c>
      <c r="I111" s="3">
        <v>0.18</v>
      </c>
      <c r="J111" s="4">
        <v>0.65400000000000003</v>
      </c>
      <c r="K111" s="3">
        <v>0.18878000277119672</v>
      </c>
      <c r="L111" s="4">
        <v>6.8402624641205723E-2</v>
      </c>
      <c r="M111" s="3">
        <v>2.1778965919884628E-2</v>
      </c>
      <c r="N111" s="4">
        <v>0.20168978480183031</v>
      </c>
      <c r="O111" s="4">
        <v>6.5588030835350294E-2</v>
      </c>
      <c r="P111" s="4">
        <v>0.37198159562980132</v>
      </c>
      <c r="Q111" s="4">
        <v>0.26224504926742481</v>
      </c>
      <c r="R111" s="4">
        <v>0.48121793729250523</v>
      </c>
      <c r="S111" s="4">
        <v>5.4444089584757126E-2</v>
      </c>
      <c r="T111" s="4">
        <v>0.1357837295365841</v>
      </c>
      <c r="U111" s="4">
        <v>0.10234306241576901</v>
      </c>
      <c r="V111" s="4">
        <v>6.0954324173890385E-2</v>
      </c>
      <c r="W111" s="4">
        <v>0.1675323963907201</v>
      </c>
      <c r="X111" s="4">
        <v>7.5859965826283848E-2</v>
      </c>
      <c r="Y111" s="4">
        <v>0.12</v>
      </c>
      <c r="Z111">
        <v>0.18755883770657228</v>
      </c>
      <c r="AA111">
        <f t="shared" si="1"/>
        <v>0.41184000000000004</v>
      </c>
      <c r="AB111" s="4">
        <v>1</v>
      </c>
    </row>
    <row r="112" spans="1:28" ht="15.5" x14ac:dyDescent="0.35">
      <c r="A112" s="29" t="s">
        <v>97</v>
      </c>
      <c r="B112" s="3">
        <v>5</v>
      </c>
      <c r="C112" s="3">
        <v>0</v>
      </c>
      <c r="D112" s="6">
        <v>3.3099999999999997E-2</v>
      </c>
      <c r="E112" s="4">
        <v>5.9392970536646015</v>
      </c>
      <c r="F112" s="4">
        <v>21.092362344582593</v>
      </c>
      <c r="G112" s="6">
        <v>0.45</v>
      </c>
      <c r="H112" s="4">
        <v>2.56</v>
      </c>
      <c r="I112" s="6">
        <v>0.03</v>
      </c>
      <c r="J112" s="4">
        <v>2.9000000000000001E-2</v>
      </c>
      <c r="K112" s="3">
        <v>2.4002225129932143E-2</v>
      </c>
      <c r="L112" s="4">
        <v>6.5312013968259419E-2</v>
      </c>
      <c r="M112" s="3">
        <v>2.4008223318945345E-2</v>
      </c>
      <c r="N112" s="4">
        <v>0.21157373881544725</v>
      </c>
      <c r="O112" s="4">
        <v>8.8285619172467772E-2</v>
      </c>
      <c r="P112" s="4">
        <v>0.62837091325178485</v>
      </c>
      <c r="Q112" s="4">
        <v>0.39293246211644961</v>
      </c>
      <c r="R112" s="4">
        <v>0.56117001539639555</v>
      </c>
      <c r="S112" s="4">
        <v>6.0315745369425355E-2</v>
      </c>
      <c r="T112" s="4">
        <v>0.14347409778926604</v>
      </c>
      <c r="U112" s="4">
        <v>9.5108221956267822E-2</v>
      </c>
      <c r="V112" s="4">
        <v>0.11581944857445738</v>
      </c>
      <c r="W112" s="4">
        <v>0.19250271479180381</v>
      </c>
      <c r="X112" s="4">
        <v>1.1369575982275374E-2</v>
      </c>
      <c r="Y112" s="4">
        <v>0.12104489812656759</v>
      </c>
      <c r="Z112">
        <v>0.25361015879522908</v>
      </c>
      <c r="AA112">
        <f t="shared" si="1"/>
        <v>3.4953600000000001E-2</v>
      </c>
      <c r="AB112" s="4">
        <v>1</v>
      </c>
    </row>
    <row r="113" spans="1:28" ht="15.5" x14ac:dyDescent="0.35">
      <c r="A113" s="29" t="s">
        <v>97</v>
      </c>
      <c r="B113" s="3">
        <v>5</v>
      </c>
      <c r="C113" s="3">
        <v>12</v>
      </c>
      <c r="D113" s="6">
        <v>5.2999999999999999E-2</v>
      </c>
      <c r="E113" s="4">
        <v>4.9401629698705571</v>
      </c>
      <c r="F113" s="4">
        <v>22.31349911190053</v>
      </c>
      <c r="G113" s="6">
        <v>0.34799999999999998</v>
      </c>
      <c r="H113" s="4">
        <v>2.37</v>
      </c>
      <c r="I113" s="6">
        <v>7.0000000000000007E-2</v>
      </c>
      <c r="J113" s="4">
        <v>0.154</v>
      </c>
      <c r="K113" s="3">
        <v>4.9202043956144421E-2</v>
      </c>
      <c r="L113" s="4">
        <v>5.892323321493665E-2</v>
      </c>
      <c r="M113" s="3">
        <v>2.3910128898455708E-2</v>
      </c>
      <c r="N113" s="4">
        <v>0.19745024346032897</v>
      </c>
      <c r="O113" s="4">
        <v>7.3956256226832356E-2</v>
      </c>
      <c r="P113" s="4">
        <v>0.51611820115183316</v>
      </c>
      <c r="Q113" s="4">
        <v>0.3327789665993201</v>
      </c>
      <c r="R113" s="4">
        <v>0.50773747458224183</v>
      </c>
      <c r="S113" s="4">
        <v>7.0232188786649052E-2</v>
      </c>
      <c r="T113" s="4">
        <v>0.12111846328506611</v>
      </c>
      <c r="U113" s="4">
        <v>8.7900521906560475E-2</v>
      </c>
      <c r="V113" s="4">
        <v>9.5507411565439473E-2</v>
      </c>
      <c r="W113" s="4">
        <v>0.16009571509346965</v>
      </c>
      <c r="X113" s="4">
        <v>1.3409427792352128E-2</v>
      </c>
      <c r="Y113" s="4">
        <v>0.11123078060907007</v>
      </c>
      <c r="Z113">
        <v>0.22105894534564538</v>
      </c>
      <c r="AA113">
        <f t="shared" si="1"/>
        <v>5.5968000000000004E-2</v>
      </c>
      <c r="AB113" s="4">
        <v>1</v>
      </c>
    </row>
    <row r="114" spans="1:28" ht="15.5" x14ac:dyDescent="0.35">
      <c r="A114" s="29" t="s">
        <v>97</v>
      </c>
      <c r="B114" s="3">
        <v>5</v>
      </c>
      <c r="C114" s="3">
        <v>24</v>
      </c>
      <c r="D114" s="6">
        <v>0.12233333333333336</v>
      </c>
      <c r="E114" s="4">
        <v>3.7745065387775041</v>
      </c>
      <c r="F114" s="4">
        <v>24.422735346358792</v>
      </c>
      <c r="G114" s="6">
        <v>0.28599999999999998</v>
      </c>
      <c r="H114" s="4">
        <v>2.15</v>
      </c>
      <c r="I114" s="6">
        <v>0.1</v>
      </c>
      <c r="J114" s="4">
        <v>0.28299999999999997</v>
      </c>
      <c r="K114" s="3">
        <v>8.87945428079389E-2</v>
      </c>
      <c r="L114" s="4">
        <v>6.7407233670977423E-2</v>
      </c>
      <c r="M114" s="3">
        <v>2.2348424977553474E-2</v>
      </c>
      <c r="N114" s="4">
        <v>0.20755796149755742</v>
      </c>
      <c r="O114" s="4">
        <v>7.5072404919691541E-2</v>
      </c>
      <c r="P114" s="4">
        <v>0.51927291408556531</v>
      </c>
      <c r="Q114" s="4">
        <v>0.33624822998882486</v>
      </c>
      <c r="R114" s="4">
        <v>0.50148694062660804</v>
      </c>
      <c r="S114" s="4">
        <v>5.4071999415270584E-2</v>
      </c>
      <c r="T114" s="4">
        <v>0.14140697181575443</v>
      </c>
      <c r="U114" s="4">
        <v>0.10230426200892825</v>
      </c>
      <c r="V114" s="4">
        <v>9.2604421178057367E-2</v>
      </c>
      <c r="W114" s="4">
        <v>0.18341680704380309</v>
      </c>
      <c r="X114" s="4">
        <v>1.3725494913764288E-2</v>
      </c>
      <c r="Y114" s="4">
        <v>0.11702642694679913</v>
      </c>
      <c r="Z114">
        <v>0.22944815493879001</v>
      </c>
      <c r="AA114">
        <f t="shared" si="1"/>
        <v>0.12918400000000005</v>
      </c>
      <c r="AB114" s="4">
        <v>1</v>
      </c>
    </row>
    <row r="115" spans="1:28" ht="15.5" x14ac:dyDescent="0.35">
      <c r="A115" s="29" t="s">
        <v>97</v>
      </c>
      <c r="B115" s="3">
        <v>5</v>
      </c>
      <c r="C115" s="3">
        <v>36</v>
      </c>
      <c r="D115" s="6">
        <v>0.18833333333333335</v>
      </c>
      <c r="E115" s="4">
        <v>2.2202979639867673</v>
      </c>
      <c r="F115" s="4">
        <v>26.642984014209588</v>
      </c>
      <c r="G115" s="6">
        <v>0.27700000000000002</v>
      </c>
      <c r="H115" s="4">
        <v>1.89</v>
      </c>
      <c r="I115" s="6">
        <v>0.13</v>
      </c>
      <c r="J115" s="4">
        <v>0.40799999999999997</v>
      </c>
      <c r="K115" s="3">
        <v>0.13265898208587981</v>
      </c>
      <c r="L115" s="4">
        <v>4.3995762179115716E-2</v>
      </c>
      <c r="M115" s="3">
        <v>1.4169804344668632E-2</v>
      </c>
      <c r="N115" s="4">
        <v>0.21386347908343187</v>
      </c>
      <c r="O115" s="4">
        <v>7.6058794529979448E-2</v>
      </c>
      <c r="P115" s="4">
        <v>0.40369974325986369</v>
      </c>
      <c r="Q115" s="4">
        <v>0.26558830695468372</v>
      </c>
      <c r="R115" s="4">
        <v>0.4789733068587157</v>
      </c>
      <c r="S115" s="4">
        <v>5.7440951528718316E-2</v>
      </c>
      <c r="T115" s="4">
        <v>0.1558650406144077</v>
      </c>
      <c r="U115" s="4">
        <v>8.9210289595705372E-2</v>
      </c>
      <c r="V115" s="4">
        <v>4.7586970053893368E-2</v>
      </c>
      <c r="W115" s="4">
        <v>0.15458613781207017</v>
      </c>
      <c r="X115" s="4">
        <v>1.2904292829122295E-2</v>
      </c>
      <c r="Y115" s="4">
        <v>0.12629785174495739</v>
      </c>
      <c r="Z115">
        <v>0.2129523579521487</v>
      </c>
      <c r="AA115">
        <f t="shared" si="1"/>
        <v>0.19888000000000003</v>
      </c>
      <c r="AB115" s="4">
        <v>1</v>
      </c>
    </row>
    <row r="116" spans="1:28" ht="15.5" x14ac:dyDescent="0.35">
      <c r="A116" s="29" t="s">
        <v>97</v>
      </c>
      <c r="B116" s="3">
        <v>5</v>
      </c>
      <c r="C116" s="3">
        <v>48</v>
      </c>
      <c r="D116" s="6">
        <v>0.35</v>
      </c>
      <c r="E116" s="4">
        <v>0.77710428739536852</v>
      </c>
      <c r="F116" s="4">
        <v>28.75222024866785</v>
      </c>
      <c r="G116" s="3">
        <v>0.222</v>
      </c>
      <c r="H116" s="3">
        <v>1.63</v>
      </c>
      <c r="I116" s="3">
        <v>0.18</v>
      </c>
      <c r="J116" s="4">
        <v>0.66200000000000003</v>
      </c>
      <c r="K116" s="3">
        <v>0.19574817232647568</v>
      </c>
      <c r="L116" s="4">
        <v>6.8603758300475992E-2</v>
      </c>
      <c r="M116" s="3">
        <v>1.7479766873685784E-2</v>
      </c>
      <c r="N116" s="4">
        <v>0.2053955814830927</v>
      </c>
      <c r="O116" s="4">
        <v>6.7172635721940058E-2</v>
      </c>
      <c r="P116" s="4">
        <v>0.38637286382636171</v>
      </c>
      <c r="Q116" s="4">
        <v>0.25957455499419141</v>
      </c>
      <c r="R116" s="4">
        <v>0.47418268357178456</v>
      </c>
      <c r="S116" s="4">
        <v>5.6219982692873191E-2</v>
      </c>
      <c r="T116" s="4">
        <v>0.13456839317421612</v>
      </c>
      <c r="U116" s="4">
        <v>0.1075763362988174</v>
      </c>
      <c r="V116" s="4">
        <v>6.3110858151253182E-2</v>
      </c>
      <c r="W116" s="4">
        <v>0.1698566226221469</v>
      </c>
      <c r="X116" s="4">
        <v>1.1787826918539661E-2</v>
      </c>
      <c r="Y116" s="4">
        <v>0.11100342582445401</v>
      </c>
      <c r="Z116">
        <v>0.1984573273470259</v>
      </c>
      <c r="AA116">
        <f t="shared" si="1"/>
        <v>0.36959999999999998</v>
      </c>
      <c r="AB116" s="4">
        <v>1</v>
      </c>
    </row>
    <row r="117" spans="1:28" ht="15.5" x14ac:dyDescent="0.35">
      <c r="A117" s="29" t="s">
        <v>97</v>
      </c>
      <c r="B117" s="3">
        <v>6</v>
      </c>
      <c r="C117" s="3">
        <v>0</v>
      </c>
      <c r="D117" s="6">
        <v>3.0133333333333338E-2</v>
      </c>
      <c r="E117" s="4">
        <v>5.8837896045649325</v>
      </c>
      <c r="F117" s="4">
        <v>21.203374777975132</v>
      </c>
      <c r="G117" s="6">
        <v>0.435</v>
      </c>
      <c r="H117" s="4">
        <v>2.6</v>
      </c>
      <c r="I117" s="6">
        <v>0.03</v>
      </c>
      <c r="J117" s="4">
        <v>3.1E-2</v>
      </c>
      <c r="K117" s="3">
        <v>2.2522840904964484E-2</v>
      </c>
      <c r="L117" s="4">
        <v>6.2013476149283403E-2</v>
      </c>
      <c r="M117" s="3">
        <v>2.1718106483546135E-2</v>
      </c>
      <c r="N117" s="4">
        <v>0.20076133978033237</v>
      </c>
      <c r="O117" s="4">
        <v>0.10597663751226194</v>
      </c>
      <c r="P117" s="4">
        <v>0.5995906751282114</v>
      </c>
      <c r="Q117" s="4">
        <v>0.37546093428818572</v>
      </c>
      <c r="R117" s="4">
        <v>0.52556353386216437</v>
      </c>
      <c r="S117" s="4">
        <v>5.5306805382509462E-2</v>
      </c>
      <c r="T117" s="4">
        <v>0.12572474247416016</v>
      </c>
      <c r="U117" s="4">
        <v>9.0699252447804357E-2</v>
      </c>
      <c r="V117" s="4">
        <v>0.10412847788090414</v>
      </c>
      <c r="W117" s="4">
        <v>0.1765629304352343</v>
      </c>
      <c r="X117" s="4">
        <v>1.1297926422394316E-2</v>
      </c>
      <c r="Y117" s="4">
        <v>0.11780564748474535</v>
      </c>
      <c r="Z117">
        <v>0.23992171731981279</v>
      </c>
      <c r="AA117">
        <f t="shared" si="1"/>
        <v>3.182080000000001E-2</v>
      </c>
      <c r="AB117" s="4">
        <v>1</v>
      </c>
    </row>
    <row r="118" spans="1:28" ht="15.5" x14ac:dyDescent="0.35">
      <c r="A118" s="29" t="s">
        <v>97</v>
      </c>
      <c r="B118" s="3">
        <v>6</v>
      </c>
      <c r="C118" s="3">
        <v>12</v>
      </c>
      <c r="D118" s="6">
        <v>5.4666666666666676E-2</v>
      </c>
      <c r="E118" s="4">
        <v>5.0511778680698951</v>
      </c>
      <c r="F118" s="4">
        <v>22.31349911190053</v>
      </c>
      <c r="G118" s="6">
        <v>0.34599999999999997</v>
      </c>
      <c r="H118" s="4">
        <v>2.39</v>
      </c>
      <c r="I118" s="6">
        <v>0.06</v>
      </c>
      <c r="J118" s="4">
        <v>0.14599999999999999</v>
      </c>
      <c r="K118" s="3">
        <v>4.7012577978992422E-2</v>
      </c>
      <c r="L118" s="4">
        <v>5.9144186049254345E-2</v>
      </c>
      <c r="M118" s="3">
        <v>2.2569508626750893E-2</v>
      </c>
      <c r="N118" s="4">
        <v>0.19746945352795076</v>
      </c>
      <c r="O118" s="4">
        <v>7.2668309483950741E-2</v>
      </c>
      <c r="P118" s="4">
        <v>0.5162003530221031</v>
      </c>
      <c r="Q118" s="4">
        <v>0.33503792879244954</v>
      </c>
      <c r="R118" s="4">
        <v>0.49738407324255246</v>
      </c>
      <c r="S118" s="4">
        <v>6.2934811866640905E-2</v>
      </c>
      <c r="T118" s="4">
        <v>0.1237126680013822</v>
      </c>
      <c r="U118" s="4">
        <v>8.7926265545874405E-2</v>
      </c>
      <c r="V118" s="4">
        <v>9.3852097823783051E-2</v>
      </c>
      <c r="W118" s="4">
        <v>0.16352167975526996</v>
      </c>
      <c r="X118" s="4">
        <v>5.7707754670932579E-3</v>
      </c>
      <c r="Y118" s="4">
        <v>0.10955912241707373</v>
      </c>
      <c r="Z118">
        <v>0.21723021158377384</v>
      </c>
      <c r="AA118">
        <f t="shared" si="1"/>
        <v>5.7728000000000015E-2</v>
      </c>
      <c r="AB118" s="4">
        <v>1</v>
      </c>
    </row>
    <row r="119" spans="1:28" ht="15.5" x14ac:dyDescent="0.35">
      <c r="A119" s="29" t="s">
        <v>97</v>
      </c>
      <c r="B119" s="3">
        <v>6</v>
      </c>
      <c r="C119" s="3">
        <v>24</v>
      </c>
      <c r="D119" s="6">
        <v>8.8666666666666671E-2</v>
      </c>
      <c r="E119" s="4">
        <v>3.8855214369768416</v>
      </c>
      <c r="F119" s="4">
        <v>24.422735346358792</v>
      </c>
      <c r="G119" s="6">
        <v>0.29499999999999998</v>
      </c>
      <c r="H119" s="4">
        <v>2.1800000000000002</v>
      </c>
      <c r="I119" s="6">
        <v>0.1</v>
      </c>
      <c r="J119" s="4">
        <v>0.29399999999999998</v>
      </c>
      <c r="K119" s="3">
        <v>8.9239851809610929E-2</v>
      </c>
      <c r="L119" s="4">
        <v>4.002663044348815E-2</v>
      </c>
      <c r="M119" s="3">
        <v>2.2663181374256602E-2</v>
      </c>
      <c r="N119" s="4">
        <v>0.22200372444813943</v>
      </c>
      <c r="O119" s="4">
        <v>7.5838878662423184E-2</v>
      </c>
      <c r="P119" s="4">
        <v>0.53664219884541087</v>
      </c>
      <c r="Q119" s="4">
        <v>0.34051475233374567</v>
      </c>
      <c r="R119" s="4">
        <v>0.5421366098354059</v>
      </c>
      <c r="S119" s="4">
        <v>5.3773829549261694E-2</v>
      </c>
      <c r="T119" s="4">
        <v>0.14514707703053509</v>
      </c>
      <c r="U119" s="4">
        <v>8.2685654477184165E-2</v>
      </c>
      <c r="V119" s="4">
        <v>6.854164984031455E-2</v>
      </c>
      <c r="W119" s="4">
        <v>0.17833416314059783</v>
      </c>
      <c r="X119" s="4">
        <v>1.9487210109594331E-2</v>
      </c>
      <c r="Y119" s="4">
        <v>0.11961334166252509</v>
      </c>
      <c r="Z119">
        <v>0.25016235549913401</v>
      </c>
      <c r="AA119">
        <f t="shared" si="1"/>
        <v>9.3632000000000007E-2</v>
      </c>
      <c r="AB119" s="4">
        <v>1</v>
      </c>
    </row>
    <row r="120" spans="1:28" ht="15.5" x14ac:dyDescent="0.35">
      <c r="A120" s="29" t="s">
        <v>97</v>
      </c>
      <c r="B120" s="3">
        <v>6</v>
      </c>
      <c r="C120" s="3">
        <v>36</v>
      </c>
      <c r="D120" s="6">
        <v>0.15733333333333335</v>
      </c>
      <c r="E120" s="4">
        <v>2.3868203112857747</v>
      </c>
      <c r="F120" s="4">
        <v>26.976021314387214</v>
      </c>
      <c r="G120" s="6">
        <v>0.23899999999999999</v>
      </c>
      <c r="H120" s="4">
        <v>1.97</v>
      </c>
      <c r="I120" s="6">
        <v>0.15</v>
      </c>
      <c r="J120" s="4">
        <v>0.45400000000000001</v>
      </c>
      <c r="K120" s="3">
        <v>0.15223715861537196</v>
      </c>
      <c r="L120" s="4">
        <v>7.5988794532313497E-2</v>
      </c>
      <c r="M120" s="3">
        <v>1.9899400453012986E-2</v>
      </c>
      <c r="N120" s="4">
        <v>0.22934115946520289</v>
      </c>
      <c r="O120" s="4">
        <v>6.9345469813246963E-2</v>
      </c>
      <c r="P120" s="4">
        <v>0.44300398295855564</v>
      </c>
      <c r="Q120" s="4">
        <v>0.3195841348312124</v>
      </c>
      <c r="R120" s="4">
        <v>0.51206141483063106</v>
      </c>
      <c r="S120" s="4">
        <v>5.1830784796820968E-2</v>
      </c>
      <c r="T120" s="4">
        <v>0.16464545135369335</v>
      </c>
      <c r="U120" s="4">
        <v>0.11395204697588621</v>
      </c>
      <c r="V120" s="4">
        <v>9.6722601070280301E-2</v>
      </c>
      <c r="W120" s="4">
        <v>0.20387487671433241</v>
      </c>
      <c r="X120" s="4">
        <v>1.397582446789669E-2</v>
      </c>
      <c r="Y120" s="4">
        <v>0.12186577095344917</v>
      </c>
      <c r="Z120">
        <v>0.23627178382678282</v>
      </c>
      <c r="AA120">
        <f t="shared" si="1"/>
        <v>0.16614400000000004</v>
      </c>
      <c r="AB120" s="4">
        <v>1</v>
      </c>
    </row>
    <row r="121" spans="1:28" ht="15.5" x14ac:dyDescent="0.35">
      <c r="A121" s="29" t="s">
        <v>97</v>
      </c>
      <c r="B121" s="3">
        <v>6</v>
      </c>
      <c r="C121" s="3">
        <v>48</v>
      </c>
      <c r="D121" s="6">
        <v>0.35333333333333333</v>
      </c>
      <c r="E121" s="4">
        <v>1.0546415328937142</v>
      </c>
      <c r="F121" s="4">
        <v>28.75222024866785</v>
      </c>
      <c r="G121" s="3">
        <v>0.221</v>
      </c>
      <c r="H121" s="3">
        <v>1.71</v>
      </c>
      <c r="I121" s="3">
        <v>0.17</v>
      </c>
      <c r="J121" s="4">
        <v>0.622</v>
      </c>
      <c r="K121" s="3">
        <v>0.18880166225833275</v>
      </c>
      <c r="L121" s="4">
        <v>4.3849263508090673E-2</v>
      </c>
      <c r="M121" s="3">
        <v>1.6337267039410394E-2</v>
      </c>
      <c r="N121" s="4">
        <v>0.20557454280570167</v>
      </c>
      <c r="O121" s="4">
        <v>6.4006191782799579E-2</v>
      </c>
      <c r="P121" s="4">
        <v>0.38713985495745362</v>
      </c>
      <c r="Q121" s="4">
        <v>0.26749497776371889</v>
      </c>
      <c r="R121" s="4">
        <v>0.47181821149411179</v>
      </c>
      <c r="S121" s="4">
        <v>4.613791693907697E-2</v>
      </c>
      <c r="T121" s="4">
        <v>0.13693051245310614</v>
      </c>
      <c r="U121" s="4">
        <v>8.9058036092595994E-2</v>
      </c>
      <c r="V121" s="4">
        <v>4.146946577211711E-2</v>
      </c>
      <c r="W121" s="4">
        <v>0.16128899361998492</v>
      </c>
      <c r="X121" s="4">
        <v>1.4731096702897638E-2</v>
      </c>
      <c r="Y121" s="4">
        <v>0.11006582695229096</v>
      </c>
      <c r="Z121">
        <v>0.21452752193162206</v>
      </c>
      <c r="AA121">
        <f t="shared" si="1"/>
        <v>0.37312000000000001</v>
      </c>
      <c r="AB121" s="4">
        <v>1</v>
      </c>
    </row>
  </sheetData>
  <autoFilter ref="A1:BJ121" xr:uid="{6F1F008F-11CA-4263-8D2D-17780934EA48}">
    <sortState xmlns:xlrd2="http://schemas.microsoft.com/office/spreadsheetml/2017/richdata2" ref="A2:BJ121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B319-48EC-4C41-B18B-B86C044D004A}">
  <dimension ref="A1:J69"/>
  <sheetViews>
    <sheetView workbookViewId="0">
      <selection sqref="A1:E1"/>
    </sheetView>
  </sheetViews>
  <sheetFormatPr defaultRowHeight="14.5" x14ac:dyDescent="0.35"/>
  <cols>
    <col min="7" max="7" width="24.81640625" bestFit="1" customWidth="1"/>
  </cols>
  <sheetData>
    <row r="1" spans="1:10" x14ac:dyDescent="0.35">
      <c r="A1" t="s">
        <v>236</v>
      </c>
      <c r="B1" t="s">
        <v>237</v>
      </c>
      <c r="C1" t="s">
        <v>12</v>
      </c>
      <c r="D1" t="s">
        <v>238</v>
      </c>
      <c r="E1" t="s">
        <v>239</v>
      </c>
    </row>
    <row r="2" spans="1:10" x14ac:dyDescent="0.35">
      <c r="A2" t="s">
        <v>0</v>
      </c>
      <c r="B2" t="s">
        <v>1</v>
      </c>
      <c r="C2" s="1">
        <v>0.95</v>
      </c>
      <c r="D2" t="s">
        <v>2</v>
      </c>
      <c r="E2" t="s">
        <v>3</v>
      </c>
    </row>
    <row r="3" spans="1:10" x14ac:dyDescent="0.35">
      <c r="A3" t="s">
        <v>4</v>
      </c>
      <c r="B3" t="s">
        <v>235</v>
      </c>
      <c r="C3" t="s">
        <v>5</v>
      </c>
      <c r="D3" t="s">
        <v>6</v>
      </c>
      <c r="E3" t="s">
        <v>7</v>
      </c>
      <c r="F3" t="s">
        <v>6</v>
      </c>
    </row>
    <row r="4" spans="1:10" x14ac:dyDescent="0.35">
      <c r="A4" t="s">
        <v>8</v>
      </c>
      <c r="B4" t="s">
        <v>9</v>
      </c>
      <c r="C4" t="s">
        <v>10</v>
      </c>
      <c r="G4" t="s">
        <v>100</v>
      </c>
      <c r="H4">
        <v>859.77</v>
      </c>
      <c r="I4">
        <v>801.34</v>
      </c>
      <c r="J4">
        <v>918.22</v>
      </c>
    </row>
    <row r="5" spans="1:10" x14ac:dyDescent="0.35">
      <c r="A5" t="s">
        <v>10</v>
      </c>
      <c r="B5" t="s">
        <v>9</v>
      </c>
      <c r="C5" t="s">
        <v>11</v>
      </c>
      <c r="D5" t="s">
        <v>12</v>
      </c>
      <c r="E5" t="s">
        <v>11</v>
      </c>
      <c r="G5" t="s">
        <v>101</v>
      </c>
      <c r="H5">
        <v>853.8</v>
      </c>
      <c r="I5">
        <v>795.45</v>
      </c>
      <c r="J5">
        <v>912.14</v>
      </c>
    </row>
    <row r="6" spans="1:10" x14ac:dyDescent="0.35">
      <c r="A6" t="s">
        <v>11</v>
      </c>
      <c r="B6" t="s">
        <v>13</v>
      </c>
      <c r="C6" t="s">
        <v>14</v>
      </c>
      <c r="G6" t="s">
        <v>102</v>
      </c>
      <c r="H6" s="2">
        <v>1650</v>
      </c>
      <c r="I6" s="2">
        <v>1540</v>
      </c>
      <c r="J6" s="2">
        <v>1760</v>
      </c>
    </row>
    <row r="7" spans="1:10" x14ac:dyDescent="0.35">
      <c r="A7" t="s">
        <v>11</v>
      </c>
      <c r="B7" t="s">
        <v>13</v>
      </c>
      <c r="C7" t="s">
        <v>14</v>
      </c>
      <c r="G7" t="s">
        <v>102</v>
      </c>
      <c r="H7" s="2">
        <v>53200</v>
      </c>
      <c r="I7" s="2">
        <v>18700</v>
      </c>
      <c r="J7" t="s">
        <v>15</v>
      </c>
    </row>
    <row r="8" spans="1:10" x14ac:dyDescent="0.35">
      <c r="A8" t="s">
        <v>16</v>
      </c>
      <c r="B8" t="s">
        <v>9</v>
      </c>
      <c r="C8" t="s">
        <v>17</v>
      </c>
      <c r="D8" t="s">
        <v>12</v>
      </c>
      <c r="E8" t="s">
        <v>18</v>
      </c>
      <c r="G8" t="s">
        <v>103</v>
      </c>
      <c r="H8">
        <v>172.07</v>
      </c>
      <c r="I8">
        <v>115.11</v>
      </c>
      <c r="J8">
        <v>250.93</v>
      </c>
    </row>
    <row r="9" spans="1:10" x14ac:dyDescent="0.35">
      <c r="A9" t="s">
        <v>18</v>
      </c>
      <c r="B9" t="s">
        <v>12</v>
      </c>
      <c r="C9" t="s">
        <v>19</v>
      </c>
      <c r="D9" t="s">
        <v>9</v>
      </c>
      <c r="E9" t="s">
        <v>20</v>
      </c>
      <c r="G9" t="s">
        <v>104</v>
      </c>
      <c r="H9">
        <v>172.07</v>
      </c>
      <c r="I9">
        <v>115.11</v>
      </c>
      <c r="J9">
        <v>250.93</v>
      </c>
    </row>
    <row r="10" spans="1:10" x14ac:dyDescent="0.35">
      <c r="A10" t="s">
        <v>20</v>
      </c>
      <c r="B10" t="s">
        <v>13</v>
      </c>
      <c r="C10" t="s">
        <v>21</v>
      </c>
      <c r="D10" t="s">
        <v>12</v>
      </c>
      <c r="E10" t="s">
        <v>17</v>
      </c>
      <c r="G10" t="s">
        <v>105</v>
      </c>
      <c r="H10">
        <v>42.64</v>
      </c>
      <c r="I10">
        <v>30.78</v>
      </c>
      <c r="J10">
        <v>63.71</v>
      </c>
    </row>
    <row r="11" spans="1:10" x14ac:dyDescent="0.35">
      <c r="A11" t="s">
        <v>20</v>
      </c>
      <c r="B11" t="s">
        <v>13</v>
      </c>
      <c r="C11" t="s">
        <v>21</v>
      </c>
      <c r="D11" t="s">
        <v>12</v>
      </c>
      <c r="E11" t="s">
        <v>17</v>
      </c>
      <c r="G11" t="s">
        <v>105</v>
      </c>
      <c r="H11">
        <v>68.430000000000007</v>
      </c>
      <c r="I11">
        <v>47.41</v>
      </c>
      <c r="J11">
        <v>94</v>
      </c>
    </row>
    <row r="12" spans="1:10" x14ac:dyDescent="0.35">
      <c r="A12" t="s">
        <v>21</v>
      </c>
      <c r="B12" t="s">
        <v>9</v>
      </c>
      <c r="C12" t="s">
        <v>17</v>
      </c>
      <c r="D12" t="s">
        <v>12</v>
      </c>
      <c r="E12" t="s">
        <v>22</v>
      </c>
      <c r="G12" t="s">
        <v>106</v>
      </c>
      <c r="H12">
        <v>124.63</v>
      </c>
      <c r="I12">
        <v>98.64</v>
      </c>
      <c r="J12">
        <v>156.35</v>
      </c>
    </row>
    <row r="13" spans="1:10" x14ac:dyDescent="0.35">
      <c r="A13" t="s">
        <v>22</v>
      </c>
      <c r="B13" t="s">
        <v>13</v>
      </c>
      <c r="C13" t="s">
        <v>23</v>
      </c>
      <c r="G13" t="s">
        <v>107</v>
      </c>
      <c r="H13">
        <v>124.63</v>
      </c>
      <c r="I13">
        <v>98.64</v>
      </c>
      <c r="J13">
        <v>156.35</v>
      </c>
    </row>
    <row r="14" spans="1:10" x14ac:dyDescent="0.35">
      <c r="A14" t="s">
        <v>22</v>
      </c>
      <c r="B14" t="s">
        <v>13</v>
      </c>
      <c r="C14" t="s">
        <v>23</v>
      </c>
      <c r="G14" t="s">
        <v>107</v>
      </c>
      <c r="H14">
        <v>218.94</v>
      </c>
      <c r="I14">
        <v>0</v>
      </c>
      <c r="J14" t="s">
        <v>15</v>
      </c>
    </row>
    <row r="15" spans="1:10" x14ac:dyDescent="0.35">
      <c r="A15" t="s">
        <v>23</v>
      </c>
      <c r="B15" t="s">
        <v>13</v>
      </c>
      <c r="C15" t="s">
        <v>24</v>
      </c>
      <c r="G15" t="s">
        <v>108</v>
      </c>
      <c r="H15">
        <v>124.63</v>
      </c>
      <c r="I15">
        <v>98.64</v>
      </c>
      <c r="J15">
        <v>156.35</v>
      </c>
    </row>
    <row r="16" spans="1:10" x14ac:dyDescent="0.35">
      <c r="A16" t="s">
        <v>23</v>
      </c>
      <c r="B16" t="s">
        <v>13</v>
      </c>
      <c r="C16" t="s">
        <v>24</v>
      </c>
      <c r="G16" t="s">
        <v>108</v>
      </c>
      <c r="H16">
        <v>26.69</v>
      </c>
      <c r="I16">
        <v>0</v>
      </c>
      <c r="J16">
        <v>260.04000000000002</v>
      </c>
    </row>
    <row r="17" spans="1:10" x14ac:dyDescent="0.35">
      <c r="A17" t="s">
        <v>24</v>
      </c>
      <c r="B17" t="s">
        <v>13</v>
      </c>
      <c r="C17" t="s">
        <v>19</v>
      </c>
      <c r="G17" t="s">
        <v>109</v>
      </c>
      <c r="H17">
        <v>149.84</v>
      </c>
      <c r="I17">
        <v>106.5</v>
      </c>
      <c r="J17">
        <v>225.93</v>
      </c>
    </row>
    <row r="18" spans="1:10" x14ac:dyDescent="0.35">
      <c r="A18" t="s">
        <v>24</v>
      </c>
      <c r="B18" t="s">
        <v>13</v>
      </c>
      <c r="C18" t="s">
        <v>19</v>
      </c>
      <c r="G18" t="s">
        <v>109</v>
      </c>
      <c r="H18">
        <v>0</v>
      </c>
      <c r="I18">
        <v>0</v>
      </c>
      <c r="J18">
        <v>149.33000000000001</v>
      </c>
    </row>
    <row r="19" spans="1:10" x14ac:dyDescent="0.35">
      <c r="A19" t="s">
        <v>25</v>
      </c>
      <c r="B19" t="s">
        <v>13</v>
      </c>
      <c r="C19" t="s">
        <v>26</v>
      </c>
      <c r="G19" t="s">
        <v>110</v>
      </c>
      <c r="H19">
        <v>115.88</v>
      </c>
      <c r="I19">
        <v>97.58</v>
      </c>
      <c r="J19">
        <v>134.59</v>
      </c>
    </row>
    <row r="20" spans="1:10" x14ac:dyDescent="0.35">
      <c r="A20" t="s">
        <v>25</v>
      </c>
      <c r="B20" t="s">
        <v>13</v>
      </c>
      <c r="C20" t="s">
        <v>26</v>
      </c>
      <c r="G20" t="s">
        <v>110</v>
      </c>
      <c r="H20" s="2">
        <v>226000</v>
      </c>
      <c r="I20">
        <v>0</v>
      </c>
      <c r="J20" t="s">
        <v>15</v>
      </c>
    </row>
    <row r="21" spans="1:10" x14ac:dyDescent="0.35">
      <c r="A21" t="s">
        <v>26</v>
      </c>
      <c r="B21" t="s">
        <v>13</v>
      </c>
      <c r="C21" t="s">
        <v>21</v>
      </c>
      <c r="G21" t="s">
        <v>111</v>
      </c>
      <c r="H21">
        <v>81.98</v>
      </c>
      <c r="I21">
        <v>63.18</v>
      </c>
      <c r="J21">
        <v>101.2</v>
      </c>
    </row>
    <row r="22" spans="1:10" x14ac:dyDescent="0.35">
      <c r="A22" t="s">
        <v>26</v>
      </c>
      <c r="B22" t="s">
        <v>13</v>
      </c>
      <c r="C22" t="s">
        <v>21</v>
      </c>
      <c r="G22" t="s">
        <v>111</v>
      </c>
      <c r="H22" s="2">
        <v>2910000</v>
      </c>
      <c r="I22" s="2">
        <v>1080</v>
      </c>
      <c r="J22" t="s">
        <v>15</v>
      </c>
    </row>
    <row r="23" spans="1:10" x14ac:dyDescent="0.35">
      <c r="A23" t="s">
        <v>27</v>
      </c>
      <c r="B23" t="s">
        <v>9</v>
      </c>
      <c r="C23" t="s">
        <v>11</v>
      </c>
      <c r="G23" t="s">
        <v>112</v>
      </c>
      <c r="H23">
        <v>34.590000000000003</v>
      </c>
      <c r="I23">
        <v>12.49</v>
      </c>
      <c r="J23">
        <v>56.71</v>
      </c>
    </row>
    <row r="24" spans="1:10" x14ac:dyDescent="0.35">
      <c r="A24" t="s">
        <v>27</v>
      </c>
      <c r="B24" t="s">
        <v>9</v>
      </c>
      <c r="C24" t="s">
        <v>28</v>
      </c>
      <c r="D24" t="s">
        <v>12</v>
      </c>
      <c r="E24" t="s">
        <v>29</v>
      </c>
      <c r="G24" t="s">
        <v>113</v>
      </c>
      <c r="H24">
        <v>6.34</v>
      </c>
      <c r="I24">
        <v>3.68</v>
      </c>
      <c r="J24">
        <v>8.99</v>
      </c>
    </row>
    <row r="25" spans="1:10" x14ac:dyDescent="0.35">
      <c r="A25" t="s">
        <v>30</v>
      </c>
      <c r="B25" t="s">
        <v>9</v>
      </c>
      <c r="C25" t="s">
        <v>25</v>
      </c>
      <c r="G25" t="s">
        <v>114</v>
      </c>
      <c r="H25">
        <v>119.61</v>
      </c>
      <c r="I25">
        <v>101.37</v>
      </c>
      <c r="J25">
        <v>138.25</v>
      </c>
    </row>
    <row r="26" spans="1:10" x14ac:dyDescent="0.35">
      <c r="A26" t="s">
        <v>31</v>
      </c>
      <c r="B26" t="s">
        <v>9</v>
      </c>
      <c r="C26" t="s">
        <v>27</v>
      </c>
      <c r="G26" t="s">
        <v>115</v>
      </c>
      <c r="H26">
        <v>46.15</v>
      </c>
      <c r="I26">
        <v>24.54</v>
      </c>
      <c r="J26">
        <v>67.760000000000005</v>
      </c>
    </row>
    <row r="27" spans="1:10" x14ac:dyDescent="0.35">
      <c r="A27" t="s">
        <v>32</v>
      </c>
      <c r="B27" t="s">
        <v>9</v>
      </c>
      <c r="C27" t="s">
        <v>33</v>
      </c>
      <c r="G27" t="s">
        <v>116</v>
      </c>
      <c r="H27">
        <v>27.89</v>
      </c>
      <c r="I27">
        <v>21.81</v>
      </c>
      <c r="J27">
        <v>33.96</v>
      </c>
    </row>
    <row r="28" spans="1:10" x14ac:dyDescent="0.35">
      <c r="A28" t="s">
        <v>34</v>
      </c>
      <c r="B28" t="s">
        <v>9</v>
      </c>
      <c r="C28" t="s">
        <v>11</v>
      </c>
      <c r="G28" t="s">
        <v>117</v>
      </c>
      <c r="H28">
        <v>36.49</v>
      </c>
      <c r="I28">
        <v>31.4</v>
      </c>
      <c r="J28">
        <v>41.59</v>
      </c>
    </row>
    <row r="29" spans="1:10" x14ac:dyDescent="0.35">
      <c r="A29" t="s">
        <v>26</v>
      </c>
      <c r="B29" t="s">
        <v>9</v>
      </c>
      <c r="C29" t="s">
        <v>35</v>
      </c>
      <c r="G29" t="s">
        <v>118</v>
      </c>
      <c r="H29">
        <v>29.42</v>
      </c>
      <c r="I29">
        <v>26.28</v>
      </c>
      <c r="J29">
        <v>32.549999999999997</v>
      </c>
    </row>
    <row r="30" spans="1:10" x14ac:dyDescent="0.35">
      <c r="A30" t="s">
        <v>14</v>
      </c>
      <c r="B30" t="s">
        <v>9</v>
      </c>
      <c r="C30" t="s">
        <v>36</v>
      </c>
      <c r="G30" t="s">
        <v>119</v>
      </c>
      <c r="H30" s="2">
        <v>1650</v>
      </c>
      <c r="I30" s="2">
        <v>1540</v>
      </c>
      <c r="J30" s="2">
        <v>1760</v>
      </c>
    </row>
    <row r="31" spans="1:10" x14ac:dyDescent="0.35">
      <c r="A31" t="s">
        <v>37</v>
      </c>
      <c r="B31" t="s">
        <v>9</v>
      </c>
      <c r="C31" t="s">
        <v>38</v>
      </c>
      <c r="G31" t="s">
        <v>120</v>
      </c>
      <c r="H31">
        <v>1.1200000000000001</v>
      </c>
      <c r="I31">
        <v>0.59</v>
      </c>
      <c r="J31">
        <v>12</v>
      </c>
    </row>
    <row r="32" spans="1:10" x14ac:dyDescent="0.35">
      <c r="A32" t="s">
        <v>11</v>
      </c>
      <c r="B32" t="s">
        <v>13</v>
      </c>
      <c r="C32" t="s">
        <v>16</v>
      </c>
      <c r="G32" t="s">
        <v>121</v>
      </c>
      <c r="H32">
        <v>128.05000000000001</v>
      </c>
      <c r="I32">
        <v>75.86</v>
      </c>
      <c r="J32">
        <v>200.26</v>
      </c>
    </row>
    <row r="33" spans="1:10" x14ac:dyDescent="0.35">
      <c r="A33" t="s">
        <v>11</v>
      </c>
      <c r="B33" t="s">
        <v>13</v>
      </c>
      <c r="C33" t="s">
        <v>16</v>
      </c>
      <c r="G33" t="s">
        <v>121</v>
      </c>
      <c r="H33" s="2">
        <v>3630000</v>
      </c>
      <c r="I33" s="2">
        <v>2890</v>
      </c>
      <c r="J33" t="s">
        <v>15</v>
      </c>
    </row>
    <row r="34" spans="1:10" x14ac:dyDescent="0.35">
      <c r="A34" t="s">
        <v>16</v>
      </c>
      <c r="B34" t="s">
        <v>12</v>
      </c>
      <c r="C34" t="s">
        <v>17</v>
      </c>
      <c r="D34" t="s">
        <v>9</v>
      </c>
      <c r="E34" t="s">
        <v>19</v>
      </c>
      <c r="G34" t="s">
        <v>122</v>
      </c>
      <c r="H34">
        <v>22.23</v>
      </c>
      <c r="I34">
        <v>12.79</v>
      </c>
      <c r="J34">
        <v>28.77</v>
      </c>
    </row>
    <row r="35" spans="1:10" x14ac:dyDescent="0.35">
      <c r="A35" t="s">
        <v>24</v>
      </c>
      <c r="B35" t="s">
        <v>9</v>
      </c>
      <c r="C35" t="s">
        <v>16</v>
      </c>
      <c r="D35" t="s">
        <v>12</v>
      </c>
      <c r="E35" t="s">
        <v>17</v>
      </c>
      <c r="G35" t="s">
        <v>123</v>
      </c>
      <c r="H35">
        <v>101.23</v>
      </c>
      <c r="I35">
        <v>77.819999999999993</v>
      </c>
      <c r="J35">
        <v>125.3</v>
      </c>
    </row>
    <row r="36" spans="1:10" x14ac:dyDescent="0.35">
      <c r="A36" t="s">
        <v>16</v>
      </c>
      <c r="B36" t="s">
        <v>13</v>
      </c>
      <c r="C36" t="s">
        <v>32</v>
      </c>
      <c r="G36" t="s">
        <v>124</v>
      </c>
      <c r="H36">
        <v>34.979999999999997</v>
      </c>
      <c r="I36">
        <v>28.21</v>
      </c>
      <c r="J36">
        <v>41.73</v>
      </c>
    </row>
    <row r="37" spans="1:10" x14ac:dyDescent="0.35">
      <c r="A37" t="s">
        <v>16</v>
      </c>
      <c r="B37" t="s">
        <v>13</v>
      </c>
      <c r="C37" t="s">
        <v>32</v>
      </c>
      <c r="G37" t="s">
        <v>124</v>
      </c>
      <c r="H37">
        <v>0.32</v>
      </c>
      <c r="I37">
        <v>0</v>
      </c>
      <c r="J37" t="s">
        <v>15</v>
      </c>
    </row>
    <row r="38" spans="1:10" x14ac:dyDescent="0.35">
      <c r="A38" t="s">
        <v>20</v>
      </c>
      <c r="B38" t="s">
        <v>9</v>
      </c>
      <c r="C38" t="s">
        <v>39</v>
      </c>
      <c r="G38" t="s">
        <v>125</v>
      </c>
      <c r="H38">
        <v>129.43</v>
      </c>
      <c r="I38">
        <v>61.48</v>
      </c>
      <c r="J38">
        <v>208.48</v>
      </c>
    </row>
    <row r="39" spans="1:10" x14ac:dyDescent="0.35">
      <c r="A39" t="s">
        <v>39</v>
      </c>
      <c r="B39" t="s">
        <v>9</v>
      </c>
      <c r="C39" t="s">
        <v>40</v>
      </c>
      <c r="D39" t="s">
        <v>12</v>
      </c>
      <c r="E39" t="s">
        <v>41</v>
      </c>
      <c r="G39" t="s">
        <v>126</v>
      </c>
      <c r="H39">
        <v>129.43</v>
      </c>
      <c r="I39">
        <v>61.48</v>
      </c>
      <c r="J39">
        <v>208.48</v>
      </c>
    </row>
    <row r="40" spans="1:10" x14ac:dyDescent="0.35">
      <c r="A40" t="s">
        <v>41</v>
      </c>
      <c r="B40" t="s">
        <v>9</v>
      </c>
      <c r="C40" t="s">
        <v>42</v>
      </c>
      <c r="G40" t="s">
        <v>127</v>
      </c>
      <c r="H40">
        <v>27</v>
      </c>
      <c r="I40">
        <v>15.24</v>
      </c>
      <c r="J40">
        <v>38.76</v>
      </c>
    </row>
    <row r="41" spans="1:10" x14ac:dyDescent="0.35">
      <c r="A41" t="s">
        <v>40</v>
      </c>
      <c r="B41" t="s">
        <v>13</v>
      </c>
      <c r="C41" t="s">
        <v>38</v>
      </c>
      <c r="G41" t="s">
        <v>128</v>
      </c>
      <c r="H41">
        <v>4.7699999999999996</v>
      </c>
      <c r="I41">
        <v>-6.31</v>
      </c>
      <c r="J41">
        <v>6.93</v>
      </c>
    </row>
    <row r="42" spans="1:10" x14ac:dyDescent="0.35">
      <c r="A42" t="s">
        <v>40</v>
      </c>
      <c r="B42" t="s">
        <v>13</v>
      </c>
      <c r="C42" t="s">
        <v>38</v>
      </c>
      <c r="G42" t="s">
        <v>128</v>
      </c>
      <c r="H42">
        <v>0</v>
      </c>
      <c r="I42">
        <v>0</v>
      </c>
      <c r="J42">
        <v>68.819999999999993</v>
      </c>
    </row>
    <row r="43" spans="1:10" x14ac:dyDescent="0.35">
      <c r="A43" t="s">
        <v>40</v>
      </c>
      <c r="B43" t="s">
        <v>13</v>
      </c>
      <c r="C43" t="s">
        <v>43</v>
      </c>
      <c r="G43" t="s">
        <v>129</v>
      </c>
      <c r="H43">
        <v>124.66</v>
      </c>
      <c r="I43">
        <v>56.64</v>
      </c>
      <c r="J43">
        <v>203.77</v>
      </c>
    </row>
    <row r="44" spans="1:10" x14ac:dyDescent="0.35">
      <c r="A44" t="s">
        <v>40</v>
      </c>
      <c r="B44" t="s">
        <v>13</v>
      </c>
      <c r="C44" t="s">
        <v>43</v>
      </c>
      <c r="G44" t="s">
        <v>129</v>
      </c>
      <c r="H44" s="2">
        <v>1270000</v>
      </c>
      <c r="I44">
        <v>0</v>
      </c>
      <c r="J44" t="s">
        <v>15</v>
      </c>
    </row>
    <row r="45" spans="1:10" x14ac:dyDescent="0.35">
      <c r="A45" t="s">
        <v>43</v>
      </c>
      <c r="B45" t="s">
        <v>13</v>
      </c>
      <c r="C45" t="s">
        <v>24</v>
      </c>
      <c r="G45" t="s">
        <v>130</v>
      </c>
      <c r="H45">
        <v>126.45</v>
      </c>
      <c r="I45">
        <v>58.41</v>
      </c>
      <c r="J45">
        <v>205.55</v>
      </c>
    </row>
    <row r="46" spans="1:10" x14ac:dyDescent="0.35">
      <c r="A46" t="s">
        <v>43</v>
      </c>
      <c r="B46" t="s">
        <v>13</v>
      </c>
      <c r="C46" t="s">
        <v>24</v>
      </c>
      <c r="G46" t="s">
        <v>130</v>
      </c>
      <c r="H46" s="2">
        <v>688000</v>
      </c>
      <c r="I46">
        <v>102.01</v>
      </c>
      <c r="J46" t="s">
        <v>15</v>
      </c>
    </row>
    <row r="47" spans="1:10" x14ac:dyDescent="0.35">
      <c r="A47" t="s">
        <v>43</v>
      </c>
      <c r="B47" t="s">
        <v>13</v>
      </c>
      <c r="C47" t="s">
        <v>44</v>
      </c>
      <c r="G47" t="s">
        <v>131</v>
      </c>
      <c r="H47">
        <v>-1.78</v>
      </c>
      <c r="I47">
        <v>-3.74</v>
      </c>
      <c r="J47">
        <v>0.16</v>
      </c>
    </row>
    <row r="48" spans="1:10" x14ac:dyDescent="0.35">
      <c r="A48" t="s">
        <v>43</v>
      </c>
      <c r="B48" t="s">
        <v>13</v>
      </c>
      <c r="C48" t="s">
        <v>44</v>
      </c>
      <c r="G48" t="s">
        <v>131</v>
      </c>
      <c r="H48" s="2">
        <v>6420</v>
      </c>
      <c r="I48">
        <v>0</v>
      </c>
      <c r="J48" t="s">
        <v>15</v>
      </c>
    </row>
    <row r="49" spans="1:10" x14ac:dyDescent="0.35">
      <c r="A49" t="s">
        <v>38</v>
      </c>
      <c r="B49" t="s">
        <v>13</v>
      </c>
      <c r="C49" t="s">
        <v>44</v>
      </c>
      <c r="G49" t="s">
        <v>132</v>
      </c>
      <c r="H49">
        <v>1.78</v>
      </c>
      <c r="I49">
        <v>-0.16</v>
      </c>
      <c r="J49">
        <v>3.74</v>
      </c>
    </row>
    <row r="50" spans="1:10" x14ac:dyDescent="0.35">
      <c r="A50" t="s">
        <v>38</v>
      </c>
      <c r="B50" t="s">
        <v>13</v>
      </c>
      <c r="C50" t="s">
        <v>44</v>
      </c>
      <c r="G50" t="s">
        <v>132</v>
      </c>
      <c r="H50">
        <v>0</v>
      </c>
      <c r="I50">
        <v>0</v>
      </c>
      <c r="J50" t="s">
        <v>15</v>
      </c>
    </row>
    <row r="51" spans="1:10" x14ac:dyDescent="0.35">
      <c r="A51" t="s">
        <v>45</v>
      </c>
      <c r="B51" t="s">
        <v>12</v>
      </c>
      <c r="C51" t="s">
        <v>46</v>
      </c>
      <c r="D51" t="s">
        <v>12</v>
      </c>
      <c r="E51" t="s">
        <v>47</v>
      </c>
      <c r="F51" t="s">
        <v>12</v>
      </c>
      <c r="G51" t="s">
        <v>150</v>
      </c>
      <c r="H51">
        <v>37.31</v>
      </c>
      <c r="I51">
        <v>21.63</v>
      </c>
      <c r="J51">
        <v>52.91</v>
      </c>
    </row>
    <row r="52" spans="1:10" x14ac:dyDescent="0.35">
      <c r="A52" t="s">
        <v>14</v>
      </c>
      <c r="B52" t="s">
        <v>13</v>
      </c>
      <c r="C52" t="s">
        <v>49</v>
      </c>
      <c r="D52" t="s">
        <v>12</v>
      </c>
      <c r="E52" t="s">
        <v>50</v>
      </c>
      <c r="G52" t="s">
        <v>133</v>
      </c>
      <c r="H52">
        <v>0</v>
      </c>
      <c r="I52">
        <v>0</v>
      </c>
      <c r="J52">
        <v>0</v>
      </c>
    </row>
    <row r="53" spans="1:10" x14ac:dyDescent="0.35">
      <c r="A53" t="s">
        <v>14</v>
      </c>
      <c r="B53" t="s">
        <v>13</v>
      </c>
      <c r="C53" t="s">
        <v>49</v>
      </c>
      <c r="D53" t="s">
        <v>12</v>
      </c>
      <c r="E53" t="s">
        <v>50</v>
      </c>
      <c r="G53" t="s">
        <v>133</v>
      </c>
      <c r="H53" s="2">
        <v>3150</v>
      </c>
      <c r="I53" s="2">
        <v>2790</v>
      </c>
      <c r="J53" s="2">
        <v>3570</v>
      </c>
    </row>
    <row r="54" spans="1:10" x14ac:dyDescent="0.35">
      <c r="A54" t="s">
        <v>41</v>
      </c>
      <c r="B54" t="s">
        <v>9</v>
      </c>
      <c r="C54" t="s">
        <v>51</v>
      </c>
      <c r="G54" t="s">
        <v>134</v>
      </c>
      <c r="H54">
        <v>102.43</v>
      </c>
      <c r="I54">
        <v>33.42</v>
      </c>
      <c r="J54">
        <v>182.09</v>
      </c>
    </row>
    <row r="55" spans="1:10" x14ac:dyDescent="0.35">
      <c r="A55" t="s">
        <v>52</v>
      </c>
      <c r="B55" t="s">
        <v>9</v>
      </c>
      <c r="C55" t="s">
        <v>53</v>
      </c>
      <c r="G55" t="s">
        <v>135</v>
      </c>
      <c r="H55">
        <v>10.19</v>
      </c>
      <c r="I55">
        <v>0</v>
      </c>
      <c r="J55">
        <v>100</v>
      </c>
    </row>
    <row r="56" spans="1:10" x14ac:dyDescent="0.35">
      <c r="A56" t="s">
        <v>54</v>
      </c>
      <c r="B56" t="s">
        <v>9</v>
      </c>
      <c r="C56" t="s">
        <v>53</v>
      </c>
      <c r="G56" t="s">
        <v>136</v>
      </c>
      <c r="H56">
        <v>89.81</v>
      </c>
      <c r="I56">
        <v>0</v>
      </c>
      <c r="J56">
        <v>100</v>
      </c>
    </row>
    <row r="57" spans="1:10" x14ac:dyDescent="0.35">
      <c r="A57" t="s">
        <v>53</v>
      </c>
      <c r="B57" t="s">
        <v>9</v>
      </c>
      <c r="C57" t="s">
        <v>51</v>
      </c>
      <c r="G57" t="s">
        <v>137</v>
      </c>
      <c r="H57">
        <v>100</v>
      </c>
      <c r="I57">
        <v>100</v>
      </c>
      <c r="J57">
        <v>100</v>
      </c>
    </row>
    <row r="58" spans="1:10" x14ac:dyDescent="0.35">
      <c r="A58" t="s">
        <v>55</v>
      </c>
      <c r="B58" t="s">
        <v>9</v>
      </c>
      <c r="C58" t="s">
        <v>56</v>
      </c>
      <c r="G58" t="s">
        <v>138</v>
      </c>
      <c r="H58">
        <v>100</v>
      </c>
      <c r="I58">
        <v>0</v>
      </c>
      <c r="J58">
        <v>100</v>
      </c>
    </row>
    <row r="59" spans="1:10" x14ac:dyDescent="0.35">
      <c r="A59" t="s">
        <v>57</v>
      </c>
      <c r="B59" t="s">
        <v>9</v>
      </c>
      <c r="C59" t="s">
        <v>56</v>
      </c>
      <c r="G59" t="s">
        <v>139</v>
      </c>
      <c r="H59">
        <v>0</v>
      </c>
      <c r="I59">
        <v>0</v>
      </c>
      <c r="J59">
        <v>100</v>
      </c>
    </row>
    <row r="60" spans="1:10" x14ac:dyDescent="0.35">
      <c r="A60" t="s">
        <v>56</v>
      </c>
      <c r="B60" t="s">
        <v>9</v>
      </c>
      <c r="C60" t="s">
        <v>51</v>
      </c>
      <c r="G60" t="s">
        <v>140</v>
      </c>
      <c r="H60">
        <v>100</v>
      </c>
      <c r="I60">
        <v>100</v>
      </c>
      <c r="J60">
        <v>100</v>
      </c>
    </row>
    <row r="61" spans="1:10" x14ac:dyDescent="0.35">
      <c r="A61" t="s">
        <v>58</v>
      </c>
      <c r="B61" t="s">
        <v>9</v>
      </c>
      <c r="C61" t="s">
        <v>59</v>
      </c>
      <c r="G61" t="s">
        <v>141</v>
      </c>
      <c r="H61">
        <v>78.19</v>
      </c>
      <c r="I61">
        <v>28.41</v>
      </c>
      <c r="J61">
        <v>100</v>
      </c>
    </row>
    <row r="62" spans="1:10" x14ac:dyDescent="0.35">
      <c r="A62" t="s">
        <v>60</v>
      </c>
      <c r="B62" t="s">
        <v>9</v>
      </c>
      <c r="C62" t="s">
        <v>59</v>
      </c>
      <c r="G62" t="s">
        <v>142</v>
      </c>
      <c r="H62">
        <v>21.81</v>
      </c>
      <c r="I62">
        <v>0</v>
      </c>
      <c r="J62">
        <v>71.59</v>
      </c>
    </row>
    <row r="63" spans="1:10" x14ac:dyDescent="0.35">
      <c r="A63" t="s">
        <v>59</v>
      </c>
      <c r="B63" t="s">
        <v>9</v>
      </c>
      <c r="C63" t="s">
        <v>51</v>
      </c>
      <c r="G63" t="s">
        <v>143</v>
      </c>
      <c r="H63">
        <v>100</v>
      </c>
      <c r="I63">
        <v>100</v>
      </c>
      <c r="J63">
        <v>100</v>
      </c>
    </row>
    <row r="64" spans="1:10" x14ac:dyDescent="0.35">
      <c r="A64" t="s">
        <v>61</v>
      </c>
      <c r="B64" t="s">
        <v>9</v>
      </c>
      <c r="C64" t="s">
        <v>62</v>
      </c>
      <c r="G64" t="s">
        <v>144</v>
      </c>
      <c r="H64">
        <v>0.92</v>
      </c>
      <c r="I64">
        <v>0.87</v>
      </c>
      <c r="J64">
        <v>0.97</v>
      </c>
    </row>
    <row r="65" spans="1:10" x14ac:dyDescent="0.35">
      <c r="A65" t="s">
        <v>63</v>
      </c>
      <c r="B65" t="s">
        <v>9</v>
      </c>
      <c r="C65" t="s">
        <v>62</v>
      </c>
      <c r="G65" t="s">
        <v>145</v>
      </c>
      <c r="H65">
        <v>0.08</v>
      </c>
      <c r="I65">
        <v>0.03</v>
      </c>
      <c r="J65">
        <v>0.13</v>
      </c>
    </row>
    <row r="66" spans="1:10" x14ac:dyDescent="0.35">
      <c r="A66" t="s">
        <v>62</v>
      </c>
      <c r="B66" t="s">
        <v>9</v>
      </c>
      <c r="C66" t="s">
        <v>51</v>
      </c>
      <c r="G66" t="s">
        <v>146</v>
      </c>
      <c r="H66">
        <v>1</v>
      </c>
      <c r="I66">
        <v>1</v>
      </c>
      <c r="J66">
        <v>1</v>
      </c>
    </row>
    <row r="67" spans="1:10" x14ac:dyDescent="0.35">
      <c r="A67" t="s">
        <v>64</v>
      </c>
      <c r="B67" t="s">
        <v>9</v>
      </c>
      <c r="C67" t="s">
        <v>65</v>
      </c>
      <c r="G67" t="s">
        <v>147</v>
      </c>
      <c r="H67">
        <v>0.75</v>
      </c>
      <c r="I67">
        <v>0.7</v>
      </c>
      <c r="J67">
        <v>1</v>
      </c>
    </row>
    <row r="68" spans="1:10" x14ac:dyDescent="0.35">
      <c r="A68" t="s">
        <v>66</v>
      </c>
      <c r="B68" t="s">
        <v>9</v>
      </c>
      <c r="C68" t="s">
        <v>65</v>
      </c>
      <c r="G68" t="s">
        <v>148</v>
      </c>
      <c r="H68">
        <v>0.25</v>
      </c>
      <c r="I68">
        <v>0</v>
      </c>
      <c r="J68">
        <v>0.3</v>
      </c>
    </row>
    <row r="69" spans="1:10" x14ac:dyDescent="0.35">
      <c r="A69" t="s">
        <v>65</v>
      </c>
      <c r="B69" t="s">
        <v>9</v>
      </c>
      <c r="C69" t="s">
        <v>51</v>
      </c>
      <c r="G69" t="s">
        <v>149</v>
      </c>
      <c r="H69">
        <v>1</v>
      </c>
      <c r="I69">
        <v>1</v>
      </c>
      <c r="J6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CE38-3481-45DE-A103-DD3D6FFF4E34}">
  <dimension ref="A1:I18"/>
  <sheetViews>
    <sheetView zoomScale="175" zoomScaleNormal="175" workbookViewId="0">
      <selection activeCell="I2" sqref="I2"/>
    </sheetView>
  </sheetViews>
  <sheetFormatPr defaultRowHeight="14.5" x14ac:dyDescent="0.35"/>
  <cols>
    <col min="4" max="4" width="8.7265625" style="41"/>
    <col min="5" max="6" width="9.08984375" customWidth="1"/>
    <col min="8" max="8" width="12.7265625" style="41" bestFit="1" customWidth="1"/>
  </cols>
  <sheetData>
    <row r="1" spans="1:9" x14ac:dyDescent="0.35">
      <c r="A1" t="s">
        <v>166</v>
      </c>
      <c r="B1" t="s">
        <v>167</v>
      </c>
      <c r="C1">
        <v>350</v>
      </c>
      <c r="D1" s="41" t="s">
        <v>168</v>
      </c>
      <c r="E1">
        <v>263</v>
      </c>
      <c r="G1" t="s">
        <v>169</v>
      </c>
      <c r="H1" s="41" t="s">
        <v>170</v>
      </c>
    </row>
    <row r="2" spans="1:9" x14ac:dyDescent="0.35">
      <c r="A2" t="s">
        <v>154</v>
      </c>
      <c r="B2">
        <v>1.2999999999999999E-2</v>
      </c>
      <c r="D2" s="41">
        <v>0.19739999999999999</v>
      </c>
      <c r="G2">
        <f>D2/B2</f>
        <v>15.184615384615384</v>
      </c>
      <c r="H2" s="41">
        <v>89.09</v>
      </c>
      <c r="I2" s="41">
        <f>SUMPRODUCT(D2:D16,H2:H16)</f>
        <v>248.9087044</v>
      </c>
    </row>
    <row r="3" spans="1:9" x14ac:dyDescent="0.35">
      <c r="A3" t="s">
        <v>155</v>
      </c>
      <c r="B3">
        <v>7.0000000000000001E-3</v>
      </c>
      <c r="D3" s="41">
        <v>0.124</v>
      </c>
      <c r="G3">
        <f t="shared" ref="G3:G16" si="0">D3/B3</f>
        <v>17.714285714285715</v>
      </c>
      <c r="H3" s="41">
        <v>174.2</v>
      </c>
    </row>
    <row r="4" spans="1:9" x14ac:dyDescent="0.35">
      <c r="A4" t="s">
        <v>156</v>
      </c>
      <c r="B4">
        <v>2.6100000000000002E-2</v>
      </c>
      <c r="D4" s="41">
        <v>0.1552</v>
      </c>
      <c r="G4">
        <f t="shared" si="0"/>
        <v>5.9463601532567045</v>
      </c>
      <c r="H4" s="41">
        <v>132.1</v>
      </c>
    </row>
    <row r="5" spans="1:9" x14ac:dyDescent="0.35">
      <c r="A5" t="s">
        <v>165</v>
      </c>
      <c r="B5">
        <v>3.78</v>
      </c>
      <c r="G5">
        <f t="shared" si="0"/>
        <v>0</v>
      </c>
    </row>
    <row r="6" spans="1:9" x14ac:dyDescent="0.35">
      <c r="A6" t="s">
        <v>152</v>
      </c>
      <c r="B6">
        <v>2.9000000000000001E-2</v>
      </c>
      <c r="D6" s="41">
        <v>9.4899999999999998E-2</v>
      </c>
      <c r="G6">
        <f t="shared" si="0"/>
        <v>3.272413793103448</v>
      </c>
      <c r="H6" s="41">
        <v>260.13600000000002</v>
      </c>
    </row>
    <row r="7" spans="1:9" x14ac:dyDescent="0.35">
      <c r="A7" t="s">
        <v>153</v>
      </c>
      <c r="B7">
        <v>0.04</v>
      </c>
      <c r="D7" s="41">
        <v>0.10589999999999999</v>
      </c>
      <c r="G7">
        <f t="shared" si="0"/>
        <v>2.6475</v>
      </c>
      <c r="H7" s="41">
        <v>146.13999999999999</v>
      </c>
    </row>
    <row r="8" spans="1:9" x14ac:dyDescent="0.35">
      <c r="A8" t="s">
        <v>164</v>
      </c>
      <c r="B8">
        <v>1.6E-2</v>
      </c>
      <c r="D8" s="41">
        <v>0.21640000000000001</v>
      </c>
      <c r="G8">
        <f t="shared" si="0"/>
        <v>13.525</v>
      </c>
      <c r="H8" s="41">
        <v>75.099999999999994</v>
      </c>
    </row>
    <row r="9" spans="1:9" x14ac:dyDescent="0.35">
      <c r="A9" t="s">
        <v>157</v>
      </c>
      <c r="B9">
        <v>3.0000000000000001E-3</v>
      </c>
      <c r="D9" s="41">
        <v>4.7E-2</v>
      </c>
      <c r="G9">
        <f t="shared" si="0"/>
        <v>15.666666666666666</v>
      </c>
      <c r="H9" s="41">
        <v>155.19999999999999</v>
      </c>
    </row>
    <row r="10" spans="1:9" x14ac:dyDescent="0.35">
      <c r="A10" t="s">
        <v>158</v>
      </c>
      <c r="B10">
        <v>8.3999999999999995E-3</v>
      </c>
      <c r="D10" s="41">
        <v>0.1066</v>
      </c>
      <c r="G10">
        <f t="shared" si="0"/>
        <v>12.690476190476192</v>
      </c>
      <c r="H10" s="41">
        <v>131.19999999999999</v>
      </c>
    </row>
    <row r="11" spans="1:9" x14ac:dyDescent="0.35">
      <c r="A11" t="s">
        <v>159</v>
      </c>
      <c r="B11">
        <v>1.2999999999999999E-2</v>
      </c>
      <c r="D11" s="41">
        <v>0.18559999999999999</v>
      </c>
      <c r="G11">
        <f t="shared" si="0"/>
        <v>14.276923076923076</v>
      </c>
      <c r="H11" s="41">
        <v>131.19999999999999</v>
      </c>
    </row>
    <row r="12" spans="1:9" x14ac:dyDescent="0.35">
      <c r="A12" t="s">
        <v>160</v>
      </c>
      <c r="B12">
        <v>0.01</v>
      </c>
      <c r="D12" s="41">
        <v>0.1875</v>
      </c>
      <c r="G12">
        <f t="shared" si="0"/>
        <v>18.75</v>
      </c>
      <c r="H12" s="41">
        <v>146.19999999999999</v>
      </c>
    </row>
    <row r="13" spans="1:9" x14ac:dyDescent="0.35">
      <c r="A13" t="s">
        <v>151</v>
      </c>
      <c r="B13">
        <v>2.4E-2</v>
      </c>
      <c r="D13" s="41">
        <v>7.6600000000000001E-2</v>
      </c>
      <c r="G13">
        <f t="shared" si="0"/>
        <v>3.1916666666666669</v>
      </c>
      <c r="H13" s="41">
        <v>230.11</v>
      </c>
    </row>
    <row r="14" spans="1:9" x14ac:dyDescent="0.35">
      <c r="A14" t="s">
        <v>161</v>
      </c>
      <c r="B14">
        <v>9.9000000000000005E-2</v>
      </c>
      <c r="D14" s="41">
        <v>0.14510000000000001</v>
      </c>
      <c r="G14">
        <f t="shared" si="0"/>
        <v>1.4656565656565657</v>
      </c>
      <c r="H14" s="41">
        <v>105.1</v>
      </c>
    </row>
    <row r="15" spans="1:9" x14ac:dyDescent="0.35">
      <c r="A15" t="s">
        <v>162</v>
      </c>
      <c r="B15">
        <v>4.0000000000000001E-3</v>
      </c>
      <c r="D15" s="41">
        <v>5.9900000000000002E-2</v>
      </c>
      <c r="G15">
        <f t="shared" si="0"/>
        <v>14.975</v>
      </c>
      <c r="H15" s="41">
        <v>181.2</v>
      </c>
    </row>
    <row r="16" spans="1:9" x14ac:dyDescent="0.35">
      <c r="A16" t="s">
        <v>163</v>
      </c>
      <c r="B16">
        <v>9.5999999999999992E-3</v>
      </c>
      <c r="D16" s="41">
        <v>0.13689999999999999</v>
      </c>
      <c r="G16">
        <f t="shared" si="0"/>
        <v>14.260416666666668</v>
      </c>
      <c r="H16" s="41">
        <v>117.1</v>
      </c>
    </row>
    <row r="17" spans="2:4" x14ac:dyDescent="0.35">
      <c r="B17">
        <f>SUM(B2:B16)</f>
        <v>4.0820999999999987</v>
      </c>
      <c r="D17" s="41">
        <f>SUM(D2:D16)</f>
        <v>1.8390000000000002</v>
      </c>
    </row>
    <row r="18" spans="2:4" x14ac:dyDescent="0.35">
      <c r="D18" s="42">
        <f>D17*3</f>
        <v>5.5170000000000003</v>
      </c>
    </row>
  </sheetData>
  <autoFilter ref="A1:R1" xr:uid="{C539CE38-3481-45DE-A103-DD3D6FFF4E34}">
    <sortState xmlns:xlrd2="http://schemas.microsoft.com/office/spreadsheetml/2017/richdata2" ref="A2:R16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009C-5F37-4220-8B36-6309C2FC7460}">
  <dimension ref="A1"/>
  <sheetViews>
    <sheetView workbookViewId="0">
      <selection activeCell="N40" sqref="N40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D26C-6085-42D1-AC3B-E2C414187432}">
  <dimension ref="A1:M83"/>
  <sheetViews>
    <sheetView zoomScale="175" zoomScaleNormal="175" workbookViewId="0">
      <selection activeCell="J22" sqref="J22"/>
    </sheetView>
  </sheetViews>
  <sheetFormatPr defaultRowHeight="14.5" x14ac:dyDescent="0.35"/>
  <cols>
    <col min="2" max="2" width="15.54296875" bestFit="1" customWidth="1"/>
    <col min="3" max="3" width="15.54296875" customWidth="1"/>
    <col min="4" max="4" width="15.54296875" bestFit="1" customWidth="1"/>
    <col min="5" max="5" width="15.54296875" customWidth="1"/>
    <col min="6" max="6" width="9" bestFit="1" customWidth="1"/>
    <col min="7" max="7" width="10.1796875" bestFit="1" customWidth="1"/>
    <col min="8" max="8" width="15.54296875" bestFit="1" customWidth="1"/>
    <col min="9" max="9" width="10.1796875" bestFit="1" customWidth="1"/>
    <col min="13" max="13" width="10.54296875" bestFit="1" customWidth="1"/>
  </cols>
  <sheetData>
    <row r="1" spans="1:13" ht="15.5" x14ac:dyDescent="0.35">
      <c r="A1" s="9"/>
      <c r="B1" s="28" t="s">
        <v>269</v>
      </c>
      <c r="C1" s="34" t="s">
        <v>275</v>
      </c>
      <c r="D1" s="28" t="s">
        <v>270</v>
      </c>
      <c r="E1" s="34" t="s">
        <v>275</v>
      </c>
      <c r="F1" s="28" t="s">
        <v>271</v>
      </c>
      <c r="G1" s="34" t="s">
        <v>275</v>
      </c>
      <c r="H1" s="29" t="s">
        <v>272</v>
      </c>
      <c r="I1" s="34" t="s">
        <v>275</v>
      </c>
      <c r="L1" t="s">
        <v>288</v>
      </c>
      <c r="M1" s="46" t="s">
        <v>287</v>
      </c>
    </row>
    <row r="2" spans="1:13" ht="15.5" x14ac:dyDescent="0.35">
      <c r="A2" s="38">
        <v>1</v>
      </c>
      <c r="B2" s="13">
        <v>987.51</v>
      </c>
      <c r="C2" s="13">
        <v>893.61</v>
      </c>
      <c r="D2" s="13">
        <v>867.8</v>
      </c>
      <c r="E2" s="13">
        <v>835.41</v>
      </c>
      <c r="F2" s="39">
        <v>1050</v>
      </c>
      <c r="G2" s="39">
        <v>932.54</v>
      </c>
      <c r="H2" s="13">
        <v>853.8</v>
      </c>
      <c r="I2" s="13">
        <v>915.26</v>
      </c>
      <c r="J2" t="s">
        <v>284</v>
      </c>
      <c r="M2" t="s">
        <v>289</v>
      </c>
    </row>
    <row r="3" spans="1:13" ht="15.5" x14ac:dyDescent="0.35">
      <c r="A3" s="17">
        <v>2</v>
      </c>
      <c r="B3" s="33"/>
      <c r="C3" s="33"/>
      <c r="D3" s="33"/>
      <c r="E3" s="33"/>
      <c r="F3" s="33"/>
      <c r="G3" s="33"/>
      <c r="H3" s="33"/>
      <c r="I3" s="33"/>
      <c r="M3" t="s">
        <v>290</v>
      </c>
    </row>
    <row r="4" spans="1:13" ht="15.5" x14ac:dyDescent="0.35">
      <c r="A4" s="17">
        <v>3</v>
      </c>
      <c r="B4" s="33"/>
      <c r="C4" s="33"/>
      <c r="D4" s="33"/>
      <c r="E4" s="33"/>
      <c r="F4" s="33"/>
      <c r="G4" s="33"/>
      <c r="H4" s="33"/>
      <c r="I4" s="33"/>
    </row>
    <row r="5" spans="1:13" ht="15.5" x14ac:dyDescent="0.35">
      <c r="A5" s="17">
        <v>4</v>
      </c>
      <c r="B5" s="33"/>
      <c r="C5" s="33"/>
      <c r="D5" s="33"/>
      <c r="E5" s="33"/>
      <c r="F5" s="33"/>
      <c r="G5" s="33"/>
      <c r="H5" s="33"/>
      <c r="I5" s="36"/>
    </row>
    <row r="6" spans="1:13" ht="15.5" x14ac:dyDescent="0.35">
      <c r="A6" s="17">
        <v>5</v>
      </c>
      <c r="B6" s="10"/>
      <c r="C6" s="10"/>
      <c r="D6" s="10"/>
      <c r="E6" s="10"/>
      <c r="F6" s="10"/>
      <c r="G6" s="10"/>
      <c r="H6" s="10"/>
      <c r="I6" s="35"/>
    </row>
    <row r="7" spans="1:13" ht="15.5" x14ac:dyDescent="0.35">
      <c r="A7" s="38">
        <v>6</v>
      </c>
      <c r="B7" s="39">
        <v>2000</v>
      </c>
      <c r="C7" s="39">
        <v>1923.2</v>
      </c>
      <c r="D7" s="39">
        <v>1690</v>
      </c>
      <c r="E7" s="39">
        <v>1569.2</v>
      </c>
      <c r="F7" s="39">
        <v>2110</v>
      </c>
      <c r="G7" s="39">
        <v>1902.32</v>
      </c>
      <c r="H7" s="39">
        <v>1650</v>
      </c>
      <c r="I7" s="36">
        <v>1820</v>
      </c>
      <c r="J7" t="s">
        <v>285</v>
      </c>
    </row>
    <row r="8" spans="1:13" ht="15.5" x14ac:dyDescent="0.35">
      <c r="A8" s="17">
        <v>7</v>
      </c>
      <c r="B8" s="10"/>
      <c r="C8" s="10"/>
      <c r="D8" s="10"/>
      <c r="E8" s="10"/>
      <c r="F8" s="10"/>
      <c r="G8" s="10"/>
      <c r="H8" s="10"/>
      <c r="I8" s="33"/>
    </row>
    <row r="9" spans="1:13" ht="15.5" x14ac:dyDescent="0.35">
      <c r="A9" s="17">
        <v>8</v>
      </c>
      <c r="B9" s="10"/>
      <c r="C9" s="10"/>
      <c r="D9" s="10"/>
      <c r="E9" s="10"/>
      <c r="F9" s="10"/>
      <c r="G9" s="10"/>
      <c r="H9" s="10"/>
      <c r="I9" s="33"/>
    </row>
    <row r="10" spans="1:13" ht="15.5" x14ac:dyDescent="0.35">
      <c r="A10" s="17">
        <v>9</v>
      </c>
      <c r="B10" s="10"/>
      <c r="C10" s="10"/>
      <c r="D10" s="10"/>
      <c r="E10" s="10"/>
      <c r="F10" s="10"/>
      <c r="G10" s="10"/>
      <c r="H10" s="10"/>
      <c r="I10" s="33"/>
    </row>
    <row r="11" spans="1:13" s="44" customFormat="1" ht="15.5" x14ac:dyDescent="0.35">
      <c r="A11" s="43">
        <v>10</v>
      </c>
      <c r="B11" s="12">
        <v>124.04</v>
      </c>
      <c r="C11" s="12">
        <v>150.36000000000001</v>
      </c>
      <c r="D11" s="12">
        <v>132.1</v>
      </c>
      <c r="E11" s="12">
        <v>161.32</v>
      </c>
      <c r="F11" s="12">
        <v>115.07</v>
      </c>
      <c r="G11" s="12">
        <v>148.32</v>
      </c>
      <c r="H11" s="12">
        <v>172.07</v>
      </c>
      <c r="I11" s="12">
        <v>145.32</v>
      </c>
    </row>
    <row r="12" spans="1:13" s="44" customFormat="1" ht="15.5" x14ac:dyDescent="0.35">
      <c r="A12" s="43">
        <v>11</v>
      </c>
      <c r="B12" s="12">
        <v>124.04</v>
      </c>
      <c r="C12" s="12">
        <v>158.36000000000001</v>
      </c>
      <c r="D12" s="12">
        <v>132.1</v>
      </c>
      <c r="E12" s="12">
        <v>159.44999999999999</v>
      </c>
      <c r="F12" s="12">
        <v>115.07</v>
      </c>
      <c r="G12" s="12">
        <v>143.97999999999999</v>
      </c>
      <c r="H12" s="12">
        <v>172.07</v>
      </c>
      <c r="I12" s="12">
        <v>152.15</v>
      </c>
    </row>
    <row r="13" spans="1:13" ht="15.5" x14ac:dyDescent="0.35">
      <c r="A13" s="17">
        <v>12</v>
      </c>
      <c r="B13" s="9">
        <v>24.47</v>
      </c>
      <c r="C13" s="9">
        <v>28.34</v>
      </c>
      <c r="D13" s="9">
        <v>25.52</v>
      </c>
      <c r="E13" s="9">
        <v>29.64</v>
      </c>
      <c r="F13" s="9">
        <v>23.96</v>
      </c>
      <c r="G13" s="9">
        <v>27.87</v>
      </c>
      <c r="H13" s="9">
        <v>42.64</v>
      </c>
      <c r="I13" s="9">
        <v>32.46</v>
      </c>
    </row>
    <row r="14" spans="1:13" s="44" customFormat="1" ht="15.5" x14ac:dyDescent="0.35">
      <c r="A14" s="43">
        <v>13</v>
      </c>
      <c r="B14" s="12">
        <v>130.38</v>
      </c>
      <c r="C14" s="12">
        <v>168.47</v>
      </c>
      <c r="D14" s="12">
        <v>96.27</v>
      </c>
      <c r="E14" s="12">
        <v>132.44</v>
      </c>
      <c r="F14" s="12">
        <v>111.73</v>
      </c>
      <c r="G14" s="12">
        <v>102.47</v>
      </c>
      <c r="H14" s="12">
        <v>124.63</v>
      </c>
      <c r="I14" s="12">
        <v>115.25</v>
      </c>
    </row>
    <row r="15" spans="1:13" s="44" customFormat="1" ht="15.5" x14ac:dyDescent="0.35">
      <c r="A15" s="43">
        <v>14</v>
      </c>
      <c r="B15" s="12">
        <v>130.38</v>
      </c>
      <c r="C15" s="12">
        <v>165.89</v>
      </c>
      <c r="D15" s="12">
        <v>96.27</v>
      </c>
      <c r="E15" s="12">
        <v>128.59</v>
      </c>
      <c r="F15" s="12">
        <v>111.73</v>
      </c>
      <c r="G15" s="12">
        <v>98.36</v>
      </c>
      <c r="H15" s="12">
        <v>124.63</v>
      </c>
      <c r="I15" s="12">
        <v>108.36</v>
      </c>
    </row>
    <row r="16" spans="1:13" s="44" customFormat="1" ht="15.5" x14ac:dyDescent="0.35">
      <c r="A16" s="43">
        <v>15</v>
      </c>
      <c r="B16" s="12">
        <v>76.75</v>
      </c>
      <c r="C16" s="12">
        <v>72.349999999999994</v>
      </c>
      <c r="D16" s="12">
        <v>117.7</v>
      </c>
      <c r="E16" s="12">
        <v>89.25</v>
      </c>
      <c r="F16" s="12">
        <v>78.680000000000007</v>
      </c>
      <c r="G16" s="12">
        <v>89.62</v>
      </c>
      <c r="H16" s="12">
        <v>149.84</v>
      </c>
      <c r="I16" s="12">
        <v>115.35</v>
      </c>
    </row>
    <row r="17" spans="1:10" ht="15.5" x14ac:dyDescent="0.35">
      <c r="A17" s="17">
        <v>16</v>
      </c>
      <c r="B17" s="9">
        <v>149.28</v>
      </c>
      <c r="C17" s="9">
        <v>125.38</v>
      </c>
      <c r="D17" s="9">
        <v>84.39</v>
      </c>
      <c r="E17" s="9">
        <v>65.28</v>
      </c>
      <c r="F17" s="9">
        <v>120.44</v>
      </c>
      <c r="G17" s="9">
        <v>108.25</v>
      </c>
      <c r="H17" s="9">
        <v>101.23</v>
      </c>
      <c r="I17" s="9">
        <v>100.26</v>
      </c>
    </row>
    <row r="18" spans="1:10" ht="15.5" x14ac:dyDescent="0.35">
      <c r="A18" s="17">
        <v>17</v>
      </c>
      <c r="B18" s="9">
        <v>47.29</v>
      </c>
      <c r="C18" s="9">
        <v>59.37</v>
      </c>
      <c r="D18" s="9">
        <v>14.4</v>
      </c>
      <c r="E18" s="9">
        <v>20.39</v>
      </c>
      <c r="F18" s="9">
        <v>36.39</v>
      </c>
      <c r="G18" s="9">
        <v>42.68</v>
      </c>
      <c r="H18" s="9">
        <v>22.23</v>
      </c>
      <c r="I18" s="9">
        <v>28.36</v>
      </c>
    </row>
    <row r="19" spans="1:10" ht="15.5" x14ac:dyDescent="0.35">
      <c r="A19" s="38">
        <v>18</v>
      </c>
      <c r="B19" s="13">
        <v>143.09</v>
      </c>
      <c r="C19" s="13">
        <v>158.22</v>
      </c>
      <c r="D19" s="13">
        <v>103.35</v>
      </c>
      <c r="E19" s="13">
        <v>119.48</v>
      </c>
      <c r="F19" s="13">
        <v>128.44999999999999</v>
      </c>
      <c r="G19" s="13">
        <v>145.55000000000001</v>
      </c>
      <c r="H19" s="13">
        <v>115.88</v>
      </c>
      <c r="I19" s="13">
        <v>130.99</v>
      </c>
      <c r="J19" t="s">
        <v>153</v>
      </c>
    </row>
    <row r="20" spans="1:10" ht="15.5" x14ac:dyDescent="0.35">
      <c r="A20" s="17">
        <v>19</v>
      </c>
      <c r="B20" s="9">
        <v>105.91</v>
      </c>
      <c r="C20" s="9">
        <v>80.36</v>
      </c>
      <c r="D20" s="9">
        <v>70.75</v>
      </c>
      <c r="E20" s="9">
        <v>85.32</v>
      </c>
      <c r="F20" s="9">
        <v>87.78</v>
      </c>
      <c r="G20" s="9">
        <v>84.29</v>
      </c>
      <c r="H20" s="9">
        <v>81.98</v>
      </c>
      <c r="I20" s="9">
        <v>90.36</v>
      </c>
    </row>
    <row r="21" spans="1:10" ht="15.5" x14ac:dyDescent="0.35">
      <c r="A21" s="17">
        <v>20</v>
      </c>
      <c r="B21" s="9">
        <v>39.79</v>
      </c>
      <c r="C21" s="9">
        <v>35.28</v>
      </c>
      <c r="D21" s="9">
        <v>35.619999999999997</v>
      </c>
      <c r="E21" s="9">
        <v>36.590000000000003</v>
      </c>
      <c r="F21" s="9">
        <v>40.44</v>
      </c>
      <c r="G21" s="9">
        <v>38.119999999999997</v>
      </c>
      <c r="H21" s="9">
        <v>34.979999999999997</v>
      </c>
      <c r="I21" s="9">
        <v>42.21</v>
      </c>
    </row>
    <row r="22" spans="1:10" ht="15.5" x14ac:dyDescent="0.35">
      <c r="A22" s="38">
        <v>21</v>
      </c>
      <c r="B22" s="13">
        <v>32.43</v>
      </c>
      <c r="C22" s="13">
        <v>35.26</v>
      </c>
      <c r="D22" s="13">
        <v>28.3</v>
      </c>
      <c r="E22" s="13">
        <v>30.21</v>
      </c>
      <c r="F22" s="13">
        <v>36.19</v>
      </c>
      <c r="G22" s="13">
        <v>32.89</v>
      </c>
      <c r="H22" s="13">
        <v>29.42</v>
      </c>
      <c r="I22" s="13">
        <v>32.159999999999997</v>
      </c>
      <c r="J22" t="s">
        <v>286</v>
      </c>
    </row>
    <row r="23" spans="1:10" ht="15.5" x14ac:dyDescent="0.35">
      <c r="A23" s="17">
        <v>22</v>
      </c>
      <c r="B23" s="9"/>
      <c r="C23" s="9"/>
      <c r="D23" s="9"/>
      <c r="E23" s="9"/>
      <c r="F23" s="9"/>
      <c r="G23" s="9"/>
      <c r="H23" s="9"/>
      <c r="I23" s="33"/>
    </row>
    <row r="24" spans="1:10" ht="15.5" x14ac:dyDescent="0.35">
      <c r="A24" s="17">
        <v>23</v>
      </c>
      <c r="B24" s="9"/>
      <c r="C24" s="9"/>
      <c r="D24" s="9"/>
      <c r="E24" s="9"/>
      <c r="F24" s="9"/>
      <c r="G24" s="9"/>
      <c r="H24" s="9"/>
      <c r="I24" s="33"/>
    </row>
    <row r="25" spans="1:10" ht="15.5" x14ac:dyDescent="0.35">
      <c r="A25" s="17">
        <v>24</v>
      </c>
      <c r="B25" s="9"/>
      <c r="C25" s="9"/>
      <c r="D25" s="9"/>
      <c r="E25" s="9"/>
      <c r="F25" s="9"/>
      <c r="G25" s="9"/>
      <c r="H25" s="9"/>
      <c r="I25" s="33"/>
    </row>
    <row r="26" spans="1:10" ht="15.5" x14ac:dyDescent="0.35">
      <c r="A26" s="17">
        <v>25</v>
      </c>
      <c r="B26" s="9"/>
      <c r="C26" s="9"/>
      <c r="D26" s="9"/>
      <c r="E26" s="9"/>
      <c r="F26" s="9"/>
      <c r="G26" s="9"/>
      <c r="H26" s="9"/>
      <c r="I26" s="33"/>
    </row>
    <row r="27" spans="1:10" ht="15.5" x14ac:dyDescent="0.35">
      <c r="A27" s="17">
        <v>26</v>
      </c>
      <c r="B27" s="9"/>
      <c r="C27" s="9"/>
      <c r="D27" s="9"/>
      <c r="E27" s="9"/>
      <c r="F27" s="9"/>
      <c r="G27" s="9"/>
      <c r="H27" s="9"/>
      <c r="I27" s="33"/>
    </row>
    <row r="28" spans="1:10" ht="15.5" x14ac:dyDescent="0.35">
      <c r="A28" s="17">
        <v>27</v>
      </c>
      <c r="B28" s="9"/>
      <c r="C28" s="9"/>
      <c r="D28" s="9"/>
      <c r="E28" s="9"/>
      <c r="F28" s="9"/>
      <c r="G28" s="9"/>
      <c r="H28" s="9"/>
      <c r="I28" s="33"/>
    </row>
    <row r="29" spans="1:10" ht="15.5" x14ac:dyDescent="0.35">
      <c r="A29" s="17">
        <v>28</v>
      </c>
      <c r="B29" s="9"/>
      <c r="C29" s="9"/>
      <c r="D29" s="9"/>
      <c r="E29" s="9"/>
      <c r="F29" s="9"/>
      <c r="G29" s="9"/>
      <c r="H29" s="9"/>
      <c r="I29" s="33"/>
    </row>
    <row r="30" spans="1:10" s="44" customFormat="1" ht="15.5" x14ac:dyDescent="0.35">
      <c r="A30" s="43">
        <v>29</v>
      </c>
      <c r="B30" s="12">
        <v>11.16</v>
      </c>
      <c r="C30" s="12">
        <v>5.69</v>
      </c>
      <c r="D30" s="12">
        <v>17.309999999999999</v>
      </c>
      <c r="E30" s="12">
        <v>8.15</v>
      </c>
      <c r="F30" s="12">
        <v>21.7</v>
      </c>
      <c r="G30" s="12">
        <v>9.25</v>
      </c>
      <c r="H30" s="12">
        <v>34.590000000000003</v>
      </c>
      <c r="I30" s="12">
        <v>16.2</v>
      </c>
    </row>
    <row r="31" spans="1:10" ht="15.5" x14ac:dyDescent="0.35">
      <c r="A31" s="17">
        <v>30</v>
      </c>
      <c r="B31" s="9"/>
      <c r="C31" s="9"/>
      <c r="D31" s="9"/>
      <c r="E31" s="9"/>
      <c r="F31" s="9"/>
      <c r="G31" s="9"/>
      <c r="H31" s="9"/>
      <c r="I31" s="33"/>
    </row>
    <row r="32" spans="1:10" ht="15.5" x14ac:dyDescent="0.35">
      <c r="A32" s="17">
        <v>31</v>
      </c>
      <c r="B32" s="9">
        <v>7.42</v>
      </c>
      <c r="C32" s="9">
        <v>4.5999999999999996</v>
      </c>
      <c r="D32" s="9">
        <v>0.46</v>
      </c>
      <c r="E32" s="9">
        <v>4.1500000000000004</v>
      </c>
      <c r="F32" s="9">
        <v>4.1100000000000003</v>
      </c>
      <c r="G32" s="9">
        <v>4.8499999999999996</v>
      </c>
      <c r="H32" s="9">
        <v>4.7699999999999996</v>
      </c>
      <c r="I32" s="9">
        <v>4.2</v>
      </c>
    </row>
    <row r="33" spans="1:10" ht="15.5" x14ac:dyDescent="0.35">
      <c r="A33" s="17">
        <v>32</v>
      </c>
      <c r="B33" s="9"/>
      <c r="C33" s="9"/>
      <c r="D33" s="9"/>
      <c r="E33" s="9"/>
      <c r="F33" s="9"/>
      <c r="G33" s="9"/>
      <c r="H33" s="9"/>
      <c r="I33" s="33"/>
    </row>
    <row r="34" spans="1:10" ht="15.5" x14ac:dyDescent="0.35">
      <c r="A34" s="17">
        <v>33</v>
      </c>
      <c r="B34" s="9"/>
      <c r="C34" s="9"/>
      <c r="D34" s="9"/>
      <c r="E34" s="9"/>
      <c r="F34" s="9"/>
      <c r="G34" s="9"/>
      <c r="H34" s="9"/>
      <c r="I34" s="33"/>
    </row>
    <row r="35" spans="1:10" ht="15.5" x14ac:dyDescent="0.35">
      <c r="A35" s="38">
        <v>34</v>
      </c>
      <c r="B35" s="13">
        <v>39.61</v>
      </c>
      <c r="C35" s="13">
        <v>40.26</v>
      </c>
      <c r="D35" s="13">
        <v>35.880000000000003</v>
      </c>
      <c r="E35" s="13">
        <v>42.36</v>
      </c>
      <c r="F35" s="13">
        <v>37.4</v>
      </c>
      <c r="G35" s="13">
        <v>40.9</v>
      </c>
      <c r="H35" s="13">
        <v>37.31</v>
      </c>
      <c r="I35" s="13">
        <v>40.299999999999997</v>
      </c>
      <c r="J35" t="s">
        <v>48</v>
      </c>
    </row>
    <row r="36" spans="1:10" ht="15.5" x14ac:dyDescent="0.35">
      <c r="A36" s="26"/>
      <c r="B36" s="26"/>
      <c r="C36" s="26"/>
      <c r="D36" s="26"/>
      <c r="E36" s="26"/>
      <c r="F36" s="26"/>
      <c r="G36" s="26"/>
      <c r="H36" s="26"/>
    </row>
    <row r="37" spans="1:10" ht="15.5" x14ac:dyDescent="0.35">
      <c r="A37" s="30" t="s">
        <v>273</v>
      </c>
      <c r="B37" s="29" t="s">
        <v>274</v>
      </c>
      <c r="C37" s="45"/>
      <c r="D37" s="26"/>
      <c r="E37" s="26"/>
      <c r="F37" s="26"/>
      <c r="G37" s="26"/>
      <c r="H37" s="26"/>
    </row>
    <row r="38" spans="1:10" ht="15.5" x14ac:dyDescent="0.35">
      <c r="A38" s="26"/>
      <c r="B38" s="26"/>
      <c r="C38" s="26"/>
      <c r="D38" s="26"/>
      <c r="E38" s="26"/>
      <c r="F38" s="26"/>
      <c r="G38" s="26"/>
      <c r="H38" s="26"/>
    </row>
    <row r="39" spans="1:10" ht="15.5" x14ac:dyDescent="0.35">
      <c r="A39" s="26"/>
      <c r="B39" s="26"/>
      <c r="C39" s="26"/>
      <c r="D39" s="26"/>
      <c r="E39" s="26"/>
      <c r="F39" s="26"/>
      <c r="G39" s="26"/>
      <c r="H39" s="26"/>
    </row>
    <row r="40" spans="1:10" ht="15.5" x14ac:dyDescent="0.35">
      <c r="A40" s="26"/>
      <c r="B40" s="26"/>
      <c r="C40" s="26"/>
      <c r="D40" s="26"/>
      <c r="E40" s="26"/>
      <c r="F40" s="26"/>
      <c r="G40" s="26"/>
      <c r="H40" s="26"/>
    </row>
    <row r="41" spans="1:10" ht="15.5" x14ac:dyDescent="0.35">
      <c r="A41" s="26"/>
      <c r="B41" s="26"/>
      <c r="C41" s="26"/>
      <c r="D41" s="26"/>
      <c r="E41" s="26"/>
      <c r="F41" s="26"/>
      <c r="G41" s="26"/>
      <c r="H41" s="26"/>
    </row>
    <row r="42" spans="1:10" ht="15.5" x14ac:dyDescent="0.35">
      <c r="A42" s="26"/>
      <c r="B42" s="26"/>
      <c r="C42" s="26"/>
      <c r="D42" s="26"/>
      <c r="E42" s="26"/>
      <c r="F42" s="26"/>
      <c r="G42" s="26"/>
      <c r="H42" s="26"/>
    </row>
    <row r="43" spans="1:10" ht="15.5" x14ac:dyDescent="0.35">
      <c r="A43" s="26"/>
      <c r="B43" s="26"/>
      <c r="C43" s="26"/>
      <c r="D43" s="26"/>
      <c r="E43" s="26"/>
      <c r="F43" s="26"/>
      <c r="G43" s="26"/>
      <c r="H43" s="26"/>
    </row>
    <row r="44" spans="1:10" ht="15.5" x14ac:dyDescent="0.35">
      <c r="A44" s="26"/>
      <c r="B44" s="27"/>
      <c r="C44" s="27"/>
      <c r="D44" s="27"/>
      <c r="E44" s="27"/>
      <c r="F44" s="27"/>
      <c r="G44" s="27"/>
      <c r="H44" s="27"/>
    </row>
    <row r="45" spans="1:10" ht="15.5" x14ac:dyDescent="0.35">
      <c r="A45" s="26"/>
      <c r="B45" s="26"/>
      <c r="C45" s="26"/>
      <c r="D45" s="26"/>
      <c r="E45" s="26"/>
      <c r="F45" s="26"/>
      <c r="G45" s="26"/>
      <c r="H45" s="26"/>
    </row>
    <row r="46" spans="1:10" ht="15.5" x14ac:dyDescent="0.35">
      <c r="A46" s="26"/>
      <c r="B46" s="26"/>
      <c r="C46" s="26"/>
      <c r="D46" s="26"/>
      <c r="E46" s="26"/>
      <c r="F46" s="26"/>
      <c r="G46" s="26"/>
      <c r="H46" s="26"/>
    </row>
    <row r="47" spans="1:10" ht="15.5" x14ac:dyDescent="0.35">
      <c r="A47" s="26"/>
      <c r="B47" s="27"/>
      <c r="C47" s="27"/>
      <c r="D47" s="27"/>
      <c r="E47" s="27"/>
      <c r="F47" s="27"/>
      <c r="G47" s="27"/>
      <c r="H47" s="27"/>
    </row>
    <row r="48" spans="1:10" ht="15.5" x14ac:dyDescent="0.35">
      <c r="A48" s="26"/>
      <c r="B48" s="26"/>
      <c r="C48" s="26"/>
      <c r="D48" s="26"/>
      <c r="E48" s="26"/>
      <c r="F48" s="26"/>
      <c r="G48" s="26"/>
      <c r="H48" s="26"/>
    </row>
    <row r="49" spans="1:8" ht="15.5" x14ac:dyDescent="0.35">
      <c r="A49" s="26"/>
      <c r="B49" s="26"/>
      <c r="C49" s="26"/>
      <c r="D49" s="26"/>
      <c r="E49" s="26"/>
      <c r="F49" s="26"/>
      <c r="G49" s="26"/>
      <c r="H49" s="26"/>
    </row>
    <row r="50" spans="1:8" ht="15.5" x14ac:dyDescent="0.35">
      <c r="A50" s="26"/>
      <c r="B50" s="26"/>
      <c r="C50" s="26"/>
      <c r="D50" s="26"/>
      <c r="E50" s="26"/>
      <c r="F50" s="26"/>
      <c r="G50" s="26"/>
      <c r="H50" s="26"/>
    </row>
    <row r="51" spans="1:8" ht="15.5" x14ac:dyDescent="0.35">
      <c r="A51" s="26"/>
      <c r="B51" s="26"/>
      <c r="C51" s="26"/>
      <c r="D51" s="26"/>
      <c r="E51" s="26"/>
      <c r="F51" s="26"/>
      <c r="G51" s="26"/>
      <c r="H51" s="26"/>
    </row>
    <row r="52" spans="1:8" ht="15.5" x14ac:dyDescent="0.35">
      <c r="A52" s="26"/>
      <c r="B52" s="26"/>
      <c r="C52" s="26"/>
      <c r="D52" s="26"/>
      <c r="E52" s="26"/>
      <c r="F52" s="26"/>
      <c r="G52" s="26"/>
      <c r="H52" s="26"/>
    </row>
    <row r="53" spans="1:8" ht="15.5" x14ac:dyDescent="0.35">
      <c r="A53" s="26"/>
      <c r="B53" s="26"/>
      <c r="C53" s="26"/>
      <c r="D53" s="26"/>
      <c r="E53" s="26"/>
      <c r="F53" s="26"/>
      <c r="G53" s="26"/>
      <c r="H53" s="26"/>
    </row>
    <row r="54" spans="1:8" ht="15.5" x14ac:dyDescent="0.35">
      <c r="A54" s="26"/>
      <c r="B54" s="26"/>
      <c r="C54" s="26"/>
      <c r="D54" s="26"/>
      <c r="E54" s="26"/>
      <c r="F54" s="26"/>
      <c r="G54" s="26"/>
      <c r="H54" s="26"/>
    </row>
    <row r="55" spans="1:8" ht="15.5" x14ac:dyDescent="0.35">
      <c r="A55" s="26"/>
      <c r="B55" s="26"/>
      <c r="C55" s="26"/>
      <c r="D55" s="26"/>
      <c r="E55" s="26"/>
      <c r="F55" s="26"/>
      <c r="G55" s="26"/>
      <c r="H55" s="26"/>
    </row>
    <row r="56" spans="1:8" ht="15.5" x14ac:dyDescent="0.35">
      <c r="A56" s="26"/>
      <c r="B56" s="26"/>
      <c r="C56" s="26"/>
      <c r="D56" s="26"/>
      <c r="E56" s="26"/>
      <c r="F56" s="26"/>
      <c r="G56" s="26"/>
      <c r="H56" s="26"/>
    </row>
    <row r="57" spans="1:8" ht="15.5" x14ac:dyDescent="0.35">
      <c r="A57" s="26"/>
      <c r="B57" s="26"/>
      <c r="C57" s="26"/>
      <c r="D57" s="26"/>
      <c r="E57" s="26"/>
      <c r="F57" s="26"/>
      <c r="G57" s="26"/>
      <c r="H57" s="26"/>
    </row>
    <row r="58" spans="1:8" ht="15.5" x14ac:dyDescent="0.35">
      <c r="A58" s="26"/>
      <c r="B58" s="26"/>
      <c r="C58" s="26"/>
      <c r="D58" s="27"/>
      <c r="E58" s="27"/>
      <c r="F58" s="27"/>
      <c r="G58" s="27"/>
      <c r="H58" s="27"/>
    </row>
    <row r="59" spans="1:8" ht="15.5" x14ac:dyDescent="0.35">
      <c r="A59" s="26"/>
      <c r="B59" s="26"/>
      <c r="C59" s="26"/>
      <c r="D59" s="26"/>
      <c r="E59" s="26"/>
      <c r="F59" s="26"/>
      <c r="G59" s="26"/>
      <c r="H59" s="26"/>
    </row>
    <row r="60" spans="1:8" ht="15.5" x14ac:dyDescent="0.35">
      <c r="A60" s="26"/>
      <c r="B60" s="27"/>
      <c r="C60" s="27"/>
      <c r="D60" s="27"/>
      <c r="E60" s="27"/>
      <c r="F60" s="27"/>
      <c r="G60" s="27"/>
      <c r="H60" s="27"/>
    </row>
    <row r="61" spans="1:8" ht="15.5" x14ac:dyDescent="0.35">
      <c r="A61" s="26"/>
      <c r="B61" s="26"/>
      <c r="C61" s="26"/>
      <c r="D61" s="26"/>
      <c r="E61" s="26"/>
      <c r="F61" s="26"/>
      <c r="G61" s="26"/>
      <c r="H61" s="26"/>
    </row>
    <row r="62" spans="1:8" ht="15.5" x14ac:dyDescent="0.35">
      <c r="A62" s="26"/>
      <c r="B62" s="27"/>
      <c r="C62" s="27"/>
      <c r="D62" s="27"/>
      <c r="E62" s="27"/>
      <c r="F62" s="26"/>
      <c r="G62" s="26"/>
      <c r="H62" s="27"/>
    </row>
    <row r="63" spans="1:8" ht="15.5" x14ac:dyDescent="0.35">
      <c r="A63" s="26"/>
      <c r="B63" s="26"/>
      <c r="C63" s="26"/>
      <c r="D63" s="26"/>
      <c r="E63" s="26"/>
      <c r="F63" s="26"/>
      <c r="G63" s="26"/>
      <c r="H63" s="26"/>
    </row>
    <row r="64" spans="1:8" ht="15.5" x14ac:dyDescent="0.35">
      <c r="A64" s="26"/>
      <c r="B64" s="26"/>
      <c r="C64" s="26"/>
      <c r="D64" s="26"/>
      <c r="E64" s="26"/>
      <c r="F64" s="26"/>
      <c r="G64" s="26"/>
      <c r="H64" s="26"/>
    </row>
    <row r="65" spans="1:8" ht="15.5" x14ac:dyDescent="0.35">
      <c r="A65" s="26"/>
      <c r="B65" s="26"/>
      <c r="C65" s="26"/>
      <c r="D65" s="26"/>
      <c r="E65" s="26"/>
      <c r="F65" s="26"/>
      <c r="G65" s="26"/>
      <c r="H65" s="26"/>
    </row>
    <row r="66" spans="1:8" ht="15.5" x14ac:dyDescent="0.35">
      <c r="A66" s="26"/>
      <c r="B66" s="26"/>
      <c r="C66" s="26"/>
      <c r="D66" s="26"/>
      <c r="E66" s="26"/>
      <c r="F66" s="26"/>
      <c r="G66" s="26"/>
      <c r="H66" s="26"/>
    </row>
    <row r="67" spans="1:8" ht="15.5" x14ac:dyDescent="0.35">
      <c r="A67" s="26"/>
      <c r="B67" s="26"/>
      <c r="C67" s="26"/>
      <c r="D67" s="27"/>
      <c r="E67" s="27"/>
      <c r="F67" s="26"/>
      <c r="G67" s="26"/>
      <c r="H67" s="27"/>
    </row>
    <row r="68" spans="1:8" ht="15.5" x14ac:dyDescent="0.35">
      <c r="A68" s="26"/>
      <c r="B68" s="26"/>
      <c r="C68" s="26"/>
      <c r="D68" s="26"/>
      <c r="E68" s="26"/>
      <c r="F68" s="26"/>
      <c r="G68" s="26"/>
      <c r="H68" s="26"/>
    </row>
    <row r="69" spans="1:8" ht="15.5" x14ac:dyDescent="0.35">
      <c r="A69" s="26"/>
      <c r="B69" s="26"/>
      <c r="C69" s="26"/>
      <c r="D69" s="26"/>
      <c r="E69" s="26"/>
      <c r="F69" s="26"/>
      <c r="G69" s="26"/>
      <c r="H69" s="26"/>
    </row>
    <row r="70" spans="1:8" ht="15.5" x14ac:dyDescent="0.35">
      <c r="A70" s="26"/>
      <c r="B70" s="26"/>
      <c r="C70" s="26"/>
      <c r="D70" s="26"/>
      <c r="E70" s="26"/>
      <c r="F70" s="26"/>
      <c r="G70" s="26"/>
      <c r="H70" s="26"/>
    </row>
    <row r="71" spans="1:8" ht="15.5" x14ac:dyDescent="0.35">
      <c r="A71" s="26"/>
      <c r="B71" s="26"/>
      <c r="C71" s="26"/>
      <c r="D71" s="26"/>
      <c r="E71" s="26"/>
      <c r="F71" s="26"/>
      <c r="G71" s="26"/>
      <c r="H71" s="26"/>
    </row>
    <row r="72" spans="1:8" ht="15.5" x14ac:dyDescent="0.35">
      <c r="A72" s="26"/>
      <c r="B72" s="26"/>
      <c r="C72" s="26"/>
      <c r="D72" s="26"/>
      <c r="E72" s="26"/>
      <c r="F72" s="26"/>
      <c r="G72" s="26"/>
      <c r="H72" s="26"/>
    </row>
    <row r="73" spans="1:8" ht="15.5" x14ac:dyDescent="0.35">
      <c r="A73" s="26"/>
      <c r="B73" s="26"/>
      <c r="C73" s="26"/>
      <c r="D73" s="26"/>
      <c r="E73" s="26"/>
      <c r="F73" s="26"/>
      <c r="G73" s="26"/>
      <c r="H73" s="26"/>
    </row>
    <row r="74" spans="1:8" ht="15.5" x14ac:dyDescent="0.35">
      <c r="A74" s="26"/>
      <c r="B74" s="26"/>
      <c r="C74" s="26"/>
      <c r="D74" s="26"/>
      <c r="E74" s="26"/>
      <c r="F74" s="26"/>
      <c r="G74" s="26"/>
      <c r="H74" s="26"/>
    </row>
    <row r="75" spans="1:8" ht="15.5" x14ac:dyDescent="0.35">
      <c r="A75" s="26"/>
      <c r="B75" s="26"/>
      <c r="C75" s="26"/>
      <c r="D75" s="26"/>
      <c r="E75" s="26"/>
      <c r="F75" s="26"/>
      <c r="G75" s="26"/>
      <c r="H75" s="26"/>
    </row>
    <row r="76" spans="1:8" ht="15.5" x14ac:dyDescent="0.35">
      <c r="A76" s="26"/>
      <c r="B76" s="26"/>
      <c r="C76" s="26"/>
      <c r="D76" s="26"/>
      <c r="E76" s="26"/>
      <c r="F76" s="26"/>
      <c r="G76" s="26"/>
      <c r="H76" s="26"/>
    </row>
    <row r="77" spans="1:8" ht="15.5" x14ac:dyDescent="0.35">
      <c r="A77" s="26"/>
      <c r="B77" s="26"/>
      <c r="C77" s="26"/>
      <c r="D77" s="26"/>
      <c r="E77" s="26"/>
      <c r="F77" s="26"/>
      <c r="G77" s="26"/>
      <c r="H77" s="26"/>
    </row>
    <row r="78" spans="1:8" ht="15.5" x14ac:dyDescent="0.35">
      <c r="A78" s="26"/>
      <c r="B78" s="26"/>
      <c r="C78" s="26"/>
      <c r="D78" s="26"/>
      <c r="E78" s="26"/>
      <c r="F78" s="26"/>
      <c r="G78" s="26"/>
      <c r="H78" s="26"/>
    </row>
    <row r="79" spans="1:8" ht="15.5" x14ac:dyDescent="0.35">
      <c r="A79" s="26"/>
      <c r="B79" s="26"/>
      <c r="C79" s="26"/>
      <c r="D79" s="26"/>
      <c r="E79" s="26"/>
      <c r="F79" s="26"/>
      <c r="G79" s="26"/>
      <c r="H79" s="26"/>
    </row>
    <row r="80" spans="1:8" ht="15.5" x14ac:dyDescent="0.35">
      <c r="A80" s="26"/>
      <c r="B80" s="26"/>
      <c r="C80" s="26"/>
      <c r="D80" s="26"/>
      <c r="E80" s="26"/>
      <c r="F80" s="26"/>
      <c r="G80" s="26"/>
      <c r="H80" s="26"/>
    </row>
    <row r="81" spans="1:8" ht="15.5" x14ac:dyDescent="0.35">
      <c r="A81" s="26"/>
      <c r="B81" s="26"/>
      <c r="C81" s="26"/>
      <c r="D81" s="26"/>
      <c r="E81" s="26"/>
      <c r="F81" s="26"/>
      <c r="G81" s="26"/>
      <c r="H81" s="26"/>
    </row>
    <row r="82" spans="1:8" ht="15.5" x14ac:dyDescent="0.35">
      <c r="A82" s="26"/>
      <c r="B82" s="26"/>
      <c r="C82" s="26"/>
      <c r="D82" s="26"/>
      <c r="E82" s="26"/>
      <c r="F82" s="26"/>
      <c r="G82" s="26"/>
      <c r="H82" s="26"/>
    </row>
    <row r="83" spans="1:8" ht="15.5" x14ac:dyDescent="0.35">
      <c r="A83" s="26"/>
      <c r="B83" s="26"/>
      <c r="C83" s="26"/>
      <c r="D83" s="26"/>
      <c r="E83" s="26"/>
      <c r="F83" s="26"/>
      <c r="G83" s="26"/>
      <c r="H8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039-6994-47E1-8E32-E0F45C84DC87}">
  <dimension ref="A1:AN57"/>
  <sheetViews>
    <sheetView zoomScale="115" zoomScaleNormal="115" workbookViewId="0">
      <selection activeCell="N12" sqref="N12"/>
    </sheetView>
  </sheetViews>
  <sheetFormatPr defaultRowHeight="14.5" x14ac:dyDescent="0.35"/>
  <cols>
    <col min="2" max="3" width="13" bestFit="1" customWidth="1"/>
    <col min="4" max="4" width="10.26953125" bestFit="1" customWidth="1"/>
    <col min="5" max="5" width="10.7265625" bestFit="1" customWidth="1"/>
    <col min="6" max="6" width="9.7265625" customWidth="1"/>
    <col min="7" max="7" width="7.81640625" customWidth="1"/>
    <col min="8" max="8" width="8.81640625" customWidth="1"/>
    <col min="9" max="9" width="9.26953125" customWidth="1"/>
    <col min="10" max="10" width="12.453125" bestFit="1" customWidth="1"/>
    <col min="11" max="13" width="12.453125" customWidth="1"/>
    <col min="14" max="14" width="26.54296875" customWidth="1"/>
    <col min="15" max="15" width="9" customWidth="1"/>
    <col min="19" max="19" width="15.54296875" bestFit="1" customWidth="1"/>
    <col min="21" max="21" width="9" customWidth="1"/>
    <col min="23" max="23" width="23" bestFit="1" customWidth="1"/>
    <col min="24" max="24" width="15.54296875" bestFit="1" customWidth="1"/>
    <col min="25" max="26" width="9" bestFit="1" customWidth="1"/>
    <col min="27" max="27" width="8.453125" bestFit="1" customWidth="1"/>
    <col min="28" max="28" width="4" bestFit="1" customWidth="1"/>
    <col min="29" max="29" width="23" bestFit="1" customWidth="1"/>
    <col min="30" max="30" width="15.54296875" bestFit="1" customWidth="1"/>
    <col min="31" max="32" width="9" bestFit="1" customWidth="1"/>
    <col min="33" max="33" width="9" customWidth="1"/>
  </cols>
  <sheetData>
    <row r="1" spans="1:14" ht="15.5" x14ac:dyDescent="0.35">
      <c r="A1" s="9"/>
      <c r="B1" s="28" t="s">
        <v>270</v>
      </c>
      <c r="C1" s="28" t="s">
        <v>271</v>
      </c>
      <c r="D1" s="28" t="s">
        <v>269</v>
      </c>
      <c r="E1" s="28" t="s">
        <v>272</v>
      </c>
      <c r="F1" s="62" t="s">
        <v>293</v>
      </c>
      <c r="G1" s="62" t="s">
        <v>271</v>
      </c>
      <c r="H1" s="62" t="s">
        <v>292</v>
      </c>
      <c r="I1" s="62" t="s">
        <v>294</v>
      </c>
      <c r="J1" s="61" t="s">
        <v>2763</v>
      </c>
      <c r="K1" s="61" t="s">
        <v>2764</v>
      </c>
      <c r="L1" s="61" t="s">
        <v>2765</v>
      </c>
      <c r="M1" s="61" t="s">
        <v>2761</v>
      </c>
    </row>
    <row r="2" spans="1:14" ht="15.5" x14ac:dyDescent="0.35">
      <c r="A2" s="56">
        <v>1</v>
      </c>
      <c r="B2" s="57">
        <v>867.8</v>
      </c>
      <c r="C2" s="57">
        <v>1050</v>
      </c>
      <c r="D2" s="57">
        <v>987.51</v>
      </c>
      <c r="E2" s="57">
        <v>853.8</v>
      </c>
      <c r="F2" s="58">
        <v>34.865000000000009</v>
      </c>
      <c r="G2" s="58">
        <v>47.5</v>
      </c>
      <c r="H2" s="58">
        <v>31.310000000000031</v>
      </c>
      <c r="I2" s="58">
        <v>29.172499999999985</v>
      </c>
      <c r="J2" s="58">
        <f t="shared" ref="J2:J18" si="0">VLOOKUP(A2,$A$23:$E$57,2,FALSE)*1000</f>
        <v>939.90198050641993</v>
      </c>
      <c r="K2" s="58">
        <f>VLOOKUP(A2,$A$23:$E$57,3,FALSE)*1000</f>
        <v>851.1685010035801</v>
      </c>
      <c r="L2" s="58">
        <f>VLOOKUP(A2,$A$23:$E$57,4,FALSE)*1000</f>
        <v>964.85622538839004</v>
      </c>
      <c r="M2" s="58">
        <f>VLOOKUP(A2,$A$23:$E$57,5,FALSE)*1000</f>
        <v>955.73348142891098</v>
      </c>
      <c r="N2" t="s">
        <v>284</v>
      </c>
    </row>
    <row r="3" spans="1:14" ht="15.5" x14ac:dyDescent="0.35">
      <c r="A3" s="56">
        <v>6</v>
      </c>
      <c r="B3" s="57">
        <v>1690</v>
      </c>
      <c r="C3" s="57">
        <v>2110</v>
      </c>
      <c r="D3" s="57">
        <v>2000</v>
      </c>
      <c r="E3" s="57">
        <v>1650</v>
      </c>
      <c r="F3" s="58">
        <v>67.5</v>
      </c>
      <c r="G3" s="58">
        <v>95</v>
      </c>
      <c r="H3" s="58">
        <v>60</v>
      </c>
      <c r="I3" s="58">
        <v>55</v>
      </c>
      <c r="J3" s="58">
        <f t="shared" si="0"/>
        <v>1629.9897337782502</v>
      </c>
      <c r="K3" s="58">
        <f t="shared" ref="K3:K18" si="1">VLOOKUP(A3,$A$23:$E$57,3,FALSE)*1000</f>
        <v>1543.50611704731</v>
      </c>
      <c r="L3" s="58">
        <f t="shared" ref="L3:L18" si="2">VLOOKUP(A3,$A$23:$E$57,4,FALSE)*1000</f>
        <v>1502.2019036153001</v>
      </c>
      <c r="M3" s="58">
        <f t="shared" ref="M3:M18" si="3">VLOOKUP(A3,$A$23:$E$57,5,FALSE)*1000</f>
        <v>1605.5260468901599</v>
      </c>
      <c r="N3" t="s">
        <v>285</v>
      </c>
    </row>
    <row r="4" spans="1:14" s="44" customFormat="1" ht="15.5" x14ac:dyDescent="0.35">
      <c r="A4" s="56">
        <v>10</v>
      </c>
      <c r="B4" s="57">
        <v>132.1</v>
      </c>
      <c r="C4" s="57">
        <v>115.07</v>
      </c>
      <c r="D4" s="57">
        <v>124.04</v>
      </c>
      <c r="E4" s="57">
        <v>172.07</v>
      </c>
      <c r="F4" s="58">
        <v>24.45</v>
      </c>
      <c r="G4" s="58">
        <v>25.055</v>
      </c>
      <c r="H4" s="58">
        <v>31.090000000000003</v>
      </c>
      <c r="I4" s="58">
        <v>33.954999999999998</v>
      </c>
      <c r="J4" s="58">
        <f t="shared" si="0"/>
        <v>115.970087775987</v>
      </c>
      <c r="K4" s="58">
        <f t="shared" si="1"/>
        <v>139.164327321597</v>
      </c>
      <c r="L4" s="58">
        <f t="shared" si="2"/>
        <v>130.87799803666201</v>
      </c>
      <c r="M4" s="58">
        <f t="shared" si="3"/>
        <v>123.78204690071399</v>
      </c>
    </row>
    <row r="5" spans="1:14" ht="15.5" x14ac:dyDescent="0.35">
      <c r="A5" s="56">
        <v>11</v>
      </c>
      <c r="B5" s="57">
        <v>132.1</v>
      </c>
      <c r="C5" s="57">
        <v>115.07</v>
      </c>
      <c r="D5" s="57">
        <v>124.04</v>
      </c>
      <c r="E5" s="57">
        <v>172.07</v>
      </c>
      <c r="F5" s="58">
        <v>24.45</v>
      </c>
      <c r="G5" s="58">
        <v>25.055</v>
      </c>
      <c r="H5" s="58">
        <v>31.090000000000003</v>
      </c>
      <c r="I5" s="58">
        <v>33.954999999999998</v>
      </c>
      <c r="J5" s="58">
        <f t="shared" si="0"/>
        <v>142.89755416324502</v>
      </c>
      <c r="K5" s="58">
        <f t="shared" si="1"/>
        <v>137.899228859272</v>
      </c>
      <c r="L5" s="58">
        <f t="shared" si="2"/>
        <v>150.17383354548301</v>
      </c>
      <c r="M5" s="58">
        <f t="shared" si="3"/>
        <v>143.17907487757901</v>
      </c>
    </row>
    <row r="6" spans="1:14" s="44" customFormat="1" ht="15.5" x14ac:dyDescent="0.35">
      <c r="A6" s="56">
        <v>12</v>
      </c>
      <c r="B6" s="57">
        <v>25.52</v>
      </c>
      <c r="C6" s="57">
        <v>23.96</v>
      </c>
      <c r="D6" s="57">
        <v>24.47</v>
      </c>
      <c r="E6" s="57">
        <v>42.64</v>
      </c>
      <c r="F6" s="58">
        <v>5.1174999999999997</v>
      </c>
      <c r="G6" s="58">
        <v>11.184999999999999</v>
      </c>
      <c r="H6" s="58">
        <v>18.0275</v>
      </c>
      <c r="I6" s="58">
        <v>8.2324999999999999</v>
      </c>
      <c r="J6" s="58">
        <f t="shared" si="0"/>
        <v>28.303640574588101</v>
      </c>
      <c r="K6" s="58">
        <f t="shared" si="1"/>
        <v>29.098107933282801</v>
      </c>
      <c r="L6" s="58">
        <f t="shared" si="2"/>
        <v>31.1118129611346</v>
      </c>
      <c r="M6" s="58">
        <f t="shared" si="3"/>
        <v>27.333094812675199</v>
      </c>
    </row>
    <row r="7" spans="1:14" ht="15.5" x14ac:dyDescent="0.35">
      <c r="A7" s="56">
        <v>13</v>
      </c>
      <c r="B7" s="57">
        <v>96.27</v>
      </c>
      <c r="C7" s="57">
        <v>111.73</v>
      </c>
      <c r="D7" s="57">
        <v>130.38</v>
      </c>
      <c r="E7" s="57">
        <v>124.63</v>
      </c>
      <c r="F7" s="58">
        <v>12.072499999999998</v>
      </c>
      <c r="G7" s="58">
        <v>20.682499999999997</v>
      </c>
      <c r="H7" s="58">
        <v>18.285000000000004</v>
      </c>
      <c r="I7" s="58">
        <v>14.427499999999998</v>
      </c>
      <c r="J7" s="58">
        <f t="shared" si="0"/>
        <v>169.877877540388</v>
      </c>
      <c r="K7" s="58">
        <f t="shared" si="1"/>
        <v>112.45408300019299</v>
      </c>
      <c r="L7" s="58">
        <f t="shared" si="2"/>
        <v>126.060564213643</v>
      </c>
      <c r="M7" s="58">
        <f t="shared" si="3"/>
        <v>161.695375037156</v>
      </c>
    </row>
    <row r="8" spans="1:14" ht="15.5" x14ac:dyDescent="0.35">
      <c r="A8" s="56">
        <v>14</v>
      </c>
      <c r="B8" s="57">
        <v>96.27</v>
      </c>
      <c r="C8" s="57">
        <v>111.73</v>
      </c>
      <c r="D8" s="57">
        <v>130.38</v>
      </c>
      <c r="E8" s="57">
        <v>124.63</v>
      </c>
      <c r="F8" s="58">
        <v>12.072499999999998</v>
      </c>
      <c r="G8" s="58">
        <v>20.682499999999997</v>
      </c>
      <c r="H8" s="58">
        <v>18.285000000000004</v>
      </c>
      <c r="I8" s="58">
        <v>14.427499999999998</v>
      </c>
      <c r="J8" s="58">
        <f t="shared" si="0"/>
        <v>124.558999512602</v>
      </c>
      <c r="K8" s="58">
        <f t="shared" si="1"/>
        <v>113.01609268828899</v>
      </c>
      <c r="L8" s="58">
        <f t="shared" si="2"/>
        <v>108.441603808708</v>
      </c>
      <c r="M8" s="58">
        <f t="shared" si="3"/>
        <v>107.60442790875</v>
      </c>
    </row>
    <row r="9" spans="1:14" ht="15.5" x14ac:dyDescent="0.35">
      <c r="A9" s="56">
        <v>15</v>
      </c>
      <c r="B9" s="57">
        <v>117.7</v>
      </c>
      <c r="C9" s="57">
        <v>78.680000000000007</v>
      </c>
      <c r="D9" s="57">
        <v>76.75</v>
      </c>
      <c r="E9" s="57">
        <v>149.84</v>
      </c>
      <c r="F9" s="58">
        <v>23.449999999999996</v>
      </c>
      <c r="G9" s="58">
        <v>20.674999999999997</v>
      </c>
      <c r="H9" s="58">
        <v>25.677500000000002</v>
      </c>
      <c r="I9" s="58">
        <v>29.857500000000002</v>
      </c>
      <c r="J9" s="58">
        <f t="shared" si="0"/>
        <v>110.915459689556</v>
      </c>
      <c r="K9" s="58">
        <f t="shared" si="1"/>
        <v>112.82839630880399</v>
      </c>
      <c r="L9" s="58">
        <f t="shared" si="2"/>
        <v>105.68719636698499</v>
      </c>
      <c r="M9" s="58">
        <f t="shared" si="3"/>
        <v>90.675356196680298</v>
      </c>
    </row>
    <row r="10" spans="1:14" ht="15.5" x14ac:dyDescent="0.35">
      <c r="A10" s="56">
        <v>16</v>
      </c>
      <c r="B10" s="57">
        <v>84.39</v>
      </c>
      <c r="C10" s="57">
        <v>120.44</v>
      </c>
      <c r="D10" s="57">
        <v>149.28</v>
      </c>
      <c r="E10" s="57">
        <v>101.23</v>
      </c>
      <c r="F10" s="58">
        <v>11.765000000000001</v>
      </c>
      <c r="G10" s="58">
        <v>21.102500000000003</v>
      </c>
      <c r="H10" s="58">
        <v>15.129999999999999</v>
      </c>
      <c r="I10" s="58">
        <v>11.870000000000001</v>
      </c>
      <c r="J10" s="58">
        <f t="shared" si="0"/>
        <v>119.696416965602</v>
      </c>
      <c r="K10" s="58">
        <f t="shared" si="1"/>
        <v>109.264828465886</v>
      </c>
      <c r="L10" s="58">
        <f t="shared" si="2"/>
        <v>96.847193822563298</v>
      </c>
      <c r="M10" s="58">
        <f t="shared" si="3"/>
        <v>110.72362700954</v>
      </c>
    </row>
    <row r="11" spans="1:14" ht="15.5" x14ac:dyDescent="0.35">
      <c r="A11" s="56">
        <v>17</v>
      </c>
      <c r="B11" s="57">
        <v>14.4</v>
      </c>
      <c r="C11" s="57">
        <v>36.39</v>
      </c>
      <c r="D11" s="57">
        <v>47.29</v>
      </c>
      <c r="E11" s="57">
        <v>22.23</v>
      </c>
      <c r="F11" s="58">
        <v>4.7425000000000006</v>
      </c>
      <c r="G11" s="58">
        <v>6.4449999999999994</v>
      </c>
      <c r="H11" s="58">
        <v>8.5225000000000009</v>
      </c>
      <c r="I11" s="58">
        <v>3.9950000000000001</v>
      </c>
      <c r="J11" s="58">
        <f t="shared" si="0"/>
        <v>31.078268586186098</v>
      </c>
      <c r="K11" s="58">
        <f t="shared" si="1"/>
        <v>25.028587961998202</v>
      </c>
      <c r="L11" s="58">
        <f t="shared" si="2"/>
        <v>22.552005624750599</v>
      </c>
      <c r="M11" s="58">
        <f t="shared" si="3"/>
        <v>26.334403691448902</v>
      </c>
    </row>
    <row r="12" spans="1:14" s="44" customFormat="1" ht="15.5" x14ac:dyDescent="0.35">
      <c r="A12" s="56">
        <v>18</v>
      </c>
      <c r="B12" s="57">
        <v>103.35</v>
      </c>
      <c r="C12" s="57">
        <v>128.44999999999999</v>
      </c>
      <c r="D12" s="57">
        <v>143.09</v>
      </c>
      <c r="E12" s="57">
        <v>115.88</v>
      </c>
      <c r="F12" s="58">
        <v>9.4199999999999982</v>
      </c>
      <c r="G12" s="58">
        <v>15.162500000000001</v>
      </c>
      <c r="H12" s="58">
        <v>8.5250000000000021</v>
      </c>
      <c r="I12" s="58">
        <v>9.2525000000000013</v>
      </c>
      <c r="J12" s="58">
        <f t="shared" si="0"/>
        <v>112.584665872344</v>
      </c>
      <c r="K12" s="58">
        <f t="shared" si="1"/>
        <v>90.714479451340196</v>
      </c>
      <c r="L12" s="58">
        <f t="shared" si="2"/>
        <v>72.307868473761303</v>
      </c>
      <c r="M12" s="58">
        <f t="shared" si="3"/>
        <v>94.639633446105691</v>
      </c>
    </row>
    <row r="13" spans="1:14" s="44" customFormat="1" ht="15.5" x14ac:dyDescent="0.35">
      <c r="A13" s="56">
        <v>19</v>
      </c>
      <c r="B13" s="57">
        <v>70.75</v>
      </c>
      <c r="C13" s="57">
        <v>87.78</v>
      </c>
      <c r="D13" s="57">
        <v>105.91</v>
      </c>
      <c r="E13" s="57">
        <v>81.98</v>
      </c>
      <c r="F13" s="58">
        <v>9.64</v>
      </c>
      <c r="G13" s="58">
        <v>15.28</v>
      </c>
      <c r="H13" s="58">
        <v>8.7149999999999999</v>
      </c>
      <c r="I13" s="58">
        <v>9.5050000000000008</v>
      </c>
      <c r="J13" s="58">
        <f t="shared" si="0"/>
        <v>104.076005272793</v>
      </c>
      <c r="K13" s="58">
        <f t="shared" si="1"/>
        <v>69.415230904287995</v>
      </c>
      <c r="L13" s="58">
        <f t="shared" si="2"/>
        <v>42.948518488193201</v>
      </c>
      <c r="M13" s="58">
        <f t="shared" si="3"/>
        <v>76.68493666757729</v>
      </c>
    </row>
    <row r="14" spans="1:14" s="44" customFormat="1" ht="15.5" x14ac:dyDescent="0.35">
      <c r="A14" s="56">
        <v>20</v>
      </c>
      <c r="B14" s="57">
        <v>35.619999999999997</v>
      </c>
      <c r="C14" s="57">
        <v>40.44</v>
      </c>
      <c r="D14" s="57">
        <v>39.79</v>
      </c>
      <c r="E14" s="57">
        <v>34.979999999999997</v>
      </c>
      <c r="F14" s="58">
        <v>3.7375000000000007</v>
      </c>
      <c r="G14" s="58">
        <v>2.5400000000000009</v>
      </c>
      <c r="H14" s="58">
        <v>2.0875000000000004</v>
      </c>
      <c r="I14" s="58">
        <v>3.379999999999999</v>
      </c>
      <c r="J14" s="58">
        <f t="shared" si="0"/>
        <v>27.788966366154899</v>
      </c>
      <c r="K14" s="58">
        <f t="shared" si="1"/>
        <v>13.9692980264682</v>
      </c>
      <c r="L14" s="58">
        <f t="shared" si="2"/>
        <v>13.5523412752925</v>
      </c>
      <c r="M14" s="58">
        <f t="shared" si="3"/>
        <v>15.756685971616401</v>
      </c>
    </row>
    <row r="15" spans="1:14" ht="15.5" x14ac:dyDescent="0.35">
      <c r="A15" s="56">
        <v>21</v>
      </c>
      <c r="B15" s="57">
        <v>28.3</v>
      </c>
      <c r="C15" s="57">
        <v>36.19</v>
      </c>
      <c r="D15" s="57">
        <v>32.43</v>
      </c>
      <c r="E15" s="57">
        <v>29.42</v>
      </c>
      <c r="F15" s="58">
        <v>1.3724999999999996</v>
      </c>
      <c r="G15" s="58">
        <v>1.6650000000000009</v>
      </c>
      <c r="H15" s="58">
        <v>1.1750000000000007</v>
      </c>
      <c r="I15" s="58">
        <v>1.567499999999999</v>
      </c>
      <c r="J15" s="58">
        <f t="shared" si="0"/>
        <v>31.411239635437003</v>
      </c>
      <c r="K15" s="58">
        <f t="shared" si="1"/>
        <v>31.278306115418097</v>
      </c>
      <c r="L15" s="58">
        <f t="shared" si="2"/>
        <v>30.526531104553701</v>
      </c>
      <c r="M15" s="58">
        <f t="shared" si="3"/>
        <v>31.486288100060101</v>
      </c>
      <c r="N15" t="s">
        <v>286</v>
      </c>
    </row>
    <row r="16" spans="1:14" ht="15.5" x14ac:dyDescent="0.35">
      <c r="A16" s="56">
        <v>29</v>
      </c>
      <c r="B16" s="57">
        <v>17.309999999999999</v>
      </c>
      <c r="C16" s="57">
        <v>21.7</v>
      </c>
      <c r="D16" s="57">
        <v>11.16</v>
      </c>
      <c r="E16" s="57">
        <v>34.590000000000003</v>
      </c>
      <c r="F16" s="58">
        <v>4.6074999999999999</v>
      </c>
      <c r="G16" s="58">
        <v>5.6374999999999993</v>
      </c>
      <c r="H16" s="58">
        <v>4.3550000000000004</v>
      </c>
      <c r="I16" s="58">
        <v>11.055</v>
      </c>
      <c r="J16" s="58">
        <f t="shared" si="0"/>
        <v>7.5277446570659201</v>
      </c>
      <c r="K16" s="58">
        <f t="shared" si="1"/>
        <v>8.4001730902444312</v>
      </c>
      <c r="L16" s="58">
        <f t="shared" si="2"/>
        <v>5.0793120312332993</v>
      </c>
      <c r="M16" s="58">
        <f t="shared" si="3"/>
        <v>5.6897742108654601</v>
      </c>
    </row>
    <row r="17" spans="1:40" ht="15.5" x14ac:dyDescent="0.35">
      <c r="A17" s="56">
        <v>31</v>
      </c>
      <c r="B17" s="57">
        <v>0.46</v>
      </c>
      <c r="C17" s="57">
        <v>4.1100000000000003</v>
      </c>
      <c r="D17" s="57">
        <v>7.42</v>
      </c>
      <c r="E17" s="57">
        <v>4.7699999999999996</v>
      </c>
      <c r="F17" s="58">
        <v>4.1675000000000004</v>
      </c>
      <c r="G17" s="58">
        <v>1.91</v>
      </c>
      <c r="H17" s="58">
        <v>2.2975000000000003</v>
      </c>
      <c r="I17" s="58">
        <v>3.3099999999999996</v>
      </c>
      <c r="J17" s="58">
        <f t="shared" si="0"/>
        <v>3.8517757882892401</v>
      </c>
      <c r="K17" s="58">
        <f t="shared" si="1"/>
        <v>1.7288940447938901</v>
      </c>
      <c r="L17" s="58">
        <f t="shared" si="2"/>
        <v>3.7769238470668398</v>
      </c>
      <c r="M17" s="58">
        <f t="shared" si="3"/>
        <v>4.8810253381219999</v>
      </c>
    </row>
    <row r="18" spans="1:40" ht="15.5" x14ac:dyDescent="0.35">
      <c r="A18" s="56">
        <v>34</v>
      </c>
      <c r="B18" s="59">
        <v>35.880000000000003</v>
      </c>
      <c r="C18" s="59">
        <v>37.4</v>
      </c>
      <c r="D18" s="59">
        <v>39.61</v>
      </c>
      <c r="E18" s="59">
        <v>37.31</v>
      </c>
      <c r="F18" s="60">
        <v>7.8324999999999996</v>
      </c>
      <c r="G18" s="60">
        <v>7.8224999999999989</v>
      </c>
      <c r="H18" s="60">
        <v>7.8075000000000001</v>
      </c>
      <c r="I18" s="60">
        <v>7.8199999999999994</v>
      </c>
      <c r="J18" s="58">
        <f t="shared" si="0"/>
        <v>29.618972977328401</v>
      </c>
      <c r="K18" s="58">
        <f t="shared" si="1"/>
        <v>27.137984280824899</v>
      </c>
      <c r="L18" s="58">
        <f t="shared" si="2"/>
        <v>23.4564594717001</v>
      </c>
      <c r="M18" s="58">
        <f t="shared" si="3"/>
        <v>19.4498442522967</v>
      </c>
      <c r="N18" t="s">
        <v>2762</v>
      </c>
    </row>
    <row r="20" spans="1:40" x14ac:dyDescent="0.35">
      <c r="B20" s="2"/>
      <c r="C20" s="2"/>
      <c r="AE20" s="2"/>
      <c r="AJ20" s="2"/>
    </row>
    <row r="21" spans="1:40" x14ac:dyDescent="0.35">
      <c r="B21" s="2"/>
      <c r="C21" s="2"/>
      <c r="AE21" s="2"/>
      <c r="AJ21" s="2"/>
    </row>
    <row r="22" spans="1:40" ht="15.5" x14ac:dyDescent="0.35">
      <c r="B22" s="28" t="s">
        <v>2763</v>
      </c>
      <c r="C22" s="28" t="s">
        <v>2764</v>
      </c>
      <c r="D22" s="28" t="s">
        <v>2765</v>
      </c>
      <c r="E22" s="28" t="s">
        <v>2761</v>
      </c>
      <c r="R22" s="28" t="s">
        <v>236</v>
      </c>
      <c r="S22" s="28" t="s">
        <v>237</v>
      </c>
      <c r="T22" s="9"/>
      <c r="U22" s="9"/>
      <c r="V22" s="9"/>
      <c r="W22" s="9"/>
      <c r="X22" s="28" t="s">
        <v>238</v>
      </c>
      <c r="Y22" s="28" t="s">
        <v>239</v>
      </c>
      <c r="Z22" s="9"/>
      <c r="AA22" s="9"/>
      <c r="AB22" s="9"/>
      <c r="AC22" s="9"/>
      <c r="AD22" s="29" t="s">
        <v>236</v>
      </c>
      <c r="AE22" s="29" t="s">
        <v>237</v>
      </c>
      <c r="AF22" s="29" t="s">
        <v>238</v>
      </c>
      <c r="AG22" s="29" t="s">
        <v>239</v>
      </c>
      <c r="AH22" s="9"/>
      <c r="AI22" s="9"/>
      <c r="AJ22" s="28" t="s">
        <v>67</v>
      </c>
      <c r="AK22" s="9"/>
      <c r="AL22" s="9"/>
      <c r="AM22" s="9"/>
      <c r="AN22" s="9"/>
    </row>
    <row r="23" spans="1:40" ht="31" x14ac:dyDescent="0.35">
      <c r="A23">
        <v>1</v>
      </c>
      <c r="B23">
        <v>0.93990198050641993</v>
      </c>
      <c r="C23">
        <v>0.8511685010035801</v>
      </c>
      <c r="D23">
        <v>0.96485622538839</v>
      </c>
      <c r="E23">
        <v>0.95573348142891101</v>
      </c>
      <c r="R23" s="17" t="s">
        <v>0</v>
      </c>
      <c r="S23" s="9"/>
      <c r="T23" s="9"/>
      <c r="U23" s="9"/>
      <c r="V23" s="9"/>
      <c r="W23" s="9"/>
      <c r="X23" s="17" t="s">
        <v>0</v>
      </c>
      <c r="Y23" s="9"/>
      <c r="Z23" s="9"/>
      <c r="AA23" s="9"/>
      <c r="AB23" s="9"/>
      <c r="AC23" s="9"/>
      <c r="AD23" s="17" t="s">
        <v>0</v>
      </c>
      <c r="AE23" s="9"/>
      <c r="AF23" s="9"/>
      <c r="AG23" s="9"/>
      <c r="AH23" s="9"/>
      <c r="AI23" s="9"/>
      <c r="AJ23" s="17" t="s">
        <v>0</v>
      </c>
      <c r="AK23" s="9"/>
      <c r="AL23" s="9"/>
      <c r="AM23" s="9"/>
      <c r="AN23" s="9"/>
    </row>
    <row r="24" spans="1:40" ht="15.5" x14ac:dyDescent="0.35">
      <c r="A24">
        <v>2</v>
      </c>
      <c r="B24" s="2">
        <v>-1.1741952836014501E-9</v>
      </c>
      <c r="C24" s="2">
        <v>-1.59044367280696E-8</v>
      </c>
      <c r="D24" s="2">
        <v>-4.8934734539658801E-8</v>
      </c>
      <c r="E24" s="2">
        <v>-7.1514986635166903E-8</v>
      </c>
      <c r="R24" s="8" t="s">
        <v>171</v>
      </c>
      <c r="S24" s="9" t="s">
        <v>68</v>
      </c>
      <c r="T24" s="9" t="s">
        <v>5</v>
      </c>
      <c r="U24" s="9" t="s">
        <v>6</v>
      </c>
      <c r="V24" s="9"/>
      <c r="W24" s="17" t="s">
        <v>172</v>
      </c>
      <c r="X24" s="8" t="s">
        <v>171</v>
      </c>
      <c r="Y24" s="9" t="s">
        <v>68</v>
      </c>
      <c r="Z24" s="9" t="s">
        <v>5</v>
      </c>
      <c r="AA24" s="9" t="s">
        <v>6</v>
      </c>
      <c r="AB24" s="9"/>
      <c r="AC24" s="17" t="s">
        <v>172</v>
      </c>
      <c r="AD24" s="8" t="s">
        <v>171</v>
      </c>
      <c r="AE24" s="9" t="s">
        <v>68</v>
      </c>
      <c r="AF24" s="9" t="s">
        <v>5</v>
      </c>
      <c r="AG24" s="9" t="s">
        <v>6</v>
      </c>
      <c r="AH24" s="9"/>
      <c r="AI24" s="17" t="s">
        <v>172</v>
      </c>
      <c r="AJ24" s="8" t="s">
        <v>171</v>
      </c>
      <c r="AK24" s="9" t="s">
        <v>68</v>
      </c>
      <c r="AL24" s="9" t="s">
        <v>5</v>
      </c>
      <c r="AM24" s="9" t="s">
        <v>6</v>
      </c>
      <c r="AN24" s="9"/>
    </row>
    <row r="25" spans="1:40" ht="15.5" x14ac:dyDescent="0.35">
      <c r="A25">
        <v>3</v>
      </c>
      <c r="B25" s="2">
        <v>1.5766720069833E-7</v>
      </c>
      <c r="C25" s="2">
        <v>1.6421022955324699E-8</v>
      </c>
      <c r="D25" s="2">
        <v>2.5627310114620798E-7</v>
      </c>
      <c r="E25" s="2">
        <v>3.8745615917691998E-7</v>
      </c>
      <c r="R25" s="9" t="s">
        <v>101</v>
      </c>
      <c r="S25" s="9">
        <v>987.51</v>
      </c>
      <c r="T25" s="9">
        <v>925.16</v>
      </c>
      <c r="U25" s="9">
        <v>1050.4000000000001</v>
      </c>
      <c r="V25" s="9">
        <f>(U25-T25)/4</f>
        <v>31.310000000000031</v>
      </c>
      <c r="W25" s="17">
        <v>1</v>
      </c>
      <c r="X25" s="9" t="s">
        <v>101</v>
      </c>
      <c r="Y25" s="9">
        <v>867.8</v>
      </c>
      <c r="Z25" s="9">
        <v>798.41</v>
      </c>
      <c r="AA25" s="9">
        <v>937.87</v>
      </c>
      <c r="AB25" s="9">
        <f>(AA25-Z25)/4</f>
        <v>34.865000000000009</v>
      </c>
      <c r="AC25" s="17">
        <v>1</v>
      </c>
      <c r="AD25" s="9" t="s">
        <v>101</v>
      </c>
      <c r="AE25" s="9">
        <v>853.8</v>
      </c>
      <c r="AF25" s="9">
        <v>795.45</v>
      </c>
      <c r="AG25" s="9">
        <v>912.14</v>
      </c>
      <c r="AH25" s="9">
        <f>(AG25-AF25)/4</f>
        <v>29.172499999999985</v>
      </c>
      <c r="AI25" s="17">
        <v>1</v>
      </c>
      <c r="AJ25" s="9" t="s">
        <v>101</v>
      </c>
      <c r="AK25" s="10">
        <v>1050</v>
      </c>
      <c r="AL25" s="10">
        <v>950</v>
      </c>
      <c r="AM25" s="10">
        <v>1140</v>
      </c>
      <c r="AN25" s="9">
        <f>(AM25-AL25)/4</f>
        <v>47.5</v>
      </c>
    </row>
    <row r="26" spans="1:40" ht="15.5" x14ac:dyDescent="0.35">
      <c r="A26">
        <v>4</v>
      </c>
      <c r="B26">
        <v>1.2182592693602299E-4</v>
      </c>
      <c r="C26">
        <v>8.8841982723360594E-2</v>
      </c>
      <c r="D26">
        <v>4.8133083256906097</v>
      </c>
      <c r="E26">
        <v>1.77312170928569E-3</v>
      </c>
      <c r="R26" s="9" t="s">
        <v>102</v>
      </c>
      <c r="S26" s="10">
        <v>2000</v>
      </c>
      <c r="T26" s="10">
        <v>1880</v>
      </c>
      <c r="U26" s="10">
        <v>2120</v>
      </c>
      <c r="V26" s="9">
        <f t="shared" ref="V26:V41" si="4">(U26-T26)/4</f>
        <v>60</v>
      </c>
      <c r="W26" s="17">
        <v>6</v>
      </c>
      <c r="X26" s="9" t="s">
        <v>102</v>
      </c>
      <c r="Y26" s="10">
        <v>1690</v>
      </c>
      <c r="Z26" s="10">
        <v>1560</v>
      </c>
      <c r="AA26" s="10">
        <v>1830</v>
      </c>
      <c r="AB26" s="9">
        <f t="shared" ref="AB26:AB41" si="5">(AA26-Z26)/4</f>
        <v>67.5</v>
      </c>
      <c r="AC26" s="17">
        <v>6</v>
      </c>
      <c r="AD26" s="9" t="s">
        <v>102</v>
      </c>
      <c r="AE26" s="10">
        <v>1650</v>
      </c>
      <c r="AF26" s="10">
        <v>1540</v>
      </c>
      <c r="AG26" s="10">
        <v>1760</v>
      </c>
      <c r="AH26" s="9">
        <f t="shared" ref="AH26:AH41" si="6">(AG26-AF26)/4</f>
        <v>55</v>
      </c>
      <c r="AI26" s="17">
        <v>6</v>
      </c>
      <c r="AJ26" s="9" t="s">
        <v>102</v>
      </c>
      <c r="AK26" s="10">
        <v>2110</v>
      </c>
      <c r="AL26" s="10">
        <v>1920</v>
      </c>
      <c r="AM26" s="10">
        <v>2300</v>
      </c>
      <c r="AN26" s="9">
        <f t="shared" ref="AN26:AN41" si="7">(AM26-AL26)/4</f>
        <v>95</v>
      </c>
    </row>
    <row r="27" spans="1:40" ht="15.5" x14ac:dyDescent="0.35">
      <c r="A27">
        <v>5</v>
      </c>
      <c r="B27">
        <v>20.593098797355701</v>
      </c>
      <c r="C27">
        <v>7.4094459452396801</v>
      </c>
      <c r="D27">
        <v>16.4475849045436</v>
      </c>
      <c r="E27">
        <v>7.1176286512809597</v>
      </c>
      <c r="R27" s="9" t="s">
        <v>103</v>
      </c>
      <c r="S27" s="9">
        <v>124.04</v>
      </c>
      <c r="T27" s="9">
        <v>59.25</v>
      </c>
      <c r="U27" s="9">
        <v>183.61</v>
      </c>
      <c r="V27" s="9">
        <f t="shared" si="4"/>
        <v>31.090000000000003</v>
      </c>
      <c r="W27" s="17">
        <v>10</v>
      </c>
      <c r="X27" s="9" t="s">
        <v>103</v>
      </c>
      <c r="Y27" s="9">
        <v>132.1</v>
      </c>
      <c r="Z27" s="9">
        <v>94.74</v>
      </c>
      <c r="AA27" s="9">
        <v>192.54</v>
      </c>
      <c r="AB27" s="9">
        <f t="shared" si="5"/>
        <v>24.45</v>
      </c>
      <c r="AC27" s="17">
        <v>10</v>
      </c>
      <c r="AD27" s="9" t="s">
        <v>103</v>
      </c>
      <c r="AE27" s="9">
        <v>172.07</v>
      </c>
      <c r="AF27" s="9">
        <v>115.11</v>
      </c>
      <c r="AG27" s="9">
        <v>250.93</v>
      </c>
      <c r="AH27" s="9">
        <f t="shared" si="6"/>
        <v>33.954999999999998</v>
      </c>
      <c r="AI27" s="17">
        <v>10</v>
      </c>
      <c r="AJ27" s="9" t="s">
        <v>103</v>
      </c>
      <c r="AK27" s="9">
        <v>115.07</v>
      </c>
      <c r="AL27" s="9">
        <v>71.59</v>
      </c>
      <c r="AM27" s="9">
        <v>171.81</v>
      </c>
      <c r="AN27" s="9">
        <f t="shared" si="7"/>
        <v>25.055</v>
      </c>
    </row>
    <row r="28" spans="1:40" ht="15.5" x14ac:dyDescent="0.35">
      <c r="A28">
        <v>6</v>
      </c>
      <c r="B28">
        <v>1.6299897337782501</v>
      </c>
      <c r="C28">
        <v>1.5435061170473099</v>
      </c>
      <c r="D28">
        <v>1.5022019036153</v>
      </c>
      <c r="E28">
        <v>1.60552604689016</v>
      </c>
      <c r="R28" s="9" t="s">
        <v>104</v>
      </c>
      <c r="S28" s="9">
        <v>124.04</v>
      </c>
      <c r="T28" s="9">
        <v>59.25</v>
      </c>
      <c r="U28" s="9">
        <v>183.61</v>
      </c>
      <c r="V28" s="9">
        <f t="shared" si="4"/>
        <v>31.090000000000003</v>
      </c>
      <c r="W28" s="17">
        <v>11</v>
      </c>
      <c r="X28" s="9" t="s">
        <v>104</v>
      </c>
      <c r="Y28" s="9">
        <v>132.1</v>
      </c>
      <c r="Z28" s="9">
        <v>94.74</v>
      </c>
      <c r="AA28" s="9">
        <v>192.54</v>
      </c>
      <c r="AB28" s="9">
        <f t="shared" si="5"/>
        <v>24.45</v>
      </c>
      <c r="AC28" s="17">
        <v>11</v>
      </c>
      <c r="AD28" s="9" t="s">
        <v>104</v>
      </c>
      <c r="AE28" s="9">
        <v>172.07</v>
      </c>
      <c r="AF28" s="9">
        <v>115.11</v>
      </c>
      <c r="AG28" s="9">
        <v>250.93</v>
      </c>
      <c r="AH28" s="9">
        <f t="shared" si="6"/>
        <v>33.954999999999998</v>
      </c>
      <c r="AI28" s="17">
        <v>11</v>
      </c>
      <c r="AJ28" s="9" t="s">
        <v>104</v>
      </c>
      <c r="AK28" s="9">
        <v>115.07</v>
      </c>
      <c r="AL28" s="9">
        <v>71.59</v>
      </c>
      <c r="AM28" s="9">
        <v>171.81</v>
      </c>
      <c r="AN28" s="9">
        <f t="shared" si="7"/>
        <v>25.055</v>
      </c>
    </row>
    <row r="29" spans="1:40" ht="15.5" x14ac:dyDescent="0.35">
      <c r="A29">
        <v>7</v>
      </c>
      <c r="B29">
        <v>7.8799999282538905E-2</v>
      </c>
      <c r="C29">
        <v>7.8799999220187406E-2</v>
      </c>
      <c r="D29">
        <v>7.8799998250785597E-2</v>
      </c>
      <c r="E29">
        <v>7.8799998365734897E-2</v>
      </c>
      <c r="R29" s="9" t="s">
        <v>105</v>
      </c>
      <c r="S29" s="9">
        <v>24.47</v>
      </c>
      <c r="T29" s="9">
        <v>-2.81</v>
      </c>
      <c r="U29" s="9">
        <v>69.3</v>
      </c>
      <c r="V29" s="9">
        <f t="shared" si="4"/>
        <v>18.0275</v>
      </c>
      <c r="W29" s="17">
        <v>12</v>
      </c>
      <c r="X29" s="9" t="s">
        <v>105</v>
      </c>
      <c r="Y29" s="9">
        <v>25.52</v>
      </c>
      <c r="Z29" s="9">
        <v>16.43</v>
      </c>
      <c r="AA29" s="9">
        <v>36.9</v>
      </c>
      <c r="AB29" s="9">
        <f t="shared" si="5"/>
        <v>5.1174999999999997</v>
      </c>
      <c r="AC29" s="17">
        <v>12</v>
      </c>
      <c r="AD29" s="9" t="s">
        <v>105</v>
      </c>
      <c r="AE29" s="9">
        <v>42.64</v>
      </c>
      <c r="AF29" s="9">
        <v>30.78</v>
      </c>
      <c r="AG29" s="9">
        <v>63.71</v>
      </c>
      <c r="AH29" s="9">
        <f t="shared" si="6"/>
        <v>8.2324999999999999</v>
      </c>
      <c r="AI29" s="17">
        <v>12</v>
      </c>
      <c r="AJ29" s="9" t="s">
        <v>105</v>
      </c>
      <c r="AK29" s="9">
        <v>23.96</v>
      </c>
      <c r="AL29" s="9">
        <v>12.67</v>
      </c>
      <c r="AM29" s="9">
        <v>57.41</v>
      </c>
      <c r="AN29" s="9">
        <f t="shared" si="7"/>
        <v>11.184999999999999</v>
      </c>
    </row>
    <row r="30" spans="1:40" ht="15.5" x14ac:dyDescent="0.35">
      <c r="A30">
        <v>8</v>
      </c>
      <c r="B30">
        <v>7.8800002190754601E-2</v>
      </c>
      <c r="C30">
        <v>7.8800002190770296E-2</v>
      </c>
      <c r="D30">
        <v>7.8800002190750604E-2</v>
      </c>
      <c r="E30">
        <v>7.8800002190751603E-2</v>
      </c>
      <c r="R30" s="9" t="s">
        <v>106</v>
      </c>
      <c r="S30" s="9">
        <v>130.38</v>
      </c>
      <c r="T30" s="9">
        <v>107.19</v>
      </c>
      <c r="U30" s="9">
        <v>180.33</v>
      </c>
      <c r="V30" s="9">
        <f t="shared" si="4"/>
        <v>18.285000000000004</v>
      </c>
      <c r="W30" s="17">
        <v>13</v>
      </c>
      <c r="X30" s="9" t="s">
        <v>106</v>
      </c>
      <c r="Y30" s="9">
        <v>96.27</v>
      </c>
      <c r="Z30" s="9">
        <v>72.98</v>
      </c>
      <c r="AA30" s="9">
        <v>121.27</v>
      </c>
      <c r="AB30" s="9">
        <f t="shared" si="5"/>
        <v>12.072499999999998</v>
      </c>
      <c r="AC30" s="17">
        <v>13</v>
      </c>
      <c r="AD30" s="9" t="s">
        <v>106</v>
      </c>
      <c r="AE30" s="9">
        <v>124.63</v>
      </c>
      <c r="AF30" s="9">
        <v>98.64</v>
      </c>
      <c r="AG30" s="9">
        <v>156.35</v>
      </c>
      <c r="AH30" s="9">
        <f t="shared" si="6"/>
        <v>14.427499999999998</v>
      </c>
      <c r="AI30" s="17">
        <v>13</v>
      </c>
      <c r="AJ30" s="9" t="s">
        <v>106</v>
      </c>
      <c r="AK30" s="9">
        <v>111.73</v>
      </c>
      <c r="AL30" s="9">
        <v>76.25</v>
      </c>
      <c r="AM30" s="9">
        <v>158.97999999999999</v>
      </c>
      <c r="AN30" s="9">
        <f t="shared" si="7"/>
        <v>20.682499999999997</v>
      </c>
    </row>
    <row r="31" spans="1:40" ht="15.5" x14ac:dyDescent="0.35">
      <c r="A31">
        <v>9</v>
      </c>
      <c r="B31">
        <v>7.8800007920476603E-2</v>
      </c>
      <c r="C31">
        <v>7.8800007920547199E-2</v>
      </c>
      <c r="D31">
        <v>7.8800007920479503E-2</v>
      </c>
      <c r="E31">
        <v>7.8800007920471496E-2</v>
      </c>
      <c r="R31" s="9" t="s">
        <v>107</v>
      </c>
      <c r="S31" s="9">
        <v>130.38</v>
      </c>
      <c r="T31" s="9">
        <v>107.19</v>
      </c>
      <c r="U31" s="9">
        <v>180.33</v>
      </c>
      <c r="V31" s="9">
        <f t="shared" si="4"/>
        <v>18.285000000000004</v>
      </c>
      <c r="W31" s="17">
        <v>14</v>
      </c>
      <c r="X31" s="9" t="s">
        <v>107</v>
      </c>
      <c r="Y31" s="9">
        <v>96.27</v>
      </c>
      <c r="Z31" s="9">
        <v>72.98</v>
      </c>
      <c r="AA31" s="9">
        <v>121.27</v>
      </c>
      <c r="AB31" s="9">
        <f t="shared" si="5"/>
        <v>12.072499999999998</v>
      </c>
      <c r="AC31" s="17">
        <v>14</v>
      </c>
      <c r="AD31" s="9" t="s">
        <v>107</v>
      </c>
      <c r="AE31" s="9">
        <v>124.63</v>
      </c>
      <c r="AF31" s="9">
        <v>98.64</v>
      </c>
      <c r="AG31" s="9">
        <v>156.35</v>
      </c>
      <c r="AH31" s="9">
        <f t="shared" si="6"/>
        <v>14.427499999999998</v>
      </c>
      <c r="AI31" s="17">
        <v>14</v>
      </c>
      <c r="AJ31" s="9" t="s">
        <v>107</v>
      </c>
      <c r="AK31" s="9">
        <v>111.73</v>
      </c>
      <c r="AL31" s="9">
        <v>76.25</v>
      </c>
      <c r="AM31" s="9">
        <v>158.97999999999999</v>
      </c>
      <c r="AN31" s="9">
        <f t="shared" si="7"/>
        <v>20.682499999999997</v>
      </c>
    </row>
    <row r="32" spans="1:40" ht="15.5" x14ac:dyDescent="0.35">
      <c r="A32">
        <v>10</v>
      </c>
      <c r="B32">
        <v>0.115970087775987</v>
      </c>
      <c r="C32">
        <v>0.139164327321597</v>
      </c>
      <c r="D32">
        <v>0.130877998036662</v>
      </c>
      <c r="E32">
        <v>0.123782046900714</v>
      </c>
      <c r="R32" s="9" t="s">
        <v>109</v>
      </c>
      <c r="S32" s="9">
        <v>76.75</v>
      </c>
      <c r="T32" s="9">
        <v>31.78</v>
      </c>
      <c r="U32" s="9">
        <v>134.49</v>
      </c>
      <c r="V32" s="9">
        <f t="shared" si="4"/>
        <v>25.677500000000002</v>
      </c>
      <c r="W32" s="17">
        <v>15</v>
      </c>
      <c r="X32" s="9" t="s">
        <v>109</v>
      </c>
      <c r="Y32" s="9">
        <v>117.7</v>
      </c>
      <c r="Z32" s="9">
        <v>80.900000000000006</v>
      </c>
      <c r="AA32" s="9">
        <v>174.7</v>
      </c>
      <c r="AB32" s="9">
        <f t="shared" si="5"/>
        <v>23.449999999999996</v>
      </c>
      <c r="AC32" s="17">
        <v>15</v>
      </c>
      <c r="AD32" s="9" t="s">
        <v>109</v>
      </c>
      <c r="AE32" s="9">
        <v>149.84</v>
      </c>
      <c r="AF32" s="9">
        <v>106.5</v>
      </c>
      <c r="AG32" s="9">
        <v>225.93</v>
      </c>
      <c r="AH32" s="9">
        <f t="shared" si="6"/>
        <v>29.857500000000002</v>
      </c>
      <c r="AI32" s="17">
        <v>15</v>
      </c>
      <c r="AJ32" s="9" t="s">
        <v>109</v>
      </c>
      <c r="AK32" s="9">
        <v>78.680000000000007</v>
      </c>
      <c r="AL32" s="9">
        <v>45.13</v>
      </c>
      <c r="AM32" s="9">
        <v>127.83</v>
      </c>
      <c r="AN32" s="9">
        <f t="shared" si="7"/>
        <v>20.674999999999997</v>
      </c>
    </row>
    <row r="33" spans="1:40" ht="15.5" x14ac:dyDescent="0.35">
      <c r="A33">
        <v>11</v>
      </c>
      <c r="B33">
        <v>0.14289755416324501</v>
      </c>
      <c r="C33">
        <v>0.137899228859272</v>
      </c>
      <c r="D33">
        <v>0.150173833545483</v>
      </c>
      <c r="E33">
        <v>0.143179074877579</v>
      </c>
      <c r="R33" s="9" t="s">
        <v>123</v>
      </c>
      <c r="S33" s="9">
        <v>149.28</v>
      </c>
      <c r="T33" s="9">
        <v>115.05</v>
      </c>
      <c r="U33" s="9">
        <v>175.57</v>
      </c>
      <c r="V33" s="9">
        <f t="shared" si="4"/>
        <v>15.129999999999999</v>
      </c>
      <c r="W33" s="17">
        <v>16</v>
      </c>
      <c r="X33" s="9" t="s">
        <v>123</v>
      </c>
      <c r="Y33" s="9">
        <v>84.39</v>
      </c>
      <c r="Z33" s="9">
        <v>61.05</v>
      </c>
      <c r="AA33" s="9">
        <v>108.11</v>
      </c>
      <c r="AB33" s="9">
        <f t="shared" si="5"/>
        <v>11.765000000000001</v>
      </c>
      <c r="AC33" s="17">
        <v>16</v>
      </c>
      <c r="AD33" s="9" t="s">
        <v>123</v>
      </c>
      <c r="AE33" s="9">
        <v>101.23</v>
      </c>
      <c r="AF33" s="9">
        <v>77.819999999999993</v>
      </c>
      <c r="AG33" s="9">
        <v>125.3</v>
      </c>
      <c r="AH33" s="9">
        <f t="shared" si="6"/>
        <v>11.870000000000001</v>
      </c>
      <c r="AI33" s="17">
        <v>16</v>
      </c>
      <c r="AJ33" s="9" t="s">
        <v>123</v>
      </c>
      <c r="AK33" s="9">
        <v>120.44</v>
      </c>
      <c r="AL33" s="9">
        <v>79.02</v>
      </c>
      <c r="AM33" s="9">
        <v>163.43</v>
      </c>
      <c r="AN33" s="9">
        <f t="shared" si="7"/>
        <v>21.102500000000003</v>
      </c>
    </row>
    <row r="34" spans="1:40" ht="15.5" x14ac:dyDescent="0.35">
      <c r="A34">
        <v>12</v>
      </c>
      <c r="B34">
        <v>2.8303640574588101E-2</v>
      </c>
      <c r="C34">
        <v>2.90981079332828E-2</v>
      </c>
      <c r="D34">
        <v>3.1111812961134602E-2</v>
      </c>
      <c r="E34">
        <v>2.73330948126752E-2</v>
      </c>
      <c r="R34" s="9" t="s">
        <v>122</v>
      </c>
      <c r="S34" s="9">
        <v>47.29</v>
      </c>
      <c r="T34" s="9">
        <v>24.81</v>
      </c>
      <c r="U34" s="9">
        <v>58.9</v>
      </c>
      <c r="V34" s="9">
        <f t="shared" si="4"/>
        <v>8.5225000000000009</v>
      </c>
      <c r="W34" s="17">
        <v>17</v>
      </c>
      <c r="X34" s="9" t="s">
        <v>122</v>
      </c>
      <c r="Y34" s="9">
        <v>14.4</v>
      </c>
      <c r="Z34" s="9">
        <v>3.9</v>
      </c>
      <c r="AA34" s="9">
        <v>22.87</v>
      </c>
      <c r="AB34" s="9">
        <f t="shared" si="5"/>
        <v>4.7425000000000006</v>
      </c>
      <c r="AC34" s="17">
        <v>17</v>
      </c>
      <c r="AD34" s="9" t="s">
        <v>122</v>
      </c>
      <c r="AE34" s="9">
        <v>22.23</v>
      </c>
      <c r="AF34" s="9">
        <v>12.79</v>
      </c>
      <c r="AG34" s="9">
        <v>28.77</v>
      </c>
      <c r="AH34" s="9">
        <f t="shared" si="6"/>
        <v>3.9950000000000001</v>
      </c>
      <c r="AI34" s="17">
        <v>17</v>
      </c>
      <c r="AJ34" s="9" t="s">
        <v>122</v>
      </c>
      <c r="AK34" s="9">
        <v>36.39</v>
      </c>
      <c r="AL34" s="9">
        <v>24.62</v>
      </c>
      <c r="AM34" s="9">
        <v>50.4</v>
      </c>
      <c r="AN34" s="9">
        <f t="shared" si="7"/>
        <v>6.4449999999999994</v>
      </c>
    </row>
    <row r="35" spans="1:40" ht="15.5" x14ac:dyDescent="0.35">
      <c r="A35">
        <v>13</v>
      </c>
      <c r="B35">
        <v>0.16987787754038799</v>
      </c>
      <c r="C35">
        <v>0.11245408300019299</v>
      </c>
      <c r="D35">
        <v>0.12606056421364301</v>
      </c>
      <c r="E35">
        <v>0.161695375037156</v>
      </c>
      <c r="R35" s="9" t="s">
        <v>110</v>
      </c>
      <c r="S35" s="9">
        <v>143.09</v>
      </c>
      <c r="T35" s="9">
        <v>126.08</v>
      </c>
      <c r="U35" s="9">
        <v>160.18</v>
      </c>
      <c r="V35" s="9">
        <f t="shared" si="4"/>
        <v>8.5250000000000021</v>
      </c>
      <c r="W35" s="17">
        <v>18</v>
      </c>
      <c r="X35" s="9" t="s">
        <v>110</v>
      </c>
      <c r="Y35" s="9">
        <v>103.35</v>
      </c>
      <c r="Z35" s="9">
        <v>84.51</v>
      </c>
      <c r="AA35" s="9">
        <v>122.19</v>
      </c>
      <c r="AB35" s="9">
        <f t="shared" si="5"/>
        <v>9.4199999999999982</v>
      </c>
      <c r="AC35" s="17">
        <v>18</v>
      </c>
      <c r="AD35" s="9" t="s">
        <v>110</v>
      </c>
      <c r="AE35" s="9">
        <v>115.88</v>
      </c>
      <c r="AF35" s="9">
        <v>97.58</v>
      </c>
      <c r="AG35" s="9">
        <v>134.59</v>
      </c>
      <c r="AH35" s="9">
        <f t="shared" si="6"/>
        <v>9.2525000000000013</v>
      </c>
      <c r="AI35" s="17">
        <v>18</v>
      </c>
      <c r="AJ35" s="9" t="s">
        <v>110</v>
      </c>
      <c r="AK35" s="9">
        <v>128.44999999999999</v>
      </c>
      <c r="AL35" s="9">
        <v>98.09</v>
      </c>
      <c r="AM35" s="9">
        <v>158.74</v>
      </c>
      <c r="AN35" s="9">
        <f t="shared" si="7"/>
        <v>15.162500000000001</v>
      </c>
    </row>
    <row r="36" spans="1:40" ht="15.5" x14ac:dyDescent="0.35">
      <c r="A36">
        <v>14</v>
      </c>
      <c r="B36">
        <v>0.12455899951260201</v>
      </c>
      <c r="C36">
        <v>0.11301609268828899</v>
      </c>
      <c r="D36">
        <v>0.108441603808708</v>
      </c>
      <c r="E36">
        <v>0.10760442790874999</v>
      </c>
      <c r="R36" s="9" t="s">
        <v>111</v>
      </c>
      <c r="S36" s="9">
        <v>105.91</v>
      </c>
      <c r="T36" s="9">
        <v>88.51</v>
      </c>
      <c r="U36" s="9">
        <v>123.37</v>
      </c>
      <c r="V36" s="9">
        <f t="shared" si="4"/>
        <v>8.7149999999999999</v>
      </c>
      <c r="W36" s="17">
        <v>19</v>
      </c>
      <c r="X36" s="9" t="s">
        <v>111</v>
      </c>
      <c r="Y36" s="9">
        <v>70.75</v>
      </c>
      <c r="Z36" s="9">
        <v>51.47</v>
      </c>
      <c r="AA36" s="9">
        <v>90.03</v>
      </c>
      <c r="AB36" s="9">
        <f t="shared" si="5"/>
        <v>9.64</v>
      </c>
      <c r="AC36" s="17">
        <v>19</v>
      </c>
      <c r="AD36" s="9" t="s">
        <v>111</v>
      </c>
      <c r="AE36" s="9">
        <v>81.98</v>
      </c>
      <c r="AF36" s="9">
        <v>63.18</v>
      </c>
      <c r="AG36" s="9">
        <v>101.2</v>
      </c>
      <c r="AH36" s="9">
        <f t="shared" si="6"/>
        <v>9.5050000000000008</v>
      </c>
      <c r="AI36" s="17">
        <v>19</v>
      </c>
      <c r="AJ36" s="9" t="s">
        <v>111</v>
      </c>
      <c r="AK36" s="9">
        <v>87.78</v>
      </c>
      <c r="AL36" s="9">
        <v>57.18</v>
      </c>
      <c r="AM36" s="9">
        <v>118.3</v>
      </c>
      <c r="AN36" s="9">
        <f t="shared" si="7"/>
        <v>15.28</v>
      </c>
    </row>
    <row r="37" spans="1:40" ht="15.5" x14ac:dyDescent="0.35">
      <c r="A37">
        <v>15</v>
      </c>
      <c r="B37">
        <v>0.110915459689556</v>
      </c>
      <c r="C37">
        <v>0.11282839630880399</v>
      </c>
      <c r="D37">
        <v>0.105687196366985</v>
      </c>
      <c r="E37">
        <v>9.0675356196680296E-2</v>
      </c>
      <c r="R37" s="9" t="s">
        <v>124</v>
      </c>
      <c r="S37" s="9">
        <v>39.79</v>
      </c>
      <c r="T37" s="9">
        <v>35.61</v>
      </c>
      <c r="U37" s="9">
        <v>43.96</v>
      </c>
      <c r="V37" s="9">
        <f t="shared" si="4"/>
        <v>2.0875000000000004</v>
      </c>
      <c r="W37" s="17">
        <v>20</v>
      </c>
      <c r="X37" s="9" t="s">
        <v>124</v>
      </c>
      <c r="Y37" s="9">
        <v>35.619999999999997</v>
      </c>
      <c r="Z37" s="9">
        <v>28.15</v>
      </c>
      <c r="AA37" s="9">
        <v>43.1</v>
      </c>
      <c r="AB37" s="9">
        <f t="shared" si="5"/>
        <v>3.7375000000000007</v>
      </c>
      <c r="AC37" s="17">
        <v>20</v>
      </c>
      <c r="AD37" s="9" t="s">
        <v>124</v>
      </c>
      <c r="AE37" s="9">
        <v>34.979999999999997</v>
      </c>
      <c r="AF37" s="9">
        <v>28.21</v>
      </c>
      <c r="AG37" s="9">
        <v>41.73</v>
      </c>
      <c r="AH37" s="9">
        <f t="shared" si="6"/>
        <v>3.379999999999999</v>
      </c>
      <c r="AI37" s="17">
        <v>20</v>
      </c>
      <c r="AJ37" s="9" t="s">
        <v>124</v>
      </c>
      <c r="AK37" s="9">
        <v>40.44</v>
      </c>
      <c r="AL37" s="9">
        <v>35.36</v>
      </c>
      <c r="AM37" s="9">
        <v>45.52</v>
      </c>
      <c r="AN37" s="9">
        <f t="shared" si="7"/>
        <v>2.5400000000000009</v>
      </c>
    </row>
    <row r="38" spans="1:40" ht="15.5" x14ac:dyDescent="0.35">
      <c r="A38">
        <v>16</v>
      </c>
      <c r="B38">
        <v>0.119696416965602</v>
      </c>
      <c r="C38">
        <v>0.109264828465886</v>
      </c>
      <c r="D38">
        <v>9.6847193822563293E-2</v>
      </c>
      <c r="E38">
        <v>0.11072362700954</v>
      </c>
      <c r="R38" s="9" t="s">
        <v>118</v>
      </c>
      <c r="S38" s="9">
        <v>32.43</v>
      </c>
      <c r="T38" s="9">
        <v>30.08</v>
      </c>
      <c r="U38" s="9">
        <v>34.78</v>
      </c>
      <c r="V38" s="9">
        <f t="shared" si="4"/>
        <v>1.1750000000000007</v>
      </c>
      <c r="W38" s="17">
        <v>21</v>
      </c>
      <c r="X38" s="9" t="s">
        <v>118</v>
      </c>
      <c r="Y38" s="9">
        <v>28.3</v>
      </c>
      <c r="Z38" s="9">
        <v>25.55</v>
      </c>
      <c r="AA38" s="9">
        <v>31.04</v>
      </c>
      <c r="AB38" s="9">
        <f t="shared" si="5"/>
        <v>1.3724999999999996</v>
      </c>
      <c r="AC38" s="17">
        <v>21</v>
      </c>
      <c r="AD38" s="9" t="s">
        <v>118</v>
      </c>
      <c r="AE38" s="9">
        <v>29.42</v>
      </c>
      <c r="AF38" s="9">
        <v>26.28</v>
      </c>
      <c r="AG38" s="9">
        <v>32.549999999999997</v>
      </c>
      <c r="AH38" s="9">
        <f t="shared" si="6"/>
        <v>1.567499999999999</v>
      </c>
      <c r="AI38" s="17">
        <v>21</v>
      </c>
      <c r="AJ38" s="9" t="s">
        <v>118</v>
      </c>
      <c r="AK38" s="9">
        <v>36.19</v>
      </c>
      <c r="AL38" s="9">
        <v>32.86</v>
      </c>
      <c r="AM38" s="9">
        <v>39.520000000000003</v>
      </c>
      <c r="AN38" s="9">
        <f t="shared" si="7"/>
        <v>1.6650000000000009</v>
      </c>
    </row>
    <row r="39" spans="1:40" ht="15.5" x14ac:dyDescent="0.35">
      <c r="A39">
        <v>17</v>
      </c>
      <c r="B39">
        <v>3.1078268586186099E-2</v>
      </c>
      <c r="C39">
        <v>2.5028587961998201E-2</v>
      </c>
      <c r="D39">
        <v>2.2552005624750598E-2</v>
      </c>
      <c r="E39">
        <v>2.6334403691448901E-2</v>
      </c>
      <c r="R39" s="9" t="s">
        <v>112</v>
      </c>
      <c r="S39" s="9">
        <v>11.16</v>
      </c>
      <c r="T39" s="9">
        <v>2.4500000000000002</v>
      </c>
      <c r="U39" s="9">
        <v>19.87</v>
      </c>
      <c r="V39" s="9">
        <f t="shared" si="4"/>
        <v>4.3550000000000004</v>
      </c>
      <c r="W39" s="17">
        <v>29</v>
      </c>
      <c r="X39" s="9" t="s">
        <v>112</v>
      </c>
      <c r="Y39" s="9">
        <v>17.309999999999999</v>
      </c>
      <c r="Z39" s="9">
        <v>8.1</v>
      </c>
      <c r="AA39" s="9">
        <v>26.53</v>
      </c>
      <c r="AB39" s="9">
        <f t="shared" si="5"/>
        <v>4.6074999999999999</v>
      </c>
      <c r="AC39" s="17">
        <v>29</v>
      </c>
      <c r="AD39" s="9" t="s">
        <v>112</v>
      </c>
      <c r="AE39" s="9">
        <v>34.590000000000003</v>
      </c>
      <c r="AF39" s="9">
        <v>12.49</v>
      </c>
      <c r="AG39" s="9">
        <v>56.71</v>
      </c>
      <c r="AH39" s="9">
        <f t="shared" si="6"/>
        <v>11.055</v>
      </c>
      <c r="AI39" s="17">
        <v>29</v>
      </c>
      <c r="AJ39" s="9" t="s">
        <v>112</v>
      </c>
      <c r="AK39" s="9">
        <v>21.7</v>
      </c>
      <c r="AL39" s="9">
        <v>10.43</v>
      </c>
      <c r="AM39" s="9">
        <v>32.979999999999997</v>
      </c>
      <c r="AN39" s="9">
        <f t="shared" si="7"/>
        <v>5.6374999999999993</v>
      </c>
    </row>
    <row r="40" spans="1:40" ht="15.5" x14ac:dyDescent="0.35">
      <c r="A40">
        <v>18</v>
      </c>
      <c r="B40">
        <v>0.112584665872344</v>
      </c>
      <c r="C40">
        <v>9.0714479451340202E-2</v>
      </c>
      <c r="D40">
        <v>7.2307868473761305E-2</v>
      </c>
      <c r="E40">
        <v>9.4639633446105695E-2</v>
      </c>
      <c r="R40" s="9" t="s">
        <v>128</v>
      </c>
      <c r="S40" s="9">
        <v>7.42</v>
      </c>
      <c r="T40" s="9">
        <v>0.03</v>
      </c>
      <c r="U40" s="9">
        <v>9.2200000000000006</v>
      </c>
      <c r="V40" s="9">
        <f t="shared" si="4"/>
        <v>2.2975000000000003</v>
      </c>
      <c r="W40" s="17">
        <v>31</v>
      </c>
      <c r="X40" s="9" t="s">
        <v>128</v>
      </c>
      <c r="Y40" s="9">
        <v>0.46</v>
      </c>
      <c r="Z40" s="9">
        <v>-12.35</v>
      </c>
      <c r="AA40" s="9">
        <v>4.32</v>
      </c>
      <c r="AB40" s="9">
        <f t="shared" si="5"/>
        <v>4.1675000000000004</v>
      </c>
      <c r="AC40" s="17">
        <v>31</v>
      </c>
      <c r="AD40" s="9" t="s">
        <v>128</v>
      </c>
      <c r="AE40" s="9">
        <v>4.7699999999999996</v>
      </c>
      <c r="AF40" s="9">
        <v>-6.31</v>
      </c>
      <c r="AG40" s="9">
        <v>6.93</v>
      </c>
      <c r="AH40" s="9">
        <f t="shared" si="6"/>
        <v>3.3099999999999996</v>
      </c>
      <c r="AI40" s="17">
        <v>31</v>
      </c>
      <c r="AJ40" s="9" t="s">
        <v>128</v>
      </c>
      <c r="AK40" s="9">
        <v>4.1100000000000003</v>
      </c>
      <c r="AL40" s="9">
        <v>-1.67</v>
      </c>
      <c r="AM40" s="9">
        <v>5.97</v>
      </c>
      <c r="AN40" s="9">
        <f t="shared" si="7"/>
        <v>1.91</v>
      </c>
    </row>
    <row r="41" spans="1:40" ht="170.5" x14ac:dyDescent="0.35">
      <c r="A41">
        <v>19</v>
      </c>
      <c r="B41">
        <v>0.104076005272793</v>
      </c>
      <c r="C41">
        <v>6.9415230904288E-2</v>
      </c>
      <c r="D41">
        <v>4.2948518488193199E-2</v>
      </c>
      <c r="E41">
        <v>7.6684936667577294E-2</v>
      </c>
      <c r="R41" s="16" t="s">
        <v>150</v>
      </c>
      <c r="S41" s="9">
        <v>39.61</v>
      </c>
      <c r="T41" s="9">
        <v>23.99</v>
      </c>
      <c r="U41" s="9">
        <v>55.22</v>
      </c>
      <c r="V41" s="9">
        <f t="shared" si="4"/>
        <v>7.8075000000000001</v>
      </c>
      <c r="W41" s="17">
        <v>34</v>
      </c>
      <c r="X41" s="16" t="s">
        <v>150</v>
      </c>
      <c r="Y41" s="9">
        <v>35.880000000000003</v>
      </c>
      <c r="Z41" s="9">
        <v>20.21</v>
      </c>
      <c r="AA41" s="9">
        <v>51.54</v>
      </c>
      <c r="AB41" s="9">
        <f t="shared" si="5"/>
        <v>7.8324999999999996</v>
      </c>
      <c r="AC41" s="17">
        <v>34</v>
      </c>
      <c r="AD41" s="16" t="s">
        <v>150</v>
      </c>
      <c r="AE41" s="9">
        <v>37.31</v>
      </c>
      <c r="AF41" s="9">
        <v>21.63</v>
      </c>
      <c r="AG41" s="9">
        <v>52.91</v>
      </c>
      <c r="AH41" s="9">
        <f t="shared" si="6"/>
        <v>7.8199999999999994</v>
      </c>
      <c r="AI41" s="17">
        <v>34</v>
      </c>
      <c r="AJ41" s="16" t="s">
        <v>150</v>
      </c>
      <c r="AK41" s="9">
        <v>37.4</v>
      </c>
      <c r="AL41" s="9">
        <v>21.76</v>
      </c>
      <c r="AM41" s="9">
        <v>53.05</v>
      </c>
      <c r="AN41" s="9">
        <f t="shared" si="7"/>
        <v>7.8224999999999989</v>
      </c>
    </row>
    <row r="42" spans="1:40" x14ac:dyDescent="0.35">
      <c r="A42">
        <v>20</v>
      </c>
      <c r="B42">
        <v>2.77889663661549E-2</v>
      </c>
      <c r="C42">
        <v>1.3969298026468201E-2</v>
      </c>
      <c r="D42">
        <v>1.35523412752925E-2</v>
      </c>
      <c r="E42">
        <v>1.5756685971616401E-2</v>
      </c>
    </row>
    <row r="43" spans="1:40" x14ac:dyDescent="0.35">
      <c r="A43">
        <v>21</v>
      </c>
      <c r="B43">
        <v>3.1411239635437002E-2</v>
      </c>
      <c r="C43">
        <v>3.1278306115418097E-2</v>
      </c>
      <c r="D43">
        <v>3.0526531104553702E-2</v>
      </c>
      <c r="E43">
        <v>3.14862881000601E-2</v>
      </c>
    </row>
    <row r="44" spans="1:40" x14ac:dyDescent="0.35">
      <c r="A44">
        <v>22</v>
      </c>
      <c r="B44">
        <v>7.0000006065434901</v>
      </c>
      <c r="C44">
        <v>7.0000006066783396</v>
      </c>
      <c r="D44">
        <v>7.00000060942636</v>
      </c>
      <c r="E44">
        <v>7.0000006065500999</v>
      </c>
    </row>
    <row r="45" spans="1:40" x14ac:dyDescent="0.35">
      <c r="A45">
        <v>23</v>
      </c>
      <c r="B45">
        <v>0.87000000086652296</v>
      </c>
      <c r="C45">
        <v>0.87000000088254903</v>
      </c>
      <c r="D45">
        <v>0.87000000122473398</v>
      </c>
      <c r="E45">
        <v>0.87000000086735696</v>
      </c>
    </row>
    <row r="46" spans="1:40" x14ac:dyDescent="0.35">
      <c r="A46">
        <v>24</v>
      </c>
      <c r="B46">
        <v>3.5999999550901798</v>
      </c>
      <c r="C46">
        <v>3.5999999416940098</v>
      </c>
      <c r="D46">
        <v>3.5999999562782299</v>
      </c>
      <c r="E46">
        <v>3.5999999422423001</v>
      </c>
    </row>
    <row r="47" spans="1:40" x14ac:dyDescent="0.35">
      <c r="A47">
        <v>25</v>
      </c>
      <c r="B47">
        <v>1.3999999772840099</v>
      </c>
      <c r="C47">
        <v>1.39999996841713</v>
      </c>
      <c r="D47">
        <v>1.39999997807016</v>
      </c>
      <c r="E47">
        <v>1.3999999687800599</v>
      </c>
    </row>
    <row r="48" spans="1:40" x14ac:dyDescent="0.35">
      <c r="A48">
        <v>26</v>
      </c>
      <c r="B48">
        <v>0.70000190193289902</v>
      </c>
      <c r="C48">
        <v>0.70000190340798396</v>
      </c>
      <c r="D48">
        <v>0.70000190180588096</v>
      </c>
      <c r="E48">
        <v>0.700001903329175</v>
      </c>
    </row>
    <row r="49" spans="1:5" x14ac:dyDescent="0.35">
      <c r="A49">
        <v>27</v>
      </c>
      <c r="B49" s="2">
        <v>1.3042504829855299E-6</v>
      </c>
      <c r="C49" s="2">
        <v>1.427794559032E-6</v>
      </c>
      <c r="D49" s="2">
        <v>1.71614786369829E-6</v>
      </c>
      <c r="E49" s="2">
        <v>1.5815192677840401E-6</v>
      </c>
    </row>
    <row r="50" spans="1:5" x14ac:dyDescent="0.35">
      <c r="A50">
        <v>28</v>
      </c>
      <c r="B50">
        <v>40</v>
      </c>
      <c r="C50">
        <v>40</v>
      </c>
      <c r="D50">
        <v>40</v>
      </c>
      <c r="E50">
        <v>40</v>
      </c>
    </row>
    <row r="51" spans="1:5" x14ac:dyDescent="0.35">
      <c r="A51">
        <v>29</v>
      </c>
      <c r="B51">
        <v>7.5277446570659202E-3</v>
      </c>
      <c r="C51">
        <v>8.4001730902444303E-3</v>
      </c>
      <c r="D51">
        <v>5.0793120312332997E-3</v>
      </c>
      <c r="E51">
        <v>5.6897742108654604E-3</v>
      </c>
    </row>
    <row r="52" spans="1:5" x14ac:dyDescent="0.35">
      <c r="A52">
        <v>30</v>
      </c>
      <c r="B52" s="2">
        <v>1.1915952722108E-9</v>
      </c>
      <c r="C52" s="2">
        <v>2.2097073245454802E-5</v>
      </c>
      <c r="D52" s="2">
        <v>7.5098819599899102E-7</v>
      </c>
      <c r="E52" s="2">
        <v>1.7842823040650199E-6</v>
      </c>
    </row>
    <row r="53" spans="1:5" x14ac:dyDescent="0.35">
      <c r="A53">
        <v>31</v>
      </c>
      <c r="B53">
        <v>3.8517757882892399E-3</v>
      </c>
      <c r="C53">
        <v>1.7288940447938901E-3</v>
      </c>
      <c r="D53">
        <v>3.77692384706684E-3</v>
      </c>
      <c r="E53">
        <v>4.8810253381219998E-3</v>
      </c>
    </row>
    <row r="54" spans="1:5" x14ac:dyDescent="0.35">
      <c r="A54">
        <v>32</v>
      </c>
      <c r="B54">
        <v>1.26284804265552E-3</v>
      </c>
      <c r="C54" s="2">
        <v>2.0184492959385699E-5</v>
      </c>
      <c r="D54" s="2">
        <v>1.49062186226981E-5</v>
      </c>
      <c r="E54" s="2">
        <v>7.3305704953371403E-6</v>
      </c>
    </row>
    <row r="55" spans="1:5" x14ac:dyDescent="0.35">
      <c r="A55">
        <v>33</v>
      </c>
      <c r="B55">
        <v>1.3358681214891001E-3</v>
      </c>
      <c r="C55">
        <v>1.8512007613752501E-3</v>
      </c>
      <c r="D55">
        <v>2.63848585181581E-3</v>
      </c>
      <c r="E55">
        <v>1.7551996954123701E-3</v>
      </c>
    </row>
    <row r="56" spans="1:5" x14ac:dyDescent="0.35">
      <c r="A56">
        <v>34</v>
      </c>
      <c r="B56">
        <v>2.9618972977328399E-2</v>
      </c>
      <c r="C56">
        <v>2.7137984280824898E-2</v>
      </c>
      <c r="D56">
        <v>2.3456459471700102E-2</v>
      </c>
      <c r="E56">
        <v>1.9449844252296698E-2</v>
      </c>
    </row>
    <row r="57" spans="1:5" x14ac:dyDescent="0.35">
      <c r="A57">
        <v>35</v>
      </c>
      <c r="B57">
        <v>4.5318717891555803E-2</v>
      </c>
      <c r="C57">
        <v>4.5318717891555803E-2</v>
      </c>
      <c r="D57">
        <v>4.5318717891555803E-2</v>
      </c>
      <c r="E57">
        <v>4.5318717891555803E-2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265A-9B34-4436-BEDE-ACDA6659796F}">
  <dimension ref="A1:AN57"/>
  <sheetViews>
    <sheetView zoomScale="85" zoomScaleNormal="85" workbookViewId="0">
      <selection activeCell="N41" sqref="N41"/>
    </sheetView>
  </sheetViews>
  <sheetFormatPr defaultRowHeight="14.5" x14ac:dyDescent="0.35"/>
  <cols>
    <col min="2" max="3" width="13" bestFit="1" customWidth="1"/>
    <col min="4" max="4" width="10.26953125" bestFit="1" customWidth="1"/>
    <col min="5" max="5" width="10.7265625" bestFit="1" customWidth="1"/>
    <col min="6" max="6" width="9.7265625" hidden="1" customWidth="1"/>
    <col min="7" max="7" width="7.81640625" hidden="1" customWidth="1"/>
    <col min="8" max="8" width="8.81640625" hidden="1" customWidth="1"/>
    <col min="9" max="9" width="9.26953125" hidden="1" customWidth="1"/>
    <col min="10" max="10" width="12.453125" bestFit="1" customWidth="1"/>
    <col min="11" max="13" width="12.453125" customWidth="1"/>
    <col min="14" max="14" width="9" bestFit="1" customWidth="1"/>
    <col min="15" max="15" width="9" customWidth="1"/>
    <col min="18" max="18" width="23" bestFit="1" customWidth="1"/>
    <col min="19" max="19" width="15.54296875" bestFit="1" customWidth="1"/>
    <col min="21" max="21" width="9" customWidth="1"/>
    <col min="23" max="23" width="23" bestFit="1" customWidth="1"/>
    <col min="24" max="24" width="15.54296875" bestFit="1" customWidth="1"/>
    <col min="25" max="26" width="9" bestFit="1" customWidth="1"/>
    <col min="27" max="27" width="8.453125" bestFit="1" customWidth="1"/>
    <col min="28" max="28" width="4" bestFit="1" customWidth="1"/>
    <col min="29" max="29" width="23" bestFit="1" customWidth="1"/>
    <col min="30" max="30" width="15.54296875" bestFit="1" customWidth="1"/>
    <col min="31" max="32" width="9" bestFit="1" customWidth="1"/>
    <col min="33" max="33" width="9" customWidth="1"/>
  </cols>
  <sheetData>
    <row r="1" spans="1:14" ht="15.5" x14ac:dyDescent="0.35">
      <c r="A1" s="9"/>
      <c r="B1" s="28" t="s">
        <v>270</v>
      </c>
      <c r="C1" s="28" t="s">
        <v>271</v>
      </c>
      <c r="D1" s="28" t="s">
        <v>269</v>
      </c>
      <c r="E1" s="28" t="s">
        <v>272</v>
      </c>
      <c r="F1" s="62" t="s">
        <v>293</v>
      </c>
      <c r="G1" s="62" t="s">
        <v>271</v>
      </c>
      <c r="H1" s="62" t="s">
        <v>292</v>
      </c>
      <c r="I1" s="62" t="s">
        <v>294</v>
      </c>
      <c r="J1" s="61" t="s">
        <v>2763</v>
      </c>
      <c r="K1" s="61" t="s">
        <v>2764</v>
      </c>
      <c r="L1" s="61" t="s">
        <v>2765</v>
      </c>
      <c r="M1" s="61" t="s">
        <v>2761</v>
      </c>
    </row>
    <row r="2" spans="1:14" ht="15.5" x14ac:dyDescent="0.35">
      <c r="A2" s="56">
        <v>1</v>
      </c>
      <c r="B2" s="57">
        <v>867.8</v>
      </c>
      <c r="C2" s="57">
        <v>1050</v>
      </c>
      <c r="D2" s="57">
        <v>987.51</v>
      </c>
      <c r="E2" s="57">
        <v>853.8</v>
      </c>
      <c r="F2" s="58">
        <v>34.865000000000009</v>
      </c>
      <c r="G2" s="58">
        <v>47.5</v>
      </c>
      <c r="H2" s="58">
        <v>31.310000000000031</v>
      </c>
      <c r="I2" s="58">
        <v>29.172499999999985</v>
      </c>
      <c r="J2" s="58">
        <f t="shared" ref="J2:J18" si="0">VLOOKUP(A2,$A$23:$E$57,2,FALSE)*1000</f>
        <v>938.90590823943194</v>
      </c>
      <c r="K2" s="58">
        <f>VLOOKUP(A2,$A$23:$E$57,3,FALSE)*1000</f>
        <v>1157.71540564618</v>
      </c>
      <c r="L2" s="58">
        <f>VLOOKUP(A2,$A$23:$E$57,4,FALSE)*1000</f>
        <v>914.59465163518507</v>
      </c>
      <c r="M2" s="58">
        <f>VLOOKUP(A2,$A$23:$E$57,5,FALSE)*1000</f>
        <v>843.91149480147499</v>
      </c>
      <c r="N2" t="s">
        <v>284</v>
      </c>
    </row>
    <row r="3" spans="1:14" ht="15.5" x14ac:dyDescent="0.35">
      <c r="A3" s="56">
        <v>6</v>
      </c>
      <c r="B3" s="57">
        <v>1690</v>
      </c>
      <c r="C3" s="57">
        <v>2110</v>
      </c>
      <c r="D3" s="57">
        <v>2000</v>
      </c>
      <c r="E3" s="57">
        <v>1650</v>
      </c>
      <c r="F3" s="58">
        <v>67.5</v>
      </c>
      <c r="G3" s="58">
        <v>95</v>
      </c>
      <c r="H3" s="58">
        <v>60</v>
      </c>
      <c r="I3" s="58">
        <v>55</v>
      </c>
      <c r="J3" s="58">
        <f t="shared" si="0"/>
        <v>1359.48446808418</v>
      </c>
      <c r="K3" s="58">
        <f t="shared" ref="K3:K18" si="1">VLOOKUP(A3,$A$23:$E$57,3,FALSE)*1000</f>
        <v>1787.4260163553499</v>
      </c>
      <c r="L3" s="58">
        <f t="shared" ref="L3:L18" si="2">VLOOKUP(A3,$A$23:$E$57,4,FALSE)*1000</f>
        <v>1662.09140249695</v>
      </c>
      <c r="M3" s="58">
        <f t="shared" ref="M3:M18" si="3">VLOOKUP(A3,$A$23:$E$57,5,FALSE)*1000</f>
        <v>1453.1968940520098</v>
      </c>
      <c r="N3" t="s">
        <v>285</v>
      </c>
    </row>
    <row r="4" spans="1:14" s="44" customFormat="1" ht="15.5" x14ac:dyDescent="0.35">
      <c r="A4" s="56">
        <v>10</v>
      </c>
      <c r="B4" s="57">
        <v>132.1</v>
      </c>
      <c r="C4" s="57">
        <v>115.07</v>
      </c>
      <c r="D4" s="57">
        <v>124.04</v>
      </c>
      <c r="E4" s="57">
        <v>172.07</v>
      </c>
      <c r="F4" s="58">
        <v>24.45</v>
      </c>
      <c r="G4" s="58">
        <v>25.055</v>
      </c>
      <c r="H4" s="58">
        <v>31.090000000000003</v>
      </c>
      <c r="I4" s="58">
        <v>33.954999999999998</v>
      </c>
      <c r="J4" s="58">
        <f t="shared" si="0"/>
        <v>132.09922165085001</v>
      </c>
      <c r="K4" s="58">
        <f t="shared" si="1"/>
        <v>119.825424626968</v>
      </c>
      <c r="L4" s="58">
        <f t="shared" si="2"/>
        <v>123.934521685965</v>
      </c>
      <c r="M4" s="58">
        <f t="shared" si="3"/>
        <v>172.062968012493</v>
      </c>
    </row>
    <row r="5" spans="1:14" ht="15.5" x14ac:dyDescent="0.35">
      <c r="A5" s="56">
        <v>11</v>
      </c>
      <c r="B5" s="57">
        <v>132.1</v>
      </c>
      <c r="C5" s="57">
        <v>115.07</v>
      </c>
      <c r="D5" s="57">
        <v>124.04</v>
      </c>
      <c r="E5" s="57">
        <v>172.07</v>
      </c>
      <c r="F5" s="58">
        <v>24.45</v>
      </c>
      <c r="G5" s="58">
        <v>25.055</v>
      </c>
      <c r="H5" s="58">
        <v>31.090000000000003</v>
      </c>
      <c r="I5" s="58">
        <v>33.954999999999998</v>
      </c>
      <c r="J5" s="58">
        <f t="shared" si="0"/>
        <v>132.58765413770902</v>
      </c>
      <c r="K5" s="58">
        <f t="shared" si="1"/>
        <v>125.22869211757501</v>
      </c>
      <c r="L5" s="58">
        <f t="shared" si="2"/>
        <v>123.83895461003901</v>
      </c>
      <c r="M5" s="58">
        <f t="shared" si="3"/>
        <v>175.00846063006401</v>
      </c>
    </row>
    <row r="6" spans="1:14" s="44" customFormat="1" ht="15.5" x14ac:dyDescent="0.35">
      <c r="A6" s="56">
        <v>12</v>
      </c>
      <c r="B6" s="57">
        <v>25.52</v>
      </c>
      <c r="C6" s="57">
        <v>23.96</v>
      </c>
      <c r="D6" s="57">
        <v>24.47</v>
      </c>
      <c r="E6" s="57">
        <v>42.64</v>
      </c>
      <c r="F6" s="58">
        <v>5.1174999999999997</v>
      </c>
      <c r="G6" s="58">
        <v>11.184999999999999</v>
      </c>
      <c r="H6" s="58">
        <v>18.0275</v>
      </c>
      <c r="I6" s="58">
        <v>8.2324999999999999</v>
      </c>
      <c r="J6" s="58">
        <f t="shared" si="0"/>
        <v>25.3504730268949</v>
      </c>
      <c r="K6" s="58">
        <f t="shared" si="1"/>
        <v>23.932848660285899</v>
      </c>
      <c r="L6" s="58">
        <f t="shared" si="2"/>
        <v>31.566225947541</v>
      </c>
      <c r="M6" s="58">
        <f t="shared" si="3"/>
        <v>42.590842487011997</v>
      </c>
    </row>
    <row r="7" spans="1:14" ht="15.5" x14ac:dyDescent="0.35">
      <c r="A7" s="56">
        <v>13</v>
      </c>
      <c r="B7" s="57">
        <v>96.27</v>
      </c>
      <c r="C7" s="57">
        <v>111.73</v>
      </c>
      <c r="D7" s="57">
        <v>130.38</v>
      </c>
      <c r="E7" s="57">
        <v>124.63</v>
      </c>
      <c r="F7" s="58">
        <v>12.072499999999998</v>
      </c>
      <c r="G7" s="58">
        <v>20.682499999999997</v>
      </c>
      <c r="H7" s="58">
        <v>18.285000000000004</v>
      </c>
      <c r="I7" s="58">
        <v>14.427499999999998</v>
      </c>
      <c r="J7" s="58">
        <f t="shared" si="0"/>
        <v>96.26996906543279</v>
      </c>
      <c r="K7" s="58">
        <f t="shared" si="1"/>
        <v>129.27709292511199</v>
      </c>
      <c r="L7" s="58">
        <f t="shared" si="2"/>
        <v>130.44478690775199</v>
      </c>
      <c r="M7" s="58">
        <f t="shared" si="3"/>
        <v>124.62204530145999</v>
      </c>
    </row>
    <row r="8" spans="1:14" ht="15.5" x14ac:dyDescent="0.35">
      <c r="A8" s="56">
        <v>14</v>
      </c>
      <c r="B8" s="57">
        <v>96.27</v>
      </c>
      <c r="C8" s="57">
        <v>111.73</v>
      </c>
      <c r="D8" s="57">
        <v>130.38</v>
      </c>
      <c r="E8" s="57">
        <v>124.63</v>
      </c>
      <c r="F8" s="58">
        <v>12.072499999999998</v>
      </c>
      <c r="G8" s="58">
        <v>20.682499999999997</v>
      </c>
      <c r="H8" s="58">
        <v>18.285000000000004</v>
      </c>
      <c r="I8" s="58">
        <v>14.427499999999998</v>
      </c>
      <c r="J8" s="58">
        <f t="shared" si="0"/>
        <v>96.267783821541499</v>
      </c>
      <c r="K8" s="58">
        <f t="shared" si="1"/>
        <v>111.739478094964</v>
      </c>
      <c r="L8" s="58">
        <f t="shared" si="2"/>
        <v>136.506073905671</v>
      </c>
      <c r="M8" s="58">
        <f t="shared" si="3"/>
        <v>119.35597901866601</v>
      </c>
    </row>
    <row r="9" spans="1:14" ht="15.5" x14ac:dyDescent="0.35">
      <c r="A9" s="56">
        <v>15</v>
      </c>
      <c r="B9" s="57">
        <v>117.7</v>
      </c>
      <c r="C9" s="57">
        <v>78.680000000000007</v>
      </c>
      <c r="D9" s="57">
        <v>76.75</v>
      </c>
      <c r="E9" s="57">
        <v>149.84</v>
      </c>
      <c r="F9" s="58">
        <v>23.449999999999996</v>
      </c>
      <c r="G9" s="58">
        <v>20.674999999999997</v>
      </c>
      <c r="H9" s="58">
        <v>25.677500000000002</v>
      </c>
      <c r="I9" s="58">
        <v>29.857500000000002</v>
      </c>
      <c r="J9" s="58">
        <f t="shared" si="0"/>
        <v>103.153864317572</v>
      </c>
      <c r="K9" s="58">
        <f t="shared" si="1"/>
        <v>73.357568446094305</v>
      </c>
      <c r="L9" s="58">
        <f t="shared" si="2"/>
        <v>76.856366752348308</v>
      </c>
      <c r="M9" s="58">
        <f t="shared" si="3"/>
        <v>154.14899396583502</v>
      </c>
    </row>
    <row r="10" spans="1:14" ht="15.5" x14ac:dyDescent="0.35">
      <c r="A10" s="56">
        <v>16</v>
      </c>
      <c r="B10" s="57">
        <v>84.39</v>
      </c>
      <c r="C10" s="57">
        <v>120.44</v>
      </c>
      <c r="D10" s="57">
        <v>149.28</v>
      </c>
      <c r="E10" s="57">
        <v>101.23</v>
      </c>
      <c r="F10" s="58">
        <v>11.765000000000001</v>
      </c>
      <c r="G10" s="58">
        <v>21.102500000000003</v>
      </c>
      <c r="H10" s="58">
        <v>15.129999999999999</v>
      </c>
      <c r="I10" s="58">
        <v>11.870000000000001</v>
      </c>
      <c r="J10" s="58">
        <f t="shared" si="0"/>
        <v>84.393389948168192</v>
      </c>
      <c r="K10" s="58">
        <f t="shared" si="1"/>
        <v>122.610541464834</v>
      </c>
      <c r="L10" s="58">
        <f t="shared" si="2"/>
        <v>146.31820482653399</v>
      </c>
      <c r="M10" s="58">
        <f t="shared" si="3"/>
        <v>103.79124372943301</v>
      </c>
    </row>
    <row r="11" spans="1:14" ht="15.5" x14ac:dyDescent="0.35">
      <c r="A11" s="56">
        <v>17</v>
      </c>
      <c r="B11" s="57">
        <v>14.4</v>
      </c>
      <c r="C11" s="57">
        <v>36.39</v>
      </c>
      <c r="D11" s="57">
        <v>47.29</v>
      </c>
      <c r="E11" s="57">
        <v>22.23</v>
      </c>
      <c r="F11" s="58">
        <v>4.7425000000000006</v>
      </c>
      <c r="G11" s="58">
        <v>6.4449999999999994</v>
      </c>
      <c r="H11" s="58">
        <v>8.5225000000000009</v>
      </c>
      <c r="I11" s="58">
        <v>3.9950000000000001</v>
      </c>
      <c r="J11" s="58">
        <f t="shared" si="0"/>
        <v>13.344647739711901</v>
      </c>
      <c r="K11" s="58">
        <f t="shared" si="1"/>
        <v>36.133711590072302</v>
      </c>
      <c r="L11" s="58">
        <f t="shared" si="2"/>
        <v>47.330321667710201</v>
      </c>
      <c r="M11" s="58">
        <f t="shared" si="3"/>
        <v>21.909281203803399</v>
      </c>
    </row>
    <row r="12" spans="1:14" s="44" customFormat="1" ht="15.5" x14ac:dyDescent="0.35">
      <c r="A12" s="56">
        <v>18</v>
      </c>
      <c r="B12" s="57">
        <v>103.35</v>
      </c>
      <c r="C12" s="57">
        <v>128.44999999999999</v>
      </c>
      <c r="D12" s="57">
        <v>143.09</v>
      </c>
      <c r="E12" s="57">
        <v>115.88</v>
      </c>
      <c r="F12" s="58">
        <v>9.4199999999999982</v>
      </c>
      <c r="G12" s="58">
        <v>15.162500000000001</v>
      </c>
      <c r="H12" s="58">
        <v>8.5250000000000021</v>
      </c>
      <c r="I12" s="58">
        <v>9.2525000000000013</v>
      </c>
      <c r="J12" s="58">
        <f t="shared" si="0"/>
        <v>100.420814543823</v>
      </c>
      <c r="K12" s="58">
        <f t="shared" si="1"/>
        <v>138.34578060994502</v>
      </c>
      <c r="L12" s="58">
        <f t="shared" si="2"/>
        <v>147.60766804291001</v>
      </c>
      <c r="M12" s="58">
        <f t="shared" si="3"/>
        <v>112.67727834192499</v>
      </c>
      <c r="N12" s="44" t="s">
        <v>153</v>
      </c>
    </row>
    <row r="13" spans="1:14" s="44" customFormat="1" ht="15.5" x14ac:dyDescent="0.35">
      <c r="A13" s="56">
        <v>19</v>
      </c>
      <c r="B13" s="57">
        <v>70.75</v>
      </c>
      <c r="C13" s="57">
        <v>87.78</v>
      </c>
      <c r="D13" s="57">
        <v>105.91</v>
      </c>
      <c r="E13" s="57">
        <v>81.98</v>
      </c>
      <c r="F13" s="58">
        <v>9.64</v>
      </c>
      <c r="G13" s="58">
        <v>15.28</v>
      </c>
      <c r="H13" s="58">
        <v>8.7149999999999999</v>
      </c>
      <c r="I13" s="58">
        <v>9.5050000000000008</v>
      </c>
      <c r="J13" s="58">
        <f t="shared" si="0"/>
        <v>39.053431879679401</v>
      </c>
      <c r="K13" s="58">
        <f t="shared" si="1"/>
        <v>45.676631965199199</v>
      </c>
      <c r="L13" s="58">
        <f t="shared" si="2"/>
        <v>53.192402778133896</v>
      </c>
      <c r="M13" s="58">
        <f t="shared" si="3"/>
        <v>41.970288675340498</v>
      </c>
    </row>
    <row r="14" spans="1:14" s="44" customFormat="1" ht="15.5" x14ac:dyDescent="0.35">
      <c r="A14" s="56">
        <v>20</v>
      </c>
      <c r="B14" s="57">
        <v>35.619999999999997</v>
      </c>
      <c r="C14" s="57">
        <v>40.44</v>
      </c>
      <c r="D14" s="57">
        <v>39.79</v>
      </c>
      <c r="E14" s="57">
        <v>34.979999999999997</v>
      </c>
      <c r="F14" s="58">
        <v>3.7375000000000007</v>
      </c>
      <c r="G14" s="58">
        <v>2.5400000000000009</v>
      </c>
      <c r="H14" s="58">
        <v>2.0875000000000004</v>
      </c>
      <c r="I14" s="58">
        <v>3.379999999999999</v>
      </c>
      <c r="J14" s="58">
        <f t="shared" si="0"/>
        <v>29.383184224622799</v>
      </c>
      <c r="K14" s="58">
        <f t="shared" si="1"/>
        <v>33.205530932267401</v>
      </c>
      <c r="L14" s="58">
        <f t="shared" si="2"/>
        <v>37.606422981165196</v>
      </c>
      <c r="M14" s="58">
        <f t="shared" si="3"/>
        <v>32.988913141467698</v>
      </c>
    </row>
    <row r="15" spans="1:14" ht="15.5" x14ac:dyDescent="0.35">
      <c r="A15" s="56">
        <v>21</v>
      </c>
      <c r="B15" s="57">
        <v>28.3</v>
      </c>
      <c r="C15" s="57">
        <v>36.19</v>
      </c>
      <c r="D15" s="57">
        <v>32.43</v>
      </c>
      <c r="E15" s="57">
        <v>29.42</v>
      </c>
      <c r="F15" s="58">
        <v>1.3724999999999996</v>
      </c>
      <c r="G15" s="58">
        <v>1.6650000000000009</v>
      </c>
      <c r="H15" s="58">
        <v>1.1750000000000007</v>
      </c>
      <c r="I15" s="58">
        <v>1.567499999999999</v>
      </c>
      <c r="J15" s="58">
        <f t="shared" si="0"/>
        <v>30.274283927747</v>
      </c>
      <c r="K15" s="58">
        <f t="shared" si="1"/>
        <v>31.034769222793098</v>
      </c>
      <c r="L15" s="58">
        <f t="shared" si="2"/>
        <v>33.169015899098902</v>
      </c>
      <c r="M15" s="58">
        <f t="shared" si="3"/>
        <v>29.472137579312101</v>
      </c>
      <c r="N15" t="s">
        <v>286</v>
      </c>
    </row>
    <row r="16" spans="1:14" ht="15.5" x14ac:dyDescent="0.35">
      <c r="A16" s="56">
        <v>29</v>
      </c>
      <c r="B16" s="57">
        <v>17.309999999999999</v>
      </c>
      <c r="C16" s="57">
        <v>21.7</v>
      </c>
      <c r="D16" s="57">
        <v>11.16</v>
      </c>
      <c r="E16" s="57">
        <v>34.590000000000003</v>
      </c>
      <c r="F16" s="58">
        <v>4.6074999999999999</v>
      </c>
      <c r="G16" s="58">
        <v>5.6374999999999993</v>
      </c>
      <c r="H16" s="58">
        <v>4.3550000000000004</v>
      </c>
      <c r="I16" s="58">
        <v>11.055</v>
      </c>
      <c r="J16" s="58">
        <f t="shared" si="0"/>
        <v>4.4262231994530996</v>
      </c>
      <c r="K16" s="58">
        <f t="shared" si="1"/>
        <v>5.2132288460234504</v>
      </c>
      <c r="L16" s="58">
        <f t="shared" si="2"/>
        <v>9.2806460279776992</v>
      </c>
      <c r="M16" s="58">
        <f t="shared" si="3"/>
        <v>4.1823788443977898</v>
      </c>
    </row>
    <row r="17" spans="1:40" ht="15.5" x14ac:dyDescent="0.35">
      <c r="A17" s="56">
        <v>31</v>
      </c>
      <c r="B17" s="57">
        <v>0.46</v>
      </c>
      <c r="C17" s="57">
        <v>4.1100000000000003</v>
      </c>
      <c r="D17" s="57">
        <v>7.42</v>
      </c>
      <c r="E17" s="57">
        <v>4.7699999999999996</v>
      </c>
      <c r="F17" s="58">
        <v>4.1675000000000004</v>
      </c>
      <c r="G17" s="58">
        <v>1.91</v>
      </c>
      <c r="H17" s="58">
        <v>2.2975000000000003</v>
      </c>
      <c r="I17" s="58">
        <v>3.3099999999999996</v>
      </c>
      <c r="J17" s="58">
        <f t="shared" si="0"/>
        <v>4.7399108485283499</v>
      </c>
      <c r="K17" s="58">
        <f t="shared" si="1"/>
        <v>4.20228931190755</v>
      </c>
      <c r="L17" s="58">
        <f t="shared" si="2"/>
        <v>3.9957311274964402</v>
      </c>
      <c r="M17" s="58">
        <f t="shared" si="3"/>
        <v>4.4417545037777</v>
      </c>
    </row>
    <row r="18" spans="1:40" ht="15.5" x14ac:dyDescent="0.35">
      <c r="A18" s="56">
        <v>34</v>
      </c>
      <c r="B18" s="59">
        <v>35.880000000000003</v>
      </c>
      <c r="C18" s="59">
        <v>37.4</v>
      </c>
      <c r="D18" s="59">
        <v>39.61</v>
      </c>
      <c r="E18" s="59">
        <v>37.31</v>
      </c>
      <c r="F18" s="60">
        <v>7.8324999999999996</v>
      </c>
      <c r="G18" s="60">
        <v>7.8224999999999989</v>
      </c>
      <c r="H18" s="60">
        <v>7.8075000000000001</v>
      </c>
      <c r="I18" s="60">
        <v>7.8199999999999994</v>
      </c>
      <c r="J18" s="58">
        <f t="shared" si="0"/>
        <v>48.706118987461096</v>
      </c>
      <c r="K18" s="58">
        <f t="shared" si="1"/>
        <v>48.812436507599401</v>
      </c>
      <c r="L18" s="58">
        <f t="shared" si="2"/>
        <v>41.9207709356549</v>
      </c>
      <c r="M18" s="58">
        <f t="shared" si="3"/>
        <v>52.053415981834895</v>
      </c>
      <c r="N18" t="s">
        <v>2762</v>
      </c>
    </row>
    <row r="20" spans="1:40" x14ac:dyDescent="0.35">
      <c r="B20" s="2"/>
      <c r="C20" s="2"/>
      <c r="AE20" s="2"/>
      <c r="AJ20" s="2"/>
    </row>
    <row r="21" spans="1:40" x14ac:dyDescent="0.35">
      <c r="B21" s="2"/>
      <c r="C21" s="2"/>
      <c r="AE21" s="2"/>
      <c r="AJ21" s="2"/>
    </row>
    <row r="22" spans="1:40" ht="15.5" x14ac:dyDescent="0.35">
      <c r="B22" s="28" t="s">
        <v>2763</v>
      </c>
      <c r="C22" s="28" t="s">
        <v>2764</v>
      </c>
      <c r="D22" s="28" t="s">
        <v>2765</v>
      </c>
      <c r="E22" s="28" t="s">
        <v>2761</v>
      </c>
      <c r="R22" s="28" t="s">
        <v>236</v>
      </c>
      <c r="S22" s="28" t="s">
        <v>237</v>
      </c>
      <c r="T22" s="9"/>
      <c r="U22" s="9"/>
      <c r="V22" s="9"/>
      <c r="W22" s="9"/>
      <c r="X22" s="28" t="s">
        <v>238</v>
      </c>
      <c r="Y22" s="28" t="s">
        <v>239</v>
      </c>
      <c r="Z22" s="9"/>
      <c r="AA22" s="9"/>
      <c r="AB22" s="9"/>
      <c r="AC22" s="9"/>
      <c r="AD22" s="29" t="s">
        <v>236</v>
      </c>
      <c r="AE22" s="29" t="s">
        <v>237</v>
      </c>
      <c r="AF22" s="29" t="s">
        <v>238</v>
      </c>
      <c r="AG22" s="29" t="s">
        <v>239</v>
      </c>
      <c r="AH22" s="9"/>
      <c r="AI22" s="9"/>
      <c r="AJ22" s="28" t="s">
        <v>67</v>
      </c>
      <c r="AK22" s="9"/>
      <c r="AL22" s="9"/>
      <c r="AM22" s="9"/>
      <c r="AN22" s="9"/>
    </row>
    <row r="23" spans="1:40" ht="31" x14ac:dyDescent="0.35">
      <c r="A23">
        <v>1</v>
      </c>
      <c r="B23">
        <v>0.93890590823943199</v>
      </c>
      <c r="C23">
        <v>1.15771540564618</v>
      </c>
      <c r="D23">
        <v>0.91459465163518505</v>
      </c>
      <c r="E23">
        <v>0.84391149480147498</v>
      </c>
      <c r="R23" s="17" t="s">
        <v>0</v>
      </c>
      <c r="S23" s="9"/>
      <c r="T23" s="9"/>
      <c r="U23" s="9"/>
      <c r="V23" s="9"/>
      <c r="W23" s="9"/>
      <c r="X23" s="17" t="s">
        <v>0</v>
      </c>
      <c r="Y23" s="9"/>
      <c r="Z23" s="9"/>
      <c r="AA23" s="9"/>
      <c r="AB23" s="9"/>
      <c r="AC23" s="9"/>
      <c r="AD23" s="17" t="s">
        <v>0</v>
      </c>
      <c r="AE23" s="9"/>
      <c r="AF23" s="9"/>
      <c r="AG23" s="9"/>
      <c r="AH23" s="9"/>
      <c r="AI23" s="9"/>
      <c r="AJ23" s="17" t="s">
        <v>0</v>
      </c>
      <c r="AK23" s="9"/>
      <c r="AL23" s="9"/>
      <c r="AM23" s="9"/>
      <c r="AN23" s="9"/>
    </row>
    <row r="24" spans="1:40" ht="15.5" x14ac:dyDescent="0.35">
      <c r="A24">
        <v>2</v>
      </c>
      <c r="B24" s="2">
        <v>3.0390568617549099E-11</v>
      </c>
      <c r="C24" s="2">
        <v>-4.7527856245634401E-8</v>
      </c>
      <c r="D24" s="2">
        <v>-4.0625525542499E-8</v>
      </c>
      <c r="E24" s="2">
        <v>1.65504194698412E-7</v>
      </c>
      <c r="R24" s="8" t="s">
        <v>171</v>
      </c>
      <c r="S24" s="9" t="s">
        <v>68</v>
      </c>
      <c r="T24" s="9" t="s">
        <v>5</v>
      </c>
      <c r="U24" s="9" t="s">
        <v>6</v>
      </c>
      <c r="V24" s="9"/>
      <c r="W24" s="17" t="s">
        <v>172</v>
      </c>
      <c r="X24" s="8" t="s">
        <v>171</v>
      </c>
      <c r="Y24" s="9" t="s">
        <v>68</v>
      </c>
      <c r="Z24" s="9" t="s">
        <v>5</v>
      </c>
      <c r="AA24" s="9" t="s">
        <v>6</v>
      </c>
      <c r="AB24" s="9"/>
      <c r="AC24" s="17" t="s">
        <v>172</v>
      </c>
      <c r="AD24" s="8" t="s">
        <v>171</v>
      </c>
      <c r="AE24" s="9" t="s">
        <v>68</v>
      </c>
      <c r="AF24" s="9" t="s">
        <v>5</v>
      </c>
      <c r="AG24" s="9" t="s">
        <v>6</v>
      </c>
      <c r="AH24" s="9"/>
      <c r="AI24" s="17" t="s">
        <v>172</v>
      </c>
      <c r="AJ24" s="8" t="s">
        <v>171</v>
      </c>
      <c r="AK24" s="9" t="s">
        <v>68</v>
      </c>
      <c r="AL24" s="9" t="s">
        <v>5</v>
      </c>
      <c r="AM24" s="9" t="s">
        <v>6</v>
      </c>
      <c r="AN24" s="9"/>
    </row>
    <row r="25" spans="1:40" ht="15.5" x14ac:dyDescent="0.35">
      <c r="A25">
        <v>3</v>
      </c>
      <c r="B25" s="2">
        <v>2.6958222106004198E-13</v>
      </c>
      <c r="C25" s="2">
        <v>2.0280890090794601E-7</v>
      </c>
      <c r="D25" s="2">
        <v>2.9661166865228199E-7</v>
      </c>
      <c r="E25" s="2">
        <v>4.54232129524389E-7</v>
      </c>
      <c r="R25" s="9" t="s">
        <v>101</v>
      </c>
      <c r="S25" s="9">
        <v>987.51</v>
      </c>
      <c r="T25" s="9">
        <v>925.16</v>
      </c>
      <c r="U25" s="9">
        <v>1050.4000000000001</v>
      </c>
      <c r="V25" s="9">
        <f>(U25-T25)/4</f>
        <v>31.310000000000031</v>
      </c>
      <c r="W25" s="17">
        <v>1</v>
      </c>
      <c r="X25" s="9" t="s">
        <v>101</v>
      </c>
      <c r="Y25" s="9">
        <v>867.8</v>
      </c>
      <c r="Z25" s="9">
        <v>798.41</v>
      </c>
      <c r="AA25" s="9">
        <v>937.87</v>
      </c>
      <c r="AB25" s="9">
        <f>(AA25-Z25)/4</f>
        <v>34.865000000000009</v>
      </c>
      <c r="AC25" s="17">
        <v>1</v>
      </c>
      <c r="AD25" s="9" t="s">
        <v>101</v>
      </c>
      <c r="AE25" s="9">
        <v>853.8</v>
      </c>
      <c r="AF25" s="9">
        <v>795.45</v>
      </c>
      <c r="AG25" s="9">
        <v>912.14</v>
      </c>
      <c r="AH25" s="9">
        <f>(AG25-AF25)/4</f>
        <v>29.172499999999985</v>
      </c>
      <c r="AI25" s="17">
        <v>1</v>
      </c>
      <c r="AJ25" s="9" t="s">
        <v>101</v>
      </c>
      <c r="AK25" s="10">
        <v>1050</v>
      </c>
      <c r="AL25" s="10">
        <v>950</v>
      </c>
      <c r="AM25" s="10">
        <v>1140</v>
      </c>
      <c r="AN25" s="9">
        <f>(AM25-AL25)/4</f>
        <v>47.5</v>
      </c>
    </row>
    <row r="26" spans="1:40" ht="15.5" x14ac:dyDescent="0.35">
      <c r="A26">
        <v>4</v>
      </c>
      <c r="B26">
        <v>29.5940934793507</v>
      </c>
      <c r="C26">
        <v>7.2682187147744097E-3</v>
      </c>
      <c r="D26">
        <v>15.3147826842232</v>
      </c>
      <c r="E26">
        <v>16.412747166778601</v>
      </c>
      <c r="R26" s="9" t="s">
        <v>102</v>
      </c>
      <c r="S26" s="10">
        <v>2000</v>
      </c>
      <c r="T26" s="10">
        <v>1880</v>
      </c>
      <c r="U26" s="10">
        <v>2120</v>
      </c>
      <c r="V26" s="9">
        <f t="shared" ref="V26:V41" si="4">(U26-T26)/4</f>
        <v>60</v>
      </c>
      <c r="W26" s="17">
        <v>6</v>
      </c>
      <c r="X26" s="9" t="s">
        <v>102</v>
      </c>
      <c r="Y26" s="10">
        <v>1690</v>
      </c>
      <c r="Z26" s="10">
        <v>1560</v>
      </c>
      <c r="AA26" s="10">
        <v>1830</v>
      </c>
      <c r="AB26" s="9">
        <f t="shared" ref="AB26:AB41" si="5">(AA26-Z26)/4</f>
        <v>67.5</v>
      </c>
      <c r="AC26" s="17">
        <v>6</v>
      </c>
      <c r="AD26" s="9" t="s">
        <v>102</v>
      </c>
      <c r="AE26" s="10">
        <v>1650</v>
      </c>
      <c r="AF26" s="10">
        <v>1540</v>
      </c>
      <c r="AG26" s="10">
        <v>1760</v>
      </c>
      <c r="AH26" s="9">
        <f t="shared" ref="AH26:AH41" si="6">(AG26-AF26)/4</f>
        <v>55</v>
      </c>
      <c r="AI26" s="17">
        <v>6</v>
      </c>
      <c r="AJ26" s="9" t="s">
        <v>102</v>
      </c>
      <c r="AK26" s="10">
        <v>2110</v>
      </c>
      <c r="AL26" s="10">
        <v>1920</v>
      </c>
      <c r="AM26" s="10">
        <v>2300</v>
      </c>
      <c r="AN26" s="9">
        <f t="shared" ref="AN26:AN41" si="7">(AM26-AL26)/4</f>
        <v>95</v>
      </c>
    </row>
    <row r="27" spans="1:40" ht="15.5" x14ac:dyDescent="0.35">
      <c r="A27">
        <v>5</v>
      </c>
      <c r="B27">
        <v>3.0233784473464498</v>
      </c>
      <c r="C27">
        <v>29.996998989163</v>
      </c>
      <c r="D27">
        <v>21.290711626735799</v>
      </c>
      <c r="E27">
        <v>12.644922212356899</v>
      </c>
      <c r="R27" s="9" t="s">
        <v>103</v>
      </c>
      <c r="S27" s="9">
        <v>124.04</v>
      </c>
      <c r="T27" s="9">
        <v>59.25</v>
      </c>
      <c r="U27" s="9">
        <v>183.61</v>
      </c>
      <c r="V27" s="9">
        <f t="shared" si="4"/>
        <v>31.090000000000003</v>
      </c>
      <c r="W27" s="17">
        <v>10</v>
      </c>
      <c r="X27" s="9" t="s">
        <v>103</v>
      </c>
      <c r="Y27" s="9">
        <v>132.1</v>
      </c>
      <c r="Z27" s="9">
        <v>94.74</v>
      </c>
      <c r="AA27" s="9">
        <v>192.54</v>
      </c>
      <c r="AB27" s="9">
        <f t="shared" si="5"/>
        <v>24.45</v>
      </c>
      <c r="AC27" s="17">
        <v>10</v>
      </c>
      <c r="AD27" s="9" t="s">
        <v>103</v>
      </c>
      <c r="AE27" s="9">
        <v>172.07</v>
      </c>
      <c r="AF27" s="9">
        <v>115.11</v>
      </c>
      <c r="AG27" s="9">
        <v>250.93</v>
      </c>
      <c r="AH27" s="9">
        <f t="shared" si="6"/>
        <v>33.954999999999998</v>
      </c>
      <c r="AI27" s="17">
        <v>10</v>
      </c>
      <c r="AJ27" s="9" t="s">
        <v>103</v>
      </c>
      <c r="AK27" s="9">
        <v>115.07</v>
      </c>
      <c r="AL27" s="9">
        <v>71.59</v>
      </c>
      <c r="AM27" s="9">
        <v>171.81</v>
      </c>
      <c r="AN27" s="9">
        <f t="shared" si="7"/>
        <v>25.055</v>
      </c>
    </row>
    <row r="28" spans="1:40" ht="15.5" x14ac:dyDescent="0.35">
      <c r="A28">
        <v>6</v>
      </c>
      <c r="B28">
        <v>1.35948446808418</v>
      </c>
      <c r="C28">
        <v>1.7874260163553499</v>
      </c>
      <c r="D28">
        <v>1.66209140249695</v>
      </c>
      <c r="E28">
        <v>1.4531968940520099</v>
      </c>
      <c r="R28" s="9" t="s">
        <v>104</v>
      </c>
      <c r="S28" s="9">
        <v>124.04</v>
      </c>
      <c r="T28" s="9">
        <v>59.25</v>
      </c>
      <c r="U28" s="9">
        <v>183.61</v>
      </c>
      <c r="V28" s="9">
        <f t="shared" si="4"/>
        <v>31.090000000000003</v>
      </c>
      <c r="W28" s="17">
        <v>11</v>
      </c>
      <c r="X28" s="9" t="s">
        <v>104</v>
      </c>
      <c r="Y28" s="9">
        <v>132.1</v>
      </c>
      <c r="Z28" s="9">
        <v>94.74</v>
      </c>
      <c r="AA28" s="9">
        <v>192.54</v>
      </c>
      <c r="AB28" s="9">
        <f t="shared" si="5"/>
        <v>24.45</v>
      </c>
      <c r="AC28" s="17">
        <v>11</v>
      </c>
      <c r="AD28" s="9" t="s">
        <v>104</v>
      </c>
      <c r="AE28" s="9">
        <v>172.07</v>
      </c>
      <c r="AF28" s="9">
        <v>115.11</v>
      </c>
      <c r="AG28" s="9">
        <v>250.93</v>
      </c>
      <c r="AH28" s="9">
        <f t="shared" si="6"/>
        <v>33.954999999999998</v>
      </c>
      <c r="AI28" s="17">
        <v>11</v>
      </c>
      <c r="AJ28" s="9" t="s">
        <v>104</v>
      </c>
      <c r="AK28" s="9">
        <v>115.07</v>
      </c>
      <c r="AL28" s="9">
        <v>71.59</v>
      </c>
      <c r="AM28" s="9">
        <v>171.81</v>
      </c>
      <c r="AN28" s="9">
        <f t="shared" si="7"/>
        <v>25.055</v>
      </c>
    </row>
    <row r="29" spans="1:40" ht="15.5" x14ac:dyDescent="0.35">
      <c r="A29">
        <v>7</v>
      </c>
      <c r="B29">
        <v>7.8799997692594603E-2</v>
      </c>
      <c r="C29">
        <v>7.8799998170615004E-2</v>
      </c>
      <c r="D29">
        <v>7.8799998344844593E-2</v>
      </c>
      <c r="E29">
        <v>7.8799998079914294E-2</v>
      </c>
      <c r="R29" s="9" t="s">
        <v>105</v>
      </c>
      <c r="S29" s="9">
        <v>24.47</v>
      </c>
      <c r="T29" s="9">
        <v>-2.81</v>
      </c>
      <c r="U29" s="9">
        <v>69.3</v>
      </c>
      <c r="V29" s="9">
        <f t="shared" si="4"/>
        <v>18.0275</v>
      </c>
      <c r="W29" s="17">
        <v>12</v>
      </c>
      <c r="X29" s="9" t="s">
        <v>105</v>
      </c>
      <c r="Y29" s="9">
        <v>25.52</v>
      </c>
      <c r="Z29" s="9">
        <v>16.43</v>
      </c>
      <c r="AA29" s="9">
        <v>36.9</v>
      </c>
      <c r="AB29" s="9">
        <f t="shared" si="5"/>
        <v>5.1174999999999997</v>
      </c>
      <c r="AC29" s="17">
        <v>12</v>
      </c>
      <c r="AD29" s="9" t="s">
        <v>105</v>
      </c>
      <c r="AE29" s="9">
        <v>42.64</v>
      </c>
      <c r="AF29" s="9">
        <v>30.78</v>
      </c>
      <c r="AG29" s="9">
        <v>63.71</v>
      </c>
      <c r="AH29" s="9">
        <f t="shared" si="6"/>
        <v>8.2324999999999999</v>
      </c>
      <c r="AI29" s="17">
        <v>12</v>
      </c>
      <c r="AJ29" s="9" t="s">
        <v>105</v>
      </c>
      <c r="AK29" s="9">
        <v>23.96</v>
      </c>
      <c r="AL29" s="9">
        <v>12.67</v>
      </c>
      <c r="AM29" s="9">
        <v>57.41</v>
      </c>
      <c r="AN29" s="9">
        <f t="shared" si="7"/>
        <v>11.184999999999999</v>
      </c>
    </row>
    <row r="30" spans="1:40" ht="15.5" x14ac:dyDescent="0.35">
      <c r="A30">
        <v>8</v>
      </c>
      <c r="B30">
        <v>7.8800004074672095E-2</v>
      </c>
      <c r="C30">
        <v>7.8800004074634195E-2</v>
      </c>
      <c r="D30">
        <v>7.8800004303802296E-2</v>
      </c>
      <c r="E30">
        <v>7.8800004074667501E-2</v>
      </c>
      <c r="R30" s="9" t="s">
        <v>106</v>
      </c>
      <c r="S30" s="9">
        <v>130.38</v>
      </c>
      <c r="T30" s="9">
        <v>107.19</v>
      </c>
      <c r="U30" s="9">
        <v>180.33</v>
      </c>
      <c r="V30" s="9">
        <f t="shared" si="4"/>
        <v>18.285000000000004</v>
      </c>
      <c r="W30" s="17">
        <v>13</v>
      </c>
      <c r="X30" s="9" t="s">
        <v>106</v>
      </c>
      <c r="Y30" s="9">
        <v>96.27</v>
      </c>
      <c r="Z30" s="9">
        <v>72.98</v>
      </c>
      <c r="AA30" s="9">
        <v>121.27</v>
      </c>
      <c r="AB30" s="9">
        <f t="shared" si="5"/>
        <v>12.072499999999998</v>
      </c>
      <c r="AC30" s="17">
        <v>13</v>
      </c>
      <c r="AD30" s="9" t="s">
        <v>106</v>
      </c>
      <c r="AE30" s="9">
        <v>124.63</v>
      </c>
      <c r="AF30" s="9">
        <v>98.64</v>
      </c>
      <c r="AG30" s="9">
        <v>156.35</v>
      </c>
      <c r="AH30" s="9">
        <f t="shared" si="6"/>
        <v>14.427499999999998</v>
      </c>
      <c r="AI30" s="17">
        <v>13</v>
      </c>
      <c r="AJ30" s="9" t="s">
        <v>106</v>
      </c>
      <c r="AK30" s="9">
        <v>111.73</v>
      </c>
      <c r="AL30" s="9">
        <v>76.25</v>
      </c>
      <c r="AM30" s="9">
        <v>158.97999999999999</v>
      </c>
      <c r="AN30" s="9">
        <f t="shared" si="7"/>
        <v>20.682499999999997</v>
      </c>
    </row>
    <row r="31" spans="1:40" ht="15.5" x14ac:dyDescent="0.35">
      <c r="A31">
        <v>9</v>
      </c>
      <c r="B31">
        <v>7.8800014731614396E-2</v>
      </c>
      <c r="C31">
        <v>7.8800014731496795E-2</v>
      </c>
      <c r="D31">
        <v>7.8800015560027706E-2</v>
      </c>
      <c r="E31">
        <v>7.8800014731591497E-2</v>
      </c>
      <c r="R31" s="9" t="s">
        <v>107</v>
      </c>
      <c r="S31" s="9">
        <v>130.38</v>
      </c>
      <c r="T31" s="9">
        <v>107.19</v>
      </c>
      <c r="U31" s="9">
        <v>180.33</v>
      </c>
      <c r="V31" s="9">
        <f t="shared" si="4"/>
        <v>18.285000000000004</v>
      </c>
      <c r="W31" s="17">
        <v>14</v>
      </c>
      <c r="X31" s="9" t="s">
        <v>107</v>
      </c>
      <c r="Y31" s="9">
        <v>96.27</v>
      </c>
      <c r="Z31" s="9">
        <v>72.98</v>
      </c>
      <c r="AA31" s="9">
        <v>121.27</v>
      </c>
      <c r="AB31" s="9">
        <f t="shared" si="5"/>
        <v>12.072499999999998</v>
      </c>
      <c r="AC31" s="17">
        <v>14</v>
      </c>
      <c r="AD31" s="9" t="s">
        <v>107</v>
      </c>
      <c r="AE31" s="9">
        <v>124.63</v>
      </c>
      <c r="AF31" s="9">
        <v>98.64</v>
      </c>
      <c r="AG31" s="9">
        <v>156.35</v>
      </c>
      <c r="AH31" s="9">
        <f t="shared" si="6"/>
        <v>14.427499999999998</v>
      </c>
      <c r="AI31" s="17">
        <v>14</v>
      </c>
      <c r="AJ31" s="9" t="s">
        <v>107</v>
      </c>
      <c r="AK31" s="9">
        <v>111.73</v>
      </c>
      <c r="AL31" s="9">
        <v>76.25</v>
      </c>
      <c r="AM31" s="9">
        <v>158.97999999999999</v>
      </c>
      <c r="AN31" s="9">
        <f t="shared" si="7"/>
        <v>20.682499999999997</v>
      </c>
    </row>
    <row r="32" spans="1:40" ht="15.5" x14ac:dyDescent="0.35">
      <c r="A32">
        <v>10</v>
      </c>
      <c r="B32">
        <v>0.13209922165085</v>
      </c>
      <c r="C32">
        <v>0.11982542462696801</v>
      </c>
      <c r="D32">
        <v>0.123934521685965</v>
      </c>
      <c r="E32">
        <v>0.17206296801249299</v>
      </c>
      <c r="R32" s="9" t="s">
        <v>109</v>
      </c>
      <c r="S32" s="9">
        <v>76.75</v>
      </c>
      <c r="T32" s="9">
        <v>31.78</v>
      </c>
      <c r="U32" s="9">
        <v>134.49</v>
      </c>
      <c r="V32" s="9">
        <f t="shared" si="4"/>
        <v>25.677500000000002</v>
      </c>
      <c r="W32" s="17">
        <v>15</v>
      </c>
      <c r="X32" s="9" t="s">
        <v>109</v>
      </c>
      <c r="Y32" s="9">
        <v>117.7</v>
      </c>
      <c r="Z32" s="9">
        <v>80.900000000000006</v>
      </c>
      <c r="AA32" s="9">
        <v>174.7</v>
      </c>
      <c r="AB32" s="9">
        <f t="shared" si="5"/>
        <v>23.449999999999996</v>
      </c>
      <c r="AC32" s="17">
        <v>15</v>
      </c>
      <c r="AD32" s="9" t="s">
        <v>109</v>
      </c>
      <c r="AE32" s="9">
        <v>149.84</v>
      </c>
      <c r="AF32" s="9">
        <v>106.5</v>
      </c>
      <c r="AG32" s="9">
        <v>225.93</v>
      </c>
      <c r="AH32" s="9">
        <f t="shared" si="6"/>
        <v>29.857500000000002</v>
      </c>
      <c r="AI32" s="17">
        <v>15</v>
      </c>
      <c r="AJ32" s="9" t="s">
        <v>109</v>
      </c>
      <c r="AK32" s="9">
        <v>78.680000000000007</v>
      </c>
      <c r="AL32" s="9">
        <v>45.13</v>
      </c>
      <c r="AM32" s="9">
        <v>127.83</v>
      </c>
      <c r="AN32" s="9">
        <f t="shared" si="7"/>
        <v>20.674999999999997</v>
      </c>
    </row>
    <row r="33" spans="1:40" ht="15.5" x14ac:dyDescent="0.35">
      <c r="A33">
        <v>11</v>
      </c>
      <c r="B33">
        <v>0.13258765413770901</v>
      </c>
      <c r="C33">
        <v>0.12522869211757501</v>
      </c>
      <c r="D33">
        <v>0.12383895461003901</v>
      </c>
      <c r="E33">
        <v>0.17500846063006401</v>
      </c>
      <c r="R33" s="9" t="s">
        <v>123</v>
      </c>
      <c r="S33" s="9">
        <v>149.28</v>
      </c>
      <c r="T33" s="9">
        <v>115.05</v>
      </c>
      <c r="U33" s="9">
        <v>175.57</v>
      </c>
      <c r="V33" s="9">
        <f t="shared" si="4"/>
        <v>15.129999999999999</v>
      </c>
      <c r="W33" s="17">
        <v>16</v>
      </c>
      <c r="X33" s="9" t="s">
        <v>123</v>
      </c>
      <c r="Y33" s="9">
        <v>84.39</v>
      </c>
      <c r="Z33" s="9">
        <v>61.05</v>
      </c>
      <c r="AA33" s="9">
        <v>108.11</v>
      </c>
      <c r="AB33" s="9">
        <f t="shared" si="5"/>
        <v>11.765000000000001</v>
      </c>
      <c r="AC33" s="17">
        <v>16</v>
      </c>
      <c r="AD33" s="9" t="s">
        <v>123</v>
      </c>
      <c r="AE33" s="9">
        <v>101.23</v>
      </c>
      <c r="AF33" s="9">
        <v>77.819999999999993</v>
      </c>
      <c r="AG33" s="9">
        <v>125.3</v>
      </c>
      <c r="AH33" s="9">
        <f t="shared" si="6"/>
        <v>11.870000000000001</v>
      </c>
      <c r="AI33" s="17">
        <v>16</v>
      </c>
      <c r="AJ33" s="9" t="s">
        <v>123</v>
      </c>
      <c r="AK33" s="9">
        <v>120.44</v>
      </c>
      <c r="AL33" s="9">
        <v>79.02</v>
      </c>
      <c r="AM33" s="9">
        <v>163.43</v>
      </c>
      <c r="AN33" s="9">
        <f t="shared" si="7"/>
        <v>21.102500000000003</v>
      </c>
    </row>
    <row r="34" spans="1:40" ht="15.5" x14ac:dyDescent="0.35">
      <c r="A34">
        <v>12</v>
      </c>
      <c r="B34">
        <v>2.5350473026894901E-2</v>
      </c>
      <c r="C34">
        <v>2.3932848660285898E-2</v>
      </c>
      <c r="D34">
        <v>3.1566225947541E-2</v>
      </c>
      <c r="E34">
        <v>4.2590842487011997E-2</v>
      </c>
      <c r="R34" s="9" t="s">
        <v>122</v>
      </c>
      <c r="S34" s="9">
        <v>47.29</v>
      </c>
      <c r="T34" s="9">
        <v>24.81</v>
      </c>
      <c r="U34" s="9">
        <v>58.9</v>
      </c>
      <c r="V34" s="9">
        <f t="shared" si="4"/>
        <v>8.5225000000000009</v>
      </c>
      <c r="W34" s="17">
        <v>17</v>
      </c>
      <c r="X34" s="9" t="s">
        <v>122</v>
      </c>
      <c r="Y34" s="9">
        <v>14.4</v>
      </c>
      <c r="Z34" s="9">
        <v>3.9</v>
      </c>
      <c r="AA34" s="9">
        <v>22.87</v>
      </c>
      <c r="AB34" s="9">
        <f t="shared" si="5"/>
        <v>4.7425000000000006</v>
      </c>
      <c r="AC34" s="17">
        <v>17</v>
      </c>
      <c r="AD34" s="9" t="s">
        <v>122</v>
      </c>
      <c r="AE34" s="9">
        <v>22.23</v>
      </c>
      <c r="AF34" s="9">
        <v>12.79</v>
      </c>
      <c r="AG34" s="9">
        <v>28.77</v>
      </c>
      <c r="AH34" s="9">
        <f t="shared" si="6"/>
        <v>3.9950000000000001</v>
      </c>
      <c r="AI34" s="17">
        <v>17</v>
      </c>
      <c r="AJ34" s="9" t="s">
        <v>122</v>
      </c>
      <c r="AK34" s="9">
        <v>36.39</v>
      </c>
      <c r="AL34" s="9">
        <v>24.62</v>
      </c>
      <c r="AM34" s="9">
        <v>50.4</v>
      </c>
      <c r="AN34" s="9">
        <f t="shared" si="7"/>
        <v>6.4449999999999994</v>
      </c>
    </row>
    <row r="35" spans="1:40" ht="15.5" x14ac:dyDescent="0.35">
      <c r="A35">
        <v>13</v>
      </c>
      <c r="B35">
        <v>9.6269969065432795E-2</v>
      </c>
      <c r="C35">
        <v>0.129277092925112</v>
      </c>
      <c r="D35">
        <v>0.13044478690775199</v>
      </c>
      <c r="E35">
        <v>0.12462204530146</v>
      </c>
      <c r="R35" s="9" t="s">
        <v>110</v>
      </c>
      <c r="S35" s="9">
        <v>143.09</v>
      </c>
      <c r="T35" s="9">
        <v>126.08</v>
      </c>
      <c r="U35" s="9">
        <v>160.18</v>
      </c>
      <c r="V35" s="9">
        <f t="shared" si="4"/>
        <v>8.5250000000000021</v>
      </c>
      <c r="W35" s="17">
        <v>18</v>
      </c>
      <c r="X35" s="9" t="s">
        <v>110</v>
      </c>
      <c r="Y35" s="9">
        <v>103.35</v>
      </c>
      <c r="Z35" s="9">
        <v>84.51</v>
      </c>
      <c r="AA35" s="9">
        <v>122.19</v>
      </c>
      <c r="AB35" s="9">
        <f t="shared" si="5"/>
        <v>9.4199999999999982</v>
      </c>
      <c r="AC35" s="17">
        <v>18</v>
      </c>
      <c r="AD35" s="9" t="s">
        <v>110</v>
      </c>
      <c r="AE35" s="9">
        <v>115.88</v>
      </c>
      <c r="AF35" s="9">
        <v>97.58</v>
      </c>
      <c r="AG35" s="9">
        <v>134.59</v>
      </c>
      <c r="AH35" s="9">
        <f t="shared" si="6"/>
        <v>9.2525000000000013</v>
      </c>
      <c r="AI35" s="17">
        <v>18</v>
      </c>
      <c r="AJ35" s="9" t="s">
        <v>110</v>
      </c>
      <c r="AK35" s="9">
        <v>128.44999999999999</v>
      </c>
      <c r="AL35" s="9">
        <v>98.09</v>
      </c>
      <c r="AM35" s="9">
        <v>158.74</v>
      </c>
      <c r="AN35" s="9">
        <f t="shared" si="7"/>
        <v>15.162500000000001</v>
      </c>
    </row>
    <row r="36" spans="1:40" ht="15.5" x14ac:dyDescent="0.35">
      <c r="A36">
        <v>14</v>
      </c>
      <c r="B36">
        <v>9.6267783821541497E-2</v>
      </c>
      <c r="C36">
        <v>0.111739478094964</v>
      </c>
      <c r="D36">
        <v>0.13650607390567099</v>
      </c>
      <c r="E36">
        <v>0.119355979018666</v>
      </c>
      <c r="R36" s="9" t="s">
        <v>111</v>
      </c>
      <c r="S36" s="9">
        <v>105.91</v>
      </c>
      <c r="T36" s="9">
        <v>88.51</v>
      </c>
      <c r="U36" s="9">
        <v>123.37</v>
      </c>
      <c r="V36" s="9">
        <f t="shared" si="4"/>
        <v>8.7149999999999999</v>
      </c>
      <c r="W36" s="17">
        <v>19</v>
      </c>
      <c r="X36" s="9" t="s">
        <v>111</v>
      </c>
      <c r="Y36" s="9">
        <v>70.75</v>
      </c>
      <c r="Z36" s="9">
        <v>51.47</v>
      </c>
      <c r="AA36" s="9">
        <v>90.03</v>
      </c>
      <c r="AB36" s="9">
        <f t="shared" si="5"/>
        <v>9.64</v>
      </c>
      <c r="AC36" s="17">
        <v>19</v>
      </c>
      <c r="AD36" s="9" t="s">
        <v>111</v>
      </c>
      <c r="AE36" s="9">
        <v>81.98</v>
      </c>
      <c r="AF36" s="9">
        <v>63.18</v>
      </c>
      <c r="AG36" s="9">
        <v>101.2</v>
      </c>
      <c r="AH36" s="9">
        <f t="shared" si="6"/>
        <v>9.5050000000000008</v>
      </c>
      <c r="AI36" s="17">
        <v>19</v>
      </c>
      <c r="AJ36" s="9" t="s">
        <v>111</v>
      </c>
      <c r="AK36" s="9">
        <v>87.78</v>
      </c>
      <c r="AL36" s="9">
        <v>57.18</v>
      </c>
      <c r="AM36" s="9">
        <v>118.3</v>
      </c>
      <c r="AN36" s="9">
        <f t="shared" si="7"/>
        <v>15.28</v>
      </c>
    </row>
    <row r="37" spans="1:40" ht="15.5" x14ac:dyDescent="0.35">
      <c r="A37">
        <v>15</v>
      </c>
      <c r="B37">
        <v>0.10315386431757199</v>
      </c>
      <c r="C37">
        <v>7.3357568446094298E-2</v>
      </c>
      <c r="D37">
        <v>7.6856366752348304E-2</v>
      </c>
      <c r="E37">
        <v>0.15414899396583501</v>
      </c>
      <c r="R37" s="9" t="s">
        <v>124</v>
      </c>
      <c r="S37" s="9">
        <v>39.79</v>
      </c>
      <c r="T37" s="9">
        <v>35.61</v>
      </c>
      <c r="U37" s="9">
        <v>43.96</v>
      </c>
      <c r="V37" s="9">
        <f t="shared" si="4"/>
        <v>2.0875000000000004</v>
      </c>
      <c r="W37" s="17">
        <v>20</v>
      </c>
      <c r="X37" s="9" t="s">
        <v>124</v>
      </c>
      <c r="Y37" s="9">
        <v>35.619999999999997</v>
      </c>
      <c r="Z37" s="9">
        <v>28.15</v>
      </c>
      <c r="AA37" s="9">
        <v>43.1</v>
      </c>
      <c r="AB37" s="9">
        <f t="shared" si="5"/>
        <v>3.7375000000000007</v>
      </c>
      <c r="AC37" s="17">
        <v>20</v>
      </c>
      <c r="AD37" s="9" t="s">
        <v>124</v>
      </c>
      <c r="AE37" s="9">
        <v>34.979999999999997</v>
      </c>
      <c r="AF37" s="9">
        <v>28.21</v>
      </c>
      <c r="AG37" s="9">
        <v>41.73</v>
      </c>
      <c r="AH37" s="9">
        <f t="shared" si="6"/>
        <v>3.379999999999999</v>
      </c>
      <c r="AI37" s="17">
        <v>20</v>
      </c>
      <c r="AJ37" s="9" t="s">
        <v>124</v>
      </c>
      <c r="AK37" s="9">
        <v>40.44</v>
      </c>
      <c r="AL37" s="9">
        <v>35.36</v>
      </c>
      <c r="AM37" s="9">
        <v>45.52</v>
      </c>
      <c r="AN37" s="9">
        <f t="shared" si="7"/>
        <v>2.5400000000000009</v>
      </c>
    </row>
    <row r="38" spans="1:40" ht="15.5" x14ac:dyDescent="0.35">
      <c r="A38">
        <v>16</v>
      </c>
      <c r="B38">
        <v>8.4393389948168196E-2</v>
      </c>
      <c r="C38">
        <v>0.12261054146483399</v>
      </c>
      <c r="D38">
        <v>0.14631820482653399</v>
      </c>
      <c r="E38">
        <v>0.10379124372943301</v>
      </c>
      <c r="R38" s="9" t="s">
        <v>118</v>
      </c>
      <c r="S38" s="9">
        <v>32.43</v>
      </c>
      <c r="T38" s="9">
        <v>30.08</v>
      </c>
      <c r="U38" s="9">
        <v>34.78</v>
      </c>
      <c r="V38" s="9">
        <f t="shared" si="4"/>
        <v>1.1750000000000007</v>
      </c>
      <c r="W38" s="17">
        <v>21</v>
      </c>
      <c r="X38" s="9" t="s">
        <v>118</v>
      </c>
      <c r="Y38" s="9">
        <v>28.3</v>
      </c>
      <c r="Z38" s="9">
        <v>25.55</v>
      </c>
      <c r="AA38" s="9">
        <v>31.04</v>
      </c>
      <c r="AB38" s="9">
        <f t="shared" si="5"/>
        <v>1.3724999999999996</v>
      </c>
      <c r="AC38" s="17">
        <v>21</v>
      </c>
      <c r="AD38" s="9" t="s">
        <v>118</v>
      </c>
      <c r="AE38" s="9">
        <v>29.42</v>
      </c>
      <c r="AF38" s="9">
        <v>26.28</v>
      </c>
      <c r="AG38" s="9">
        <v>32.549999999999997</v>
      </c>
      <c r="AH38" s="9">
        <f t="shared" si="6"/>
        <v>1.567499999999999</v>
      </c>
      <c r="AI38" s="17">
        <v>21</v>
      </c>
      <c r="AJ38" s="9" t="s">
        <v>118</v>
      </c>
      <c r="AK38" s="9">
        <v>36.19</v>
      </c>
      <c r="AL38" s="9">
        <v>32.86</v>
      </c>
      <c r="AM38" s="9">
        <v>39.520000000000003</v>
      </c>
      <c r="AN38" s="9">
        <f t="shared" si="7"/>
        <v>1.6650000000000009</v>
      </c>
    </row>
    <row r="39" spans="1:40" ht="15.5" x14ac:dyDescent="0.35">
      <c r="A39">
        <v>17</v>
      </c>
      <c r="B39">
        <v>1.3344647739711901E-2</v>
      </c>
      <c r="C39">
        <v>3.6133711590072302E-2</v>
      </c>
      <c r="D39">
        <v>4.7330321667710201E-2</v>
      </c>
      <c r="E39">
        <v>2.19092812038034E-2</v>
      </c>
      <c r="R39" s="9" t="s">
        <v>112</v>
      </c>
      <c r="S39" s="9">
        <v>11.16</v>
      </c>
      <c r="T39" s="9">
        <v>2.4500000000000002</v>
      </c>
      <c r="U39" s="9">
        <v>19.87</v>
      </c>
      <c r="V39" s="9">
        <f t="shared" si="4"/>
        <v>4.3550000000000004</v>
      </c>
      <c r="W39" s="17">
        <v>29</v>
      </c>
      <c r="X39" s="9" t="s">
        <v>112</v>
      </c>
      <c r="Y39" s="9">
        <v>17.309999999999999</v>
      </c>
      <c r="Z39" s="9">
        <v>8.1</v>
      </c>
      <c r="AA39" s="9">
        <v>26.53</v>
      </c>
      <c r="AB39" s="9">
        <f t="shared" si="5"/>
        <v>4.6074999999999999</v>
      </c>
      <c r="AC39" s="17">
        <v>29</v>
      </c>
      <c r="AD39" s="9" t="s">
        <v>112</v>
      </c>
      <c r="AE39" s="9">
        <v>34.590000000000003</v>
      </c>
      <c r="AF39" s="9">
        <v>12.49</v>
      </c>
      <c r="AG39" s="9">
        <v>56.71</v>
      </c>
      <c r="AH39" s="9">
        <f t="shared" si="6"/>
        <v>11.055</v>
      </c>
      <c r="AI39" s="17">
        <v>29</v>
      </c>
      <c r="AJ39" s="9" t="s">
        <v>112</v>
      </c>
      <c r="AK39" s="9">
        <v>21.7</v>
      </c>
      <c r="AL39" s="9">
        <v>10.43</v>
      </c>
      <c r="AM39" s="9">
        <v>32.979999999999997</v>
      </c>
      <c r="AN39" s="9">
        <f t="shared" si="7"/>
        <v>5.6374999999999993</v>
      </c>
    </row>
    <row r="40" spans="1:40" ht="15.5" x14ac:dyDescent="0.35">
      <c r="A40">
        <v>18</v>
      </c>
      <c r="B40">
        <v>0.100420814543823</v>
      </c>
      <c r="C40">
        <v>0.13834578060994501</v>
      </c>
      <c r="D40">
        <v>0.14760766804291001</v>
      </c>
      <c r="E40">
        <v>0.11267727834192499</v>
      </c>
      <c r="R40" s="9" t="s">
        <v>128</v>
      </c>
      <c r="S40" s="9">
        <v>7.42</v>
      </c>
      <c r="T40" s="9">
        <v>0.03</v>
      </c>
      <c r="U40" s="9">
        <v>9.2200000000000006</v>
      </c>
      <c r="V40" s="9">
        <f t="shared" si="4"/>
        <v>2.2975000000000003</v>
      </c>
      <c r="W40" s="17">
        <v>31</v>
      </c>
      <c r="X40" s="9" t="s">
        <v>128</v>
      </c>
      <c r="Y40" s="9">
        <v>0.46</v>
      </c>
      <c r="Z40" s="9">
        <v>-12.35</v>
      </c>
      <c r="AA40" s="9">
        <v>4.32</v>
      </c>
      <c r="AB40" s="9">
        <f t="shared" si="5"/>
        <v>4.1675000000000004</v>
      </c>
      <c r="AC40" s="17">
        <v>31</v>
      </c>
      <c r="AD40" s="9" t="s">
        <v>128</v>
      </c>
      <c r="AE40" s="9">
        <v>4.7699999999999996</v>
      </c>
      <c r="AF40" s="9">
        <v>-6.31</v>
      </c>
      <c r="AG40" s="9">
        <v>6.93</v>
      </c>
      <c r="AH40" s="9">
        <f t="shared" si="6"/>
        <v>3.3099999999999996</v>
      </c>
      <c r="AI40" s="17">
        <v>31</v>
      </c>
      <c r="AJ40" s="9" t="s">
        <v>128</v>
      </c>
      <c r="AK40" s="9">
        <v>4.1100000000000003</v>
      </c>
      <c r="AL40" s="9">
        <v>-1.67</v>
      </c>
      <c r="AM40" s="9">
        <v>5.97</v>
      </c>
      <c r="AN40" s="9">
        <f t="shared" si="7"/>
        <v>1.91</v>
      </c>
    </row>
    <row r="41" spans="1:40" ht="170.5" x14ac:dyDescent="0.35">
      <c r="A41">
        <v>19</v>
      </c>
      <c r="B41">
        <v>3.9053431879679398E-2</v>
      </c>
      <c r="C41">
        <v>4.5676631965199201E-2</v>
      </c>
      <c r="D41">
        <v>5.3192402778133897E-2</v>
      </c>
      <c r="E41">
        <v>4.19702886753405E-2</v>
      </c>
      <c r="R41" s="16" t="s">
        <v>150</v>
      </c>
      <c r="S41" s="9">
        <v>39.61</v>
      </c>
      <c r="T41" s="9">
        <v>23.99</v>
      </c>
      <c r="U41" s="9">
        <v>55.22</v>
      </c>
      <c r="V41" s="9">
        <f t="shared" si="4"/>
        <v>7.8075000000000001</v>
      </c>
      <c r="W41" s="17">
        <v>34</v>
      </c>
      <c r="X41" s="16" t="s">
        <v>150</v>
      </c>
      <c r="Y41" s="9">
        <v>35.880000000000003</v>
      </c>
      <c r="Z41" s="9">
        <v>20.21</v>
      </c>
      <c r="AA41" s="9">
        <v>51.54</v>
      </c>
      <c r="AB41" s="9">
        <f t="shared" si="5"/>
        <v>7.8324999999999996</v>
      </c>
      <c r="AC41" s="17">
        <v>34</v>
      </c>
      <c r="AD41" s="16" t="s">
        <v>150</v>
      </c>
      <c r="AE41" s="9">
        <v>37.31</v>
      </c>
      <c r="AF41" s="9">
        <v>21.63</v>
      </c>
      <c r="AG41" s="9">
        <v>52.91</v>
      </c>
      <c r="AH41" s="9">
        <f t="shared" si="6"/>
        <v>7.8199999999999994</v>
      </c>
      <c r="AI41" s="17">
        <v>34</v>
      </c>
      <c r="AJ41" s="16" t="s">
        <v>150</v>
      </c>
      <c r="AK41" s="9">
        <v>37.4</v>
      </c>
      <c r="AL41" s="9">
        <v>21.76</v>
      </c>
      <c r="AM41" s="9">
        <v>53.05</v>
      </c>
      <c r="AN41" s="9">
        <f t="shared" si="7"/>
        <v>7.8224999999999989</v>
      </c>
    </row>
    <row r="42" spans="1:40" x14ac:dyDescent="0.35">
      <c r="A42">
        <v>20</v>
      </c>
      <c r="B42">
        <v>2.9383184224622799E-2</v>
      </c>
      <c r="C42">
        <v>3.3205530932267399E-2</v>
      </c>
      <c r="D42">
        <v>3.7606422981165198E-2</v>
      </c>
      <c r="E42">
        <v>3.29889131414677E-2</v>
      </c>
    </row>
    <row r="43" spans="1:40" x14ac:dyDescent="0.35">
      <c r="A43">
        <v>21</v>
      </c>
      <c r="B43">
        <v>3.0274283927747E-2</v>
      </c>
      <c r="C43">
        <v>3.10347692227931E-2</v>
      </c>
      <c r="D43">
        <v>3.3169015899098903E-2</v>
      </c>
      <c r="E43">
        <v>2.9472137579312101E-2</v>
      </c>
    </row>
    <row r="44" spans="1:40" x14ac:dyDescent="0.35">
      <c r="A44">
        <v>22</v>
      </c>
      <c r="B44">
        <v>7.0000010984341898</v>
      </c>
      <c r="C44">
        <v>7.0000011279883996</v>
      </c>
      <c r="D44">
        <v>7.0000013500794198</v>
      </c>
      <c r="E44">
        <v>6.9999959397630196</v>
      </c>
    </row>
    <row r="45" spans="1:40" x14ac:dyDescent="0.35">
      <c r="A45">
        <v>23</v>
      </c>
      <c r="B45">
        <v>0.86999999791959004</v>
      </c>
      <c r="C45">
        <v>0.87000000159374502</v>
      </c>
      <c r="D45">
        <v>0.87000002140132404</v>
      </c>
      <c r="E45">
        <v>0.86999935677069995</v>
      </c>
    </row>
    <row r="46" spans="1:40" x14ac:dyDescent="0.35">
      <c r="A46">
        <v>24</v>
      </c>
      <c r="B46">
        <v>3.5999999316045601</v>
      </c>
      <c r="C46">
        <v>3.5999999287262199</v>
      </c>
      <c r="D46">
        <v>3.59999993131306</v>
      </c>
      <c r="E46">
        <v>3.5999999277254999</v>
      </c>
    </row>
    <row r="47" spans="1:40" x14ac:dyDescent="0.35">
      <c r="A47">
        <v>25</v>
      </c>
      <c r="B47">
        <v>1.3999999677627299</v>
      </c>
      <c r="C47">
        <v>1.3999999658585101</v>
      </c>
      <c r="D47">
        <v>1.3999999683013</v>
      </c>
      <c r="E47">
        <v>1.39999996519653</v>
      </c>
    </row>
    <row r="48" spans="1:40" x14ac:dyDescent="0.35">
      <c r="A48">
        <v>26</v>
      </c>
      <c r="B48">
        <v>0.70000353588748998</v>
      </c>
      <c r="C48">
        <v>0.70000353615894195</v>
      </c>
      <c r="D48">
        <v>0.70000373433616303</v>
      </c>
      <c r="E48">
        <v>0.70000353628686995</v>
      </c>
    </row>
    <row r="49" spans="1:5" x14ac:dyDescent="0.35">
      <c r="A49">
        <v>27</v>
      </c>
      <c r="B49" s="2">
        <v>1.5505129132420199E-6</v>
      </c>
      <c r="C49" s="2">
        <v>1.6736223254719301E-6</v>
      </c>
      <c r="D49" s="2">
        <v>1.6538993846682301E-6</v>
      </c>
      <c r="E49" s="2">
        <v>1.3850998850037801E-6</v>
      </c>
    </row>
    <row r="50" spans="1:5" x14ac:dyDescent="0.35">
      <c r="A50">
        <v>28</v>
      </c>
      <c r="B50">
        <v>40</v>
      </c>
      <c r="C50">
        <v>40</v>
      </c>
      <c r="D50">
        <v>40</v>
      </c>
      <c r="E50">
        <v>40</v>
      </c>
    </row>
    <row r="51" spans="1:5" x14ac:dyDescent="0.35">
      <c r="A51">
        <v>29</v>
      </c>
      <c r="B51">
        <v>4.4262231994530998E-3</v>
      </c>
      <c r="C51">
        <v>5.2132288460234504E-3</v>
      </c>
      <c r="D51">
        <v>9.2806460279777001E-3</v>
      </c>
      <c r="E51">
        <v>4.18237884439779E-3</v>
      </c>
    </row>
    <row r="52" spans="1:5" x14ac:dyDescent="0.35">
      <c r="A52">
        <v>30</v>
      </c>
      <c r="B52" s="2">
        <v>9.4747326367396805E-5</v>
      </c>
      <c r="C52" s="2">
        <v>4.1697594779516099E-6</v>
      </c>
      <c r="D52" s="2">
        <v>3.1655230030463099E-10</v>
      </c>
      <c r="E52" s="2">
        <v>6.21534105909442E-6</v>
      </c>
    </row>
    <row r="53" spans="1:5" x14ac:dyDescent="0.35">
      <c r="A53">
        <v>31</v>
      </c>
      <c r="B53">
        <v>4.73991084852835E-3</v>
      </c>
      <c r="C53">
        <v>4.2022893119075498E-3</v>
      </c>
      <c r="D53">
        <v>3.9957311274964403E-3</v>
      </c>
      <c r="E53">
        <v>4.4417545037777001E-3</v>
      </c>
    </row>
    <row r="54" spans="1:5" x14ac:dyDescent="0.35">
      <c r="A54">
        <v>32</v>
      </c>
      <c r="B54">
        <v>1.2411968380065101E-4</v>
      </c>
      <c r="C54" s="2">
        <v>5.4421750510866097E-7</v>
      </c>
      <c r="D54" s="2">
        <v>7.7082741908021595E-5</v>
      </c>
      <c r="E54" s="2">
        <v>5.0822284160017201E-9</v>
      </c>
    </row>
    <row r="55" spans="1:5" x14ac:dyDescent="0.35">
      <c r="A55">
        <v>33</v>
      </c>
      <c r="B55">
        <v>2.3244582432962102E-3</v>
      </c>
      <c r="C55">
        <v>2.39586649395983E-3</v>
      </c>
      <c r="D55">
        <v>5.3352050106130399E-3</v>
      </c>
      <c r="E55">
        <v>3.8412853055168198E-4</v>
      </c>
    </row>
    <row r="56" spans="1:5" x14ac:dyDescent="0.35">
      <c r="A56">
        <v>34</v>
      </c>
      <c r="B56">
        <v>4.8706118987461099E-2</v>
      </c>
      <c r="C56">
        <v>4.8812436507599401E-2</v>
      </c>
      <c r="D56">
        <v>4.1920770935654897E-2</v>
      </c>
      <c r="E56">
        <v>5.2053415981834897E-2</v>
      </c>
    </row>
    <row r="57" spans="1:5" x14ac:dyDescent="0.35">
      <c r="A57">
        <v>35</v>
      </c>
      <c r="B57">
        <v>4.5318717891555803E-2</v>
      </c>
      <c r="C57">
        <v>4.5318717891555803E-2</v>
      </c>
      <c r="D57">
        <v>4.5318717891555803E-2</v>
      </c>
      <c r="E57">
        <v>4.5318717891555803E-2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FC0B-6897-456F-B7EC-E0C679E34487}">
  <dimension ref="A1:AR57"/>
  <sheetViews>
    <sheetView topLeftCell="A33" zoomScale="145" zoomScaleNormal="145" workbookViewId="0">
      <selection activeCell="O25" sqref="O25"/>
    </sheetView>
  </sheetViews>
  <sheetFormatPr defaultRowHeight="14.5" x14ac:dyDescent="0.35"/>
  <cols>
    <col min="2" max="3" width="13" bestFit="1" customWidth="1"/>
    <col min="4" max="4" width="10.26953125" bestFit="1" customWidth="1"/>
    <col min="5" max="5" width="10.7265625" bestFit="1" customWidth="1"/>
    <col min="6" max="6" width="9.7265625" hidden="1" customWidth="1"/>
    <col min="7" max="7" width="7.81640625" hidden="1" customWidth="1"/>
    <col min="8" max="8" width="8.81640625" hidden="1" customWidth="1"/>
    <col min="9" max="9" width="9.26953125" hidden="1" customWidth="1"/>
    <col min="10" max="10" width="12.453125" bestFit="1" customWidth="1"/>
    <col min="11" max="17" width="12.453125" customWidth="1"/>
    <col min="18" max="18" width="25.36328125" bestFit="1" customWidth="1"/>
    <col min="19" max="19" width="9" customWidth="1"/>
    <col min="23" max="23" width="15.54296875" bestFit="1" customWidth="1"/>
    <col min="25" max="25" width="9" customWidth="1"/>
    <col min="27" max="27" width="23" bestFit="1" customWidth="1"/>
    <col min="28" max="28" width="15.54296875" bestFit="1" customWidth="1"/>
    <col min="29" max="30" width="9" bestFit="1" customWidth="1"/>
    <col min="31" max="31" width="8.453125" bestFit="1" customWidth="1"/>
    <col min="32" max="32" width="4" bestFit="1" customWidth="1"/>
    <col min="33" max="33" width="23" bestFit="1" customWidth="1"/>
    <col min="34" max="34" width="15.54296875" bestFit="1" customWidth="1"/>
    <col min="35" max="36" width="9" bestFit="1" customWidth="1"/>
    <col min="37" max="37" width="9" customWidth="1"/>
  </cols>
  <sheetData>
    <row r="1" spans="1:18" ht="15.5" x14ac:dyDescent="0.35">
      <c r="A1" s="9"/>
      <c r="B1" s="28" t="s">
        <v>270</v>
      </c>
      <c r="C1" s="28" t="s">
        <v>271</v>
      </c>
      <c r="D1" s="28" t="s">
        <v>269</v>
      </c>
      <c r="E1" s="28" t="s">
        <v>272</v>
      </c>
      <c r="F1" s="62" t="s">
        <v>293</v>
      </c>
      <c r="G1" s="62" t="s">
        <v>271</v>
      </c>
      <c r="H1" s="62" t="s">
        <v>292</v>
      </c>
      <c r="I1" s="62" t="s">
        <v>294</v>
      </c>
      <c r="J1" s="61" t="s">
        <v>2763</v>
      </c>
      <c r="K1" s="61" t="s">
        <v>2764</v>
      </c>
      <c r="L1" s="61" t="s">
        <v>2765</v>
      </c>
      <c r="M1" s="61" t="s">
        <v>2761</v>
      </c>
      <c r="N1" s="68"/>
      <c r="O1" s="68"/>
      <c r="P1" s="68"/>
      <c r="Q1" s="68"/>
    </row>
    <row r="2" spans="1:18" ht="15.5" x14ac:dyDescent="0.35">
      <c r="A2" s="56">
        <v>1</v>
      </c>
      <c r="B2" s="57">
        <v>867.8</v>
      </c>
      <c r="C2" s="57">
        <v>1050</v>
      </c>
      <c r="D2" s="57">
        <v>987.51</v>
      </c>
      <c r="E2" s="57">
        <v>853.8</v>
      </c>
      <c r="F2" s="58">
        <v>34.865000000000009</v>
      </c>
      <c r="G2" s="58">
        <v>47.5</v>
      </c>
      <c r="H2" s="58">
        <v>31.310000000000031</v>
      </c>
      <c r="I2" s="58">
        <v>29.172499999999985</v>
      </c>
      <c r="J2" s="58">
        <f t="shared" ref="J2:J18" si="0">VLOOKUP(A2,$A$23:$E$57,2,FALSE)*1000</f>
        <v>1180.7746201974201</v>
      </c>
      <c r="K2" s="58">
        <f>VLOOKUP(A2,$A$23:$E$57,3,FALSE)*1000</f>
        <v>1320.0262002233101</v>
      </c>
      <c r="L2" s="58">
        <f>VLOOKUP(A2,$A$23:$E$57,4,FALSE)*1000</f>
        <v>839.61671456129409</v>
      </c>
      <c r="M2" s="58">
        <f>VLOOKUP(A2,$A$23:$E$57,5,FALSE)*1000</f>
        <v>710.95180724898796</v>
      </c>
      <c r="N2" s="69">
        <f>ABS(B2-J2)/F2</f>
        <v>8.9767566383886432</v>
      </c>
      <c r="O2" s="69">
        <f t="shared" ref="O2:Q2" si="1">ABS(C2-K2)/G2</f>
        <v>5.6847621099644225</v>
      </c>
      <c r="P2" s="69">
        <f t="shared" si="1"/>
        <v>4.7235159833505511</v>
      </c>
      <c r="Q2" s="69">
        <f t="shared" si="1"/>
        <v>4.8966729882941831</v>
      </c>
      <c r="R2" s="18" t="s">
        <v>187</v>
      </c>
    </row>
    <row r="3" spans="1:18" ht="17.5" x14ac:dyDescent="0.35">
      <c r="A3" s="56">
        <v>6</v>
      </c>
      <c r="B3" s="57">
        <v>1690</v>
      </c>
      <c r="C3" s="57">
        <v>2110</v>
      </c>
      <c r="D3" s="57">
        <v>2000</v>
      </c>
      <c r="E3" s="57">
        <v>1650</v>
      </c>
      <c r="F3" s="58">
        <v>67.5</v>
      </c>
      <c r="G3" s="58">
        <v>95</v>
      </c>
      <c r="H3" s="58">
        <v>60</v>
      </c>
      <c r="I3" s="58">
        <v>55</v>
      </c>
      <c r="J3" s="58">
        <f t="shared" si="0"/>
        <v>1630.2025519036999</v>
      </c>
      <c r="K3" s="58">
        <f t="shared" ref="K3:K18" si="2">VLOOKUP(A3,$A$23:$E$57,3,FALSE)*1000</f>
        <v>1761.1384479993399</v>
      </c>
      <c r="L3" s="58">
        <f t="shared" ref="L3:L18" si="3">VLOOKUP(A3,$A$23:$E$57,4,FALSE)*1000</f>
        <v>1714.9661727845801</v>
      </c>
      <c r="M3" s="58">
        <f t="shared" ref="M3:M18" si="4">VLOOKUP(A3,$A$23:$E$57,5,FALSE)*1000</f>
        <v>1605.3569557999301</v>
      </c>
      <c r="N3" s="69">
        <f t="shared" ref="N3:N18" si="5">ABS(B3-J3)/F3</f>
        <v>0.88588811994518601</v>
      </c>
      <c r="O3" s="69">
        <f t="shared" ref="O3:O18" si="6">ABS(C3-K3)/G3</f>
        <v>3.6722268631648434</v>
      </c>
      <c r="P3" s="69">
        <f t="shared" ref="P3:P18" si="7">ABS(D3-L3)/H3</f>
        <v>4.7505637869236654</v>
      </c>
      <c r="Q3" s="69">
        <f t="shared" ref="Q3:Q18" si="8">ABS(E3-M3)/I3</f>
        <v>0.81169171272854324</v>
      </c>
      <c r="R3" s="18" t="s">
        <v>245</v>
      </c>
    </row>
    <row r="4" spans="1:18" s="44" customFormat="1" ht="15.5" x14ac:dyDescent="0.35">
      <c r="A4" s="56">
        <v>10</v>
      </c>
      <c r="B4" s="57">
        <v>132.1</v>
      </c>
      <c r="C4" s="57">
        <v>115.07</v>
      </c>
      <c r="D4" s="57">
        <v>124.04</v>
      </c>
      <c r="E4" s="57">
        <v>172.07</v>
      </c>
      <c r="F4" s="58">
        <v>24.45</v>
      </c>
      <c r="G4" s="58">
        <v>25.055</v>
      </c>
      <c r="H4" s="58">
        <v>31.090000000000003</v>
      </c>
      <c r="I4" s="58">
        <v>33.954999999999998</v>
      </c>
      <c r="J4" s="58">
        <f t="shared" si="0"/>
        <v>126.176580528052</v>
      </c>
      <c r="K4" s="58">
        <f t="shared" si="2"/>
        <v>118.834854933171</v>
      </c>
      <c r="L4" s="58">
        <f t="shared" si="3"/>
        <v>131.28322896979699</v>
      </c>
      <c r="M4" s="58">
        <f t="shared" si="4"/>
        <v>123.832872174245</v>
      </c>
      <c r="N4" s="69">
        <f t="shared" si="5"/>
        <v>0.24226664506944764</v>
      </c>
      <c r="O4" s="69">
        <f t="shared" si="6"/>
        <v>0.15026361736862937</v>
      </c>
      <c r="P4" s="69">
        <f t="shared" si="7"/>
        <v>0.23297616499829485</v>
      </c>
      <c r="Q4" s="69">
        <f t="shared" si="8"/>
        <v>1.4206192851054336</v>
      </c>
    </row>
    <row r="5" spans="1:18" ht="15.5" x14ac:dyDescent="0.35">
      <c r="A5" s="56">
        <v>11</v>
      </c>
      <c r="B5" s="57">
        <v>132.1</v>
      </c>
      <c r="C5" s="57">
        <v>115.07</v>
      </c>
      <c r="D5" s="57">
        <v>124.04</v>
      </c>
      <c r="E5" s="57">
        <v>172.07</v>
      </c>
      <c r="F5" s="58">
        <v>24.45</v>
      </c>
      <c r="G5" s="58">
        <v>25.055</v>
      </c>
      <c r="H5" s="58">
        <v>31.090000000000003</v>
      </c>
      <c r="I5" s="58">
        <v>33.954999999999998</v>
      </c>
      <c r="J5" s="58">
        <f t="shared" si="0"/>
        <v>130.026535355894</v>
      </c>
      <c r="K5" s="58">
        <f t="shared" si="2"/>
        <v>130.092628904251</v>
      </c>
      <c r="L5" s="58">
        <f t="shared" si="3"/>
        <v>130.35289226871799</v>
      </c>
      <c r="M5" s="58">
        <f t="shared" si="4"/>
        <v>130.14958699800201</v>
      </c>
      <c r="N5" s="69">
        <f t="shared" si="5"/>
        <v>8.4804279922535641E-2</v>
      </c>
      <c r="O5" s="69">
        <f t="shared" si="6"/>
        <v>0.59958606682302962</v>
      </c>
      <c r="P5" s="69">
        <f t="shared" si="7"/>
        <v>0.20305217975934342</v>
      </c>
      <c r="Q5" s="69">
        <f t="shared" si="8"/>
        <v>1.2345873362390807</v>
      </c>
    </row>
    <row r="6" spans="1:18" s="44" customFormat="1" ht="15.5" x14ac:dyDescent="0.35">
      <c r="A6" s="56">
        <v>12</v>
      </c>
      <c r="B6" s="57">
        <v>25.52</v>
      </c>
      <c r="C6" s="57">
        <v>23.96</v>
      </c>
      <c r="D6" s="57">
        <v>24.47</v>
      </c>
      <c r="E6" s="57">
        <v>42.64</v>
      </c>
      <c r="F6" s="58">
        <v>5.1174999999999997</v>
      </c>
      <c r="G6" s="58">
        <v>11.184999999999999</v>
      </c>
      <c r="H6" s="58">
        <v>18.0275</v>
      </c>
      <c r="I6" s="58">
        <v>8.2324999999999999</v>
      </c>
      <c r="J6" s="58">
        <f t="shared" si="0"/>
        <v>28.834752782276599</v>
      </c>
      <c r="K6" s="58">
        <f t="shared" si="2"/>
        <v>23.297161591086102</v>
      </c>
      <c r="L6" s="58">
        <f t="shared" si="3"/>
        <v>29.533537609002</v>
      </c>
      <c r="M6" s="58">
        <f t="shared" si="4"/>
        <v>26.638063078149901</v>
      </c>
      <c r="N6" s="69">
        <f t="shared" si="5"/>
        <v>0.647728926678378</v>
      </c>
      <c r="O6" s="69">
        <f t="shared" si="6"/>
        <v>5.9261368700393301E-2</v>
      </c>
      <c r="P6" s="69">
        <f t="shared" si="7"/>
        <v>0.28087852497584254</v>
      </c>
      <c r="Q6" s="69">
        <f t="shared" si="8"/>
        <v>1.9437518277376373</v>
      </c>
    </row>
    <row r="7" spans="1:18" ht="15.5" x14ac:dyDescent="0.35">
      <c r="A7" s="56">
        <v>13</v>
      </c>
      <c r="B7" s="57">
        <v>96.27</v>
      </c>
      <c r="C7" s="57">
        <v>111.73</v>
      </c>
      <c r="D7" s="57">
        <v>130.38</v>
      </c>
      <c r="E7" s="57">
        <v>124.63</v>
      </c>
      <c r="F7" s="58">
        <v>12.072499999999998</v>
      </c>
      <c r="G7" s="58">
        <v>20.682499999999997</v>
      </c>
      <c r="H7" s="58">
        <v>18.285000000000004</v>
      </c>
      <c r="I7" s="58">
        <v>14.427499999999998</v>
      </c>
      <c r="J7" s="58">
        <f t="shared" si="0"/>
        <v>131.1803849746</v>
      </c>
      <c r="K7" s="58">
        <f t="shared" si="2"/>
        <v>134.295863123516</v>
      </c>
      <c r="L7" s="58">
        <f t="shared" si="3"/>
        <v>130.56890529096901</v>
      </c>
      <c r="M7" s="58">
        <f t="shared" si="4"/>
        <v>109.96943814312101</v>
      </c>
      <c r="N7" s="69">
        <f t="shared" si="5"/>
        <v>2.8917278918699534</v>
      </c>
      <c r="O7" s="69">
        <f t="shared" si="6"/>
        <v>1.0910607094652967</v>
      </c>
      <c r="P7" s="69">
        <f t="shared" si="7"/>
        <v>1.0331161660870541E-2</v>
      </c>
      <c r="Q7" s="69">
        <f t="shared" si="8"/>
        <v>1.0161540015164781</v>
      </c>
    </row>
    <row r="8" spans="1:18" ht="15.5" x14ac:dyDescent="0.35">
      <c r="A8" s="56">
        <v>14</v>
      </c>
      <c r="B8" s="57">
        <v>96.27</v>
      </c>
      <c r="C8" s="57">
        <v>111.73</v>
      </c>
      <c r="D8" s="57">
        <v>130.38</v>
      </c>
      <c r="E8" s="57">
        <v>124.63</v>
      </c>
      <c r="F8" s="58">
        <v>12.072499999999998</v>
      </c>
      <c r="G8" s="58">
        <v>20.682499999999997</v>
      </c>
      <c r="H8" s="58">
        <v>18.285000000000004</v>
      </c>
      <c r="I8" s="58">
        <v>14.427499999999998</v>
      </c>
      <c r="J8" s="58">
        <f t="shared" si="0"/>
        <v>93.736414519343001</v>
      </c>
      <c r="K8" s="58">
        <f t="shared" si="2"/>
        <v>73.611121471000899</v>
      </c>
      <c r="L8" s="58">
        <f t="shared" si="3"/>
        <v>108.761117984527</v>
      </c>
      <c r="M8" s="58">
        <f t="shared" si="4"/>
        <v>105.65781784757399</v>
      </c>
      <c r="N8" s="69">
        <f t="shared" si="5"/>
        <v>0.20986419388337096</v>
      </c>
      <c r="O8" s="69">
        <f t="shared" si="6"/>
        <v>1.8430498503081885</v>
      </c>
      <c r="P8" s="69">
        <f t="shared" si="7"/>
        <v>1.1823287949397312</v>
      </c>
      <c r="Q8" s="69">
        <f t="shared" si="8"/>
        <v>1.3150013621504768</v>
      </c>
    </row>
    <row r="9" spans="1:18" ht="15.5" x14ac:dyDescent="0.35">
      <c r="A9" s="56">
        <v>15</v>
      </c>
      <c r="B9" s="57">
        <v>117.7</v>
      </c>
      <c r="C9" s="57">
        <v>78.680000000000007</v>
      </c>
      <c r="D9" s="57">
        <v>76.75</v>
      </c>
      <c r="E9" s="57">
        <v>149.84</v>
      </c>
      <c r="F9" s="58">
        <v>23.449999999999996</v>
      </c>
      <c r="G9" s="58">
        <v>20.674999999999997</v>
      </c>
      <c r="H9" s="58">
        <v>25.677500000000002</v>
      </c>
      <c r="I9" s="58">
        <v>29.857500000000002</v>
      </c>
      <c r="J9" s="58">
        <f t="shared" si="0"/>
        <v>100.679451084002</v>
      </c>
      <c r="K9" s="58">
        <f t="shared" si="2"/>
        <v>100.62394087867401</v>
      </c>
      <c r="L9" s="58">
        <f t="shared" si="3"/>
        <v>100.66302388194299</v>
      </c>
      <c r="M9" s="58">
        <f t="shared" si="4"/>
        <v>100.518557712931</v>
      </c>
      <c r="N9" s="69">
        <f t="shared" si="5"/>
        <v>0.72582298149245239</v>
      </c>
      <c r="O9" s="69">
        <f t="shared" si="6"/>
        <v>1.0613756168645225</v>
      </c>
      <c r="P9" s="69">
        <f t="shared" si="7"/>
        <v>0.93128318107070351</v>
      </c>
      <c r="Q9" s="69">
        <f t="shared" si="8"/>
        <v>1.6518945754691117</v>
      </c>
    </row>
    <row r="10" spans="1:18" ht="15.5" x14ac:dyDescent="0.35">
      <c r="A10" s="56">
        <v>16</v>
      </c>
      <c r="B10" s="57">
        <v>84.39</v>
      </c>
      <c r="C10" s="57">
        <v>120.44</v>
      </c>
      <c r="D10" s="57">
        <v>149.28</v>
      </c>
      <c r="E10" s="57">
        <v>101.23</v>
      </c>
      <c r="F10" s="58">
        <v>11.765000000000001</v>
      </c>
      <c r="G10" s="58">
        <v>21.102500000000003</v>
      </c>
      <c r="H10" s="58">
        <v>15.129999999999999</v>
      </c>
      <c r="I10" s="58">
        <v>11.870000000000001</v>
      </c>
      <c r="J10" s="58">
        <f t="shared" si="0"/>
        <v>122.370532947377</v>
      </c>
      <c r="K10" s="58">
        <f t="shared" si="2"/>
        <v>114.718897195713</v>
      </c>
      <c r="L10" s="58">
        <f t="shared" si="3"/>
        <v>102.562002025542</v>
      </c>
      <c r="M10" s="58">
        <f t="shared" si="4"/>
        <v>111.83835145173001</v>
      </c>
      <c r="N10" s="69">
        <f t="shared" si="5"/>
        <v>3.228264593912197</v>
      </c>
      <c r="O10" s="69">
        <f t="shared" si="6"/>
        <v>0.27111019093884609</v>
      </c>
      <c r="P10" s="69">
        <f t="shared" si="7"/>
        <v>3.0877725032688699</v>
      </c>
      <c r="Q10" s="69">
        <f t="shared" si="8"/>
        <v>0.89371115852822247</v>
      </c>
    </row>
    <row r="11" spans="1:18" ht="15.5" x14ac:dyDescent="0.35">
      <c r="A11" s="56">
        <v>17</v>
      </c>
      <c r="B11" s="57">
        <v>14.4</v>
      </c>
      <c r="C11" s="57">
        <v>36.39</v>
      </c>
      <c r="D11" s="57">
        <v>47.29</v>
      </c>
      <c r="E11" s="57">
        <v>22.23</v>
      </c>
      <c r="F11" s="58">
        <v>4.7425000000000006</v>
      </c>
      <c r="G11" s="58">
        <v>6.4449999999999994</v>
      </c>
      <c r="H11" s="58">
        <v>8.5225000000000009</v>
      </c>
      <c r="I11" s="58">
        <v>3.9950000000000001</v>
      </c>
      <c r="J11" s="58">
        <f t="shared" si="0"/>
        <v>27.752390662546802</v>
      </c>
      <c r="K11" s="58">
        <f t="shared" si="2"/>
        <v>26.908202226696901</v>
      </c>
      <c r="L11" s="58">
        <f t="shared" si="3"/>
        <v>26.339286981449199</v>
      </c>
      <c r="M11" s="58">
        <f t="shared" si="4"/>
        <v>26.896780505893702</v>
      </c>
      <c r="N11" s="69">
        <f t="shared" si="5"/>
        <v>2.8154751001680127</v>
      </c>
      <c r="O11" s="69">
        <f t="shared" si="6"/>
        <v>1.4711866211486579</v>
      </c>
      <c r="P11" s="69">
        <f t="shared" si="7"/>
        <v>2.4582825483779169</v>
      </c>
      <c r="Q11" s="69">
        <f t="shared" si="8"/>
        <v>1.1681553206242055</v>
      </c>
    </row>
    <row r="12" spans="1:18" s="44" customFormat="1" ht="17.5" x14ac:dyDescent="0.35">
      <c r="A12" s="56">
        <v>18</v>
      </c>
      <c r="B12" s="57">
        <v>103.35</v>
      </c>
      <c r="C12" s="57">
        <v>128.44999999999999</v>
      </c>
      <c r="D12" s="57">
        <v>143.09</v>
      </c>
      <c r="E12" s="57">
        <v>115.88</v>
      </c>
      <c r="F12" s="58">
        <v>9.4199999999999982</v>
      </c>
      <c r="G12" s="58">
        <v>15.162500000000001</v>
      </c>
      <c r="H12" s="58">
        <v>8.5250000000000021</v>
      </c>
      <c r="I12" s="58">
        <v>9.2525000000000013</v>
      </c>
      <c r="J12" s="58">
        <f t="shared" si="0"/>
        <v>123.024654114963</v>
      </c>
      <c r="K12" s="58">
        <f t="shared" si="2"/>
        <v>130.232976373611</v>
      </c>
      <c r="L12" s="58">
        <f t="shared" si="3"/>
        <v>145.41727856198</v>
      </c>
      <c r="M12" s="58">
        <f t="shared" si="4"/>
        <v>109.42428248431899</v>
      </c>
      <c r="N12" s="69">
        <f t="shared" si="5"/>
        <v>2.088604470802867</v>
      </c>
      <c r="O12" s="69">
        <f t="shared" si="6"/>
        <v>0.11759118704771683</v>
      </c>
      <c r="P12" s="69">
        <f t="shared" si="7"/>
        <v>0.27299455272492601</v>
      </c>
      <c r="Q12" s="69">
        <f t="shared" si="8"/>
        <v>0.69772683228111332</v>
      </c>
      <c r="R12" s="18" t="s">
        <v>254</v>
      </c>
    </row>
    <row r="13" spans="1:18" s="44" customFormat="1" ht="15.5" x14ac:dyDescent="0.35">
      <c r="A13" s="56">
        <v>19</v>
      </c>
      <c r="B13" s="57">
        <v>70.75</v>
      </c>
      <c r="C13" s="57">
        <v>87.78</v>
      </c>
      <c r="D13" s="57">
        <v>105.91</v>
      </c>
      <c r="E13" s="57">
        <v>81.98</v>
      </c>
      <c r="F13" s="58">
        <v>9.64</v>
      </c>
      <c r="G13" s="58">
        <v>15.28</v>
      </c>
      <c r="H13" s="58">
        <v>8.7149999999999999</v>
      </c>
      <c r="I13" s="58">
        <v>9.5050000000000008</v>
      </c>
      <c r="J13" s="58">
        <f t="shared" si="0"/>
        <v>55.946058726731096</v>
      </c>
      <c r="K13" s="58">
        <f t="shared" si="2"/>
        <v>60.104294915311804</v>
      </c>
      <c r="L13" s="58">
        <f t="shared" si="3"/>
        <v>59.036738211859401</v>
      </c>
      <c r="M13" s="58">
        <f t="shared" si="4"/>
        <v>49.306679425392105</v>
      </c>
      <c r="N13" s="69">
        <f t="shared" si="5"/>
        <v>1.535678555318351</v>
      </c>
      <c r="O13" s="69">
        <f t="shared" si="6"/>
        <v>1.8112372437623165</v>
      </c>
      <c r="P13" s="69">
        <f t="shared" si="7"/>
        <v>5.378458036504945</v>
      </c>
      <c r="Q13" s="69">
        <f t="shared" si="8"/>
        <v>3.4374876985384426</v>
      </c>
    </row>
    <row r="14" spans="1:18" s="44" customFormat="1" ht="15.5" x14ac:dyDescent="0.35">
      <c r="A14" s="56">
        <v>20</v>
      </c>
      <c r="B14" s="57">
        <v>35.619999999999997</v>
      </c>
      <c r="C14" s="57">
        <v>40.44</v>
      </c>
      <c r="D14" s="57">
        <v>39.79</v>
      </c>
      <c r="E14" s="57">
        <v>34.979999999999997</v>
      </c>
      <c r="F14" s="58">
        <v>3.7375000000000007</v>
      </c>
      <c r="G14" s="58">
        <v>2.5400000000000009</v>
      </c>
      <c r="H14" s="58">
        <v>2.0875000000000004</v>
      </c>
      <c r="I14" s="58">
        <v>3.379999999999999</v>
      </c>
      <c r="J14" s="58">
        <f t="shared" si="0"/>
        <v>32.1601253146546</v>
      </c>
      <c r="K14" s="58">
        <f t="shared" si="2"/>
        <v>26.955842287595299</v>
      </c>
      <c r="L14" s="58">
        <f t="shared" si="3"/>
        <v>28.222892270317999</v>
      </c>
      <c r="M14" s="58">
        <f t="shared" si="4"/>
        <v>29.6597023438934</v>
      </c>
      <c r="N14" s="69">
        <f t="shared" si="5"/>
        <v>0.92571897935662795</v>
      </c>
      <c r="O14" s="69">
        <f t="shared" si="6"/>
        <v>5.3087235088207452</v>
      </c>
      <c r="P14" s="69">
        <f t="shared" si="7"/>
        <v>5.5411294513446698</v>
      </c>
      <c r="Q14" s="69">
        <f t="shared" si="8"/>
        <v>1.5740525609782836</v>
      </c>
    </row>
    <row r="15" spans="1:18" ht="15.5" x14ac:dyDescent="0.35">
      <c r="A15" s="56">
        <v>21</v>
      </c>
      <c r="B15" s="57">
        <v>28.3</v>
      </c>
      <c r="C15" s="57">
        <v>36.19</v>
      </c>
      <c r="D15" s="57">
        <v>32.43</v>
      </c>
      <c r="E15" s="57">
        <v>29.42</v>
      </c>
      <c r="F15" s="58">
        <v>1.3724999999999996</v>
      </c>
      <c r="G15" s="58">
        <v>1.6650000000000009</v>
      </c>
      <c r="H15" s="58">
        <v>1.1750000000000007</v>
      </c>
      <c r="I15" s="58">
        <v>1.567499999999999</v>
      </c>
      <c r="J15" s="58">
        <f t="shared" si="0"/>
        <v>31.405749029615301</v>
      </c>
      <c r="K15" s="58">
        <f t="shared" si="2"/>
        <v>31.243887625243801</v>
      </c>
      <c r="L15" s="58">
        <f t="shared" si="3"/>
        <v>30.526523906066998</v>
      </c>
      <c r="M15" s="58">
        <f t="shared" si="4"/>
        <v>31.480638676725</v>
      </c>
      <c r="N15" s="69">
        <f t="shared" si="5"/>
        <v>2.2628408230348276</v>
      </c>
      <c r="O15" s="69">
        <f t="shared" si="6"/>
        <v>2.9706380629166333</v>
      </c>
      <c r="P15" s="69">
        <f t="shared" si="7"/>
        <v>1.6199796544110641</v>
      </c>
      <c r="Q15" s="69">
        <f t="shared" si="8"/>
        <v>1.3146020266188199</v>
      </c>
      <c r="R15" s="18" t="s">
        <v>181</v>
      </c>
    </row>
    <row r="16" spans="1:18" ht="15.5" x14ac:dyDescent="0.35">
      <c r="A16" s="56">
        <v>29</v>
      </c>
      <c r="B16" s="57">
        <v>17.309999999999999</v>
      </c>
      <c r="C16" s="57">
        <v>21.7</v>
      </c>
      <c r="D16" s="57">
        <v>11.16</v>
      </c>
      <c r="E16" s="57">
        <v>34.590000000000003</v>
      </c>
      <c r="F16" s="58">
        <v>4.6074999999999999</v>
      </c>
      <c r="G16" s="58">
        <v>5.6374999999999993</v>
      </c>
      <c r="H16" s="58">
        <v>4.3550000000000004</v>
      </c>
      <c r="I16" s="58">
        <v>11.055</v>
      </c>
      <c r="J16" s="58">
        <f t="shared" si="0"/>
        <v>6.2122614538432002</v>
      </c>
      <c r="K16" s="58">
        <f t="shared" si="2"/>
        <v>8.0280725406824196</v>
      </c>
      <c r="L16" s="58">
        <f t="shared" si="3"/>
        <v>6.3757842577303503</v>
      </c>
      <c r="M16" s="58">
        <f t="shared" si="4"/>
        <v>7.6327680803118403</v>
      </c>
      <c r="N16" s="69">
        <f t="shared" si="5"/>
        <v>2.4086247522857946</v>
      </c>
      <c r="O16" s="69">
        <f t="shared" si="6"/>
        <v>2.4251756025397042</v>
      </c>
      <c r="P16" s="69">
        <f t="shared" si="7"/>
        <v>1.0985570016692652</v>
      </c>
      <c r="Q16" s="69">
        <f t="shared" si="8"/>
        <v>2.4384651216361974</v>
      </c>
    </row>
    <row r="17" spans="1:44" ht="15.5" x14ac:dyDescent="0.35">
      <c r="A17" s="56">
        <v>31</v>
      </c>
      <c r="B17" s="57">
        <v>0.46</v>
      </c>
      <c r="C17" s="57">
        <v>4.1100000000000003</v>
      </c>
      <c r="D17" s="57">
        <v>7.42</v>
      </c>
      <c r="E17" s="57">
        <v>4.7699999999999996</v>
      </c>
      <c r="F17" s="58">
        <v>4.1675000000000004</v>
      </c>
      <c r="G17" s="58">
        <v>1.91</v>
      </c>
      <c r="H17" s="58">
        <v>2.2975000000000003</v>
      </c>
      <c r="I17" s="58">
        <v>3.3099999999999996</v>
      </c>
      <c r="J17" s="58">
        <f t="shared" si="0"/>
        <v>-2.5801598737140403</v>
      </c>
      <c r="K17" s="58">
        <f t="shared" si="2"/>
        <v>-1.44486773176171</v>
      </c>
      <c r="L17" s="58">
        <f t="shared" si="3"/>
        <v>-2.3803296869494699</v>
      </c>
      <c r="M17" s="58">
        <f t="shared" si="4"/>
        <v>-1.0600736785706601</v>
      </c>
      <c r="N17" s="69">
        <f t="shared" si="5"/>
        <v>0.72949247119713012</v>
      </c>
      <c r="O17" s="69">
        <f t="shared" si="6"/>
        <v>2.9083077129642465</v>
      </c>
      <c r="P17" s="69">
        <f t="shared" si="7"/>
        <v>4.2656494828942186</v>
      </c>
      <c r="Q17" s="69">
        <f t="shared" si="8"/>
        <v>1.7613515645228581</v>
      </c>
    </row>
    <row r="18" spans="1:44" s="67" customFormat="1" ht="15.5" x14ac:dyDescent="0.35">
      <c r="A18" s="56">
        <v>34</v>
      </c>
      <c r="B18" s="59">
        <v>35.880000000000003</v>
      </c>
      <c r="C18" s="59">
        <v>37.4</v>
      </c>
      <c r="D18" s="59">
        <v>39.61</v>
      </c>
      <c r="E18" s="59">
        <v>37.31</v>
      </c>
      <c r="F18" s="60">
        <v>7.8324999999999996</v>
      </c>
      <c r="G18" s="60">
        <v>7.8224999999999989</v>
      </c>
      <c r="H18" s="60">
        <v>7.8075000000000001</v>
      </c>
      <c r="I18" s="60">
        <v>7.8199999999999994</v>
      </c>
      <c r="J18" s="58">
        <f t="shared" si="0"/>
        <v>41.614673492190299</v>
      </c>
      <c r="K18" s="58">
        <f t="shared" si="2"/>
        <v>42.6093935114705</v>
      </c>
      <c r="L18" s="58">
        <f t="shared" si="3"/>
        <v>22.281095178860401</v>
      </c>
      <c r="M18" s="58">
        <f t="shared" si="4"/>
        <v>19.108747654347201</v>
      </c>
      <c r="N18" s="69">
        <f t="shared" si="5"/>
        <v>0.73216386749955908</v>
      </c>
      <c r="O18" s="69">
        <f t="shared" si="6"/>
        <v>0.66594995352770892</v>
      </c>
      <c r="P18" s="69">
        <f t="shared" si="7"/>
        <v>2.2195203101043353</v>
      </c>
      <c r="Q18" s="69">
        <f t="shared" si="8"/>
        <v>2.3275258754031718</v>
      </c>
      <c r="R18" s="67" t="s">
        <v>2762</v>
      </c>
    </row>
    <row r="20" spans="1:44" x14ac:dyDescent="0.35">
      <c r="B20" s="2"/>
      <c r="C20" s="2"/>
      <c r="AI20" s="2"/>
      <c r="AN20" s="2"/>
    </row>
    <row r="21" spans="1:44" x14ac:dyDescent="0.35">
      <c r="B21" s="2"/>
      <c r="C21" s="2"/>
      <c r="AI21" s="2"/>
      <c r="AN21" s="2"/>
    </row>
    <row r="22" spans="1:44" ht="15.5" x14ac:dyDescent="0.35">
      <c r="B22" s="28" t="s">
        <v>2763</v>
      </c>
      <c r="C22" s="28" t="s">
        <v>2764</v>
      </c>
      <c r="D22" s="28" t="s">
        <v>2765</v>
      </c>
      <c r="E22" s="28" t="s">
        <v>2761</v>
      </c>
      <c r="V22" s="28" t="s">
        <v>236</v>
      </c>
      <c r="W22" s="28" t="s">
        <v>237</v>
      </c>
      <c r="X22" s="9"/>
      <c r="Y22" s="9"/>
      <c r="Z22" s="9"/>
      <c r="AA22" s="9"/>
      <c r="AB22" s="28" t="s">
        <v>238</v>
      </c>
      <c r="AC22" s="28" t="s">
        <v>239</v>
      </c>
      <c r="AD22" s="9"/>
      <c r="AE22" s="9"/>
      <c r="AF22" s="9"/>
      <c r="AG22" s="9"/>
      <c r="AH22" s="29" t="s">
        <v>236</v>
      </c>
      <c r="AI22" s="29" t="s">
        <v>237</v>
      </c>
      <c r="AJ22" s="29" t="s">
        <v>238</v>
      </c>
      <c r="AK22" s="29" t="s">
        <v>239</v>
      </c>
      <c r="AL22" s="9"/>
      <c r="AM22" s="9"/>
      <c r="AN22" s="28" t="s">
        <v>67</v>
      </c>
      <c r="AO22" s="9"/>
      <c r="AP22" s="9"/>
      <c r="AQ22" s="9"/>
      <c r="AR22" s="9"/>
    </row>
    <row r="23" spans="1:44" ht="31" x14ac:dyDescent="0.35">
      <c r="A23">
        <v>1</v>
      </c>
      <c r="B23">
        <v>1.1807746201974201</v>
      </c>
      <c r="C23">
        <v>1.3200262002233101</v>
      </c>
      <c r="D23">
        <v>0.83961671456129405</v>
      </c>
      <c r="E23">
        <v>0.71095180724898799</v>
      </c>
      <c r="V23" s="17" t="s">
        <v>0</v>
      </c>
      <c r="W23" s="9"/>
      <c r="X23" s="9"/>
      <c r="Y23" s="9"/>
      <c r="Z23" s="9"/>
      <c r="AA23" s="9"/>
      <c r="AB23" s="17" t="s">
        <v>0</v>
      </c>
      <c r="AC23" s="9"/>
      <c r="AD23" s="9"/>
      <c r="AE23" s="9"/>
      <c r="AF23" s="9"/>
      <c r="AG23" s="9"/>
      <c r="AH23" s="17" t="s">
        <v>0</v>
      </c>
      <c r="AI23" s="9"/>
      <c r="AJ23" s="9"/>
      <c r="AK23" s="9"/>
      <c r="AL23" s="9"/>
      <c r="AM23" s="9"/>
      <c r="AN23" s="17" t="s">
        <v>0</v>
      </c>
      <c r="AO23" s="9"/>
      <c r="AP23" s="9"/>
      <c r="AQ23" s="9"/>
      <c r="AR23" s="9"/>
    </row>
    <row r="24" spans="1:44" ht="15.5" x14ac:dyDescent="0.35">
      <c r="A24">
        <v>2</v>
      </c>
      <c r="B24" s="2">
        <v>-8.2565030119823797E-8</v>
      </c>
      <c r="C24" s="2">
        <v>-3.2691538844928498E-8</v>
      </c>
      <c r="D24" s="2">
        <v>-4.2001432964869397E-8</v>
      </c>
      <c r="E24" s="2">
        <v>-5.7873890127481698E-8</v>
      </c>
      <c r="V24" s="8" t="s">
        <v>171</v>
      </c>
      <c r="W24" s="9" t="s">
        <v>68</v>
      </c>
      <c r="X24" s="9" t="s">
        <v>5</v>
      </c>
      <c r="Y24" s="9" t="s">
        <v>6</v>
      </c>
      <c r="Z24" s="9"/>
      <c r="AA24" s="17" t="s">
        <v>172</v>
      </c>
      <c r="AB24" s="8" t="s">
        <v>171</v>
      </c>
      <c r="AC24" s="9" t="s">
        <v>68</v>
      </c>
      <c r="AD24" s="9" t="s">
        <v>5</v>
      </c>
      <c r="AE24" s="9" t="s">
        <v>6</v>
      </c>
      <c r="AF24" s="9"/>
      <c r="AG24" s="17" t="s">
        <v>172</v>
      </c>
      <c r="AH24" s="8" t="s">
        <v>171</v>
      </c>
      <c r="AI24" s="9" t="s">
        <v>68</v>
      </c>
      <c r="AJ24" s="9" t="s">
        <v>5</v>
      </c>
      <c r="AK24" s="9" t="s">
        <v>6</v>
      </c>
      <c r="AL24" s="9"/>
      <c r="AM24" s="17" t="s">
        <v>172</v>
      </c>
      <c r="AN24" s="8" t="s">
        <v>171</v>
      </c>
      <c r="AO24" s="9" t="s">
        <v>68</v>
      </c>
      <c r="AP24" s="9" t="s">
        <v>5</v>
      </c>
      <c r="AQ24" s="9" t="s">
        <v>6</v>
      </c>
      <c r="AR24" s="9"/>
    </row>
    <row r="25" spans="1:44" ht="15.5" x14ac:dyDescent="0.35">
      <c r="A25">
        <v>3</v>
      </c>
      <c r="B25" s="2">
        <v>1.5781217674691199E-11</v>
      </c>
      <c r="C25" s="2">
        <v>5.4363043208291904E-9</v>
      </c>
      <c r="D25" s="2">
        <v>5.5516691720435397E-9</v>
      </c>
      <c r="E25" s="2">
        <v>9.5604618746562394E-7</v>
      </c>
      <c r="V25" s="9" t="s">
        <v>101</v>
      </c>
      <c r="W25" s="9">
        <v>987.51</v>
      </c>
      <c r="X25" s="9">
        <v>925.16</v>
      </c>
      <c r="Y25" s="9">
        <v>1050.4000000000001</v>
      </c>
      <c r="Z25" s="9">
        <f>(Y25-X25)/4</f>
        <v>31.310000000000031</v>
      </c>
      <c r="AA25" s="17">
        <v>1</v>
      </c>
      <c r="AB25" s="9" t="s">
        <v>101</v>
      </c>
      <c r="AC25" s="9">
        <v>867.8</v>
      </c>
      <c r="AD25" s="9">
        <v>798.41</v>
      </c>
      <c r="AE25" s="9">
        <v>937.87</v>
      </c>
      <c r="AF25" s="9">
        <f>(AE25-AD25)/4</f>
        <v>34.865000000000009</v>
      </c>
      <c r="AG25" s="17">
        <v>1</v>
      </c>
      <c r="AH25" s="9" t="s">
        <v>101</v>
      </c>
      <c r="AI25" s="9">
        <v>853.8</v>
      </c>
      <c r="AJ25" s="9">
        <v>795.45</v>
      </c>
      <c r="AK25" s="9">
        <v>912.14</v>
      </c>
      <c r="AL25" s="9">
        <f>(AK25-AJ25)/4</f>
        <v>29.172499999999985</v>
      </c>
      <c r="AM25" s="17">
        <v>1</v>
      </c>
      <c r="AN25" s="9" t="s">
        <v>101</v>
      </c>
      <c r="AO25" s="10">
        <v>1050</v>
      </c>
      <c r="AP25" s="10">
        <v>950</v>
      </c>
      <c r="AQ25" s="10">
        <v>1140</v>
      </c>
      <c r="AR25" s="9">
        <f>(AQ25-AP25)/4</f>
        <v>47.5</v>
      </c>
    </row>
    <row r="26" spans="1:44" ht="15.5" x14ac:dyDescent="0.35">
      <c r="A26">
        <v>4</v>
      </c>
      <c r="B26">
        <v>0.32872061773255701</v>
      </c>
      <c r="C26">
        <v>8.8128607299308007E-2</v>
      </c>
      <c r="D26">
        <v>0.17718533006819401</v>
      </c>
      <c r="E26">
        <v>0.17116205658703099</v>
      </c>
      <c r="V26" s="9" t="s">
        <v>102</v>
      </c>
      <c r="W26" s="10">
        <v>2000</v>
      </c>
      <c r="X26" s="10">
        <v>1880</v>
      </c>
      <c r="Y26" s="10">
        <v>2120</v>
      </c>
      <c r="Z26" s="9">
        <f t="shared" ref="Z26:Z41" si="9">(Y26-X26)/4</f>
        <v>60</v>
      </c>
      <c r="AA26" s="17">
        <v>6</v>
      </c>
      <c r="AB26" s="9" t="s">
        <v>102</v>
      </c>
      <c r="AC26" s="10">
        <v>1690</v>
      </c>
      <c r="AD26" s="10">
        <v>1560</v>
      </c>
      <c r="AE26" s="10">
        <v>1830</v>
      </c>
      <c r="AF26" s="9">
        <f t="shared" ref="AF26:AF41" si="10">(AE26-AD26)/4</f>
        <v>67.5</v>
      </c>
      <c r="AG26" s="17">
        <v>6</v>
      </c>
      <c r="AH26" s="9" t="s">
        <v>102</v>
      </c>
      <c r="AI26" s="10">
        <v>1650</v>
      </c>
      <c r="AJ26" s="10">
        <v>1540</v>
      </c>
      <c r="AK26" s="10">
        <v>1760</v>
      </c>
      <c r="AL26" s="9">
        <f t="shared" ref="AL26:AL41" si="11">(AK26-AJ26)/4</f>
        <v>55</v>
      </c>
      <c r="AM26" s="17">
        <v>6</v>
      </c>
      <c r="AN26" s="9" t="s">
        <v>102</v>
      </c>
      <c r="AO26" s="10">
        <v>2110</v>
      </c>
      <c r="AP26" s="10">
        <v>1920</v>
      </c>
      <c r="AQ26" s="10">
        <v>2300</v>
      </c>
      <c r="AR26" s="9">
        <f t="shared" ref="AR26:AR41" si="12">(AQ26-AP26)/4</f>
        <v>95</v>
      </c>
    </row>
    <row r="27" spans="1:44" ht="15.5" x14ac:dyDescent="0.35">
      <c r="A27">
        <v>5</v>
      </c>
      <c r="B27">
        <v>11.087390824273999</v>
      </c>
      <c r="C27">
        <v>15.009879248003401</v>
      </c>
      <c r="D27">
        <v>16.027264259423099</v>
      </c>
      <c r="E27">
        <v>14.713945177682801</v>
      </c>
      <c r="V27" s="9" t="s">
        <v>103</v>
      </c>
      <c r="W27" s="9">
        <v>124.04</v>
      </c>
      <c r="X27" s="9">
        <v>59.25</v>
      </c>
      <c r="Y27" s="9">
        <v>183.61</v>
      </c>
      <c r="Z27" s="9">
        <f t="shared" si="9"/>
        <v>31.090000000000003</v>
      </c>
      <c r="AA27" s="17">
        <v>10</v>
      </c>
      <c r="AB27" s="9" t="s">
        <v>103</v>
      </c>
      <c r="AC27" s="9">
        <v>132.1</v>
      </c>
      <c r="AD27" s="9">
        <v>94.74</v>
      </c>
      <c r="AE27" s="9">
        <v>192.54</v>
      </c>
      <c r="AF27" s="9">
        <f t="shared" si="10"/>
        <v>24.45</v>
      </c>
      <c r="AG27" s="17">
        <v>10</v>
      </c>
      <c r="AH27" s="9" t="s">
        <v>103</v>
      </c>
      <c r="AI27" s="9">
        <v>172.07</v>
      </c>
      <c r="AJ27" s="9">
        <v>115.11</v>
      </c>
      <c r="AK27" s="9">
        <v>250.93</v>
      </c>
      <c r="AL27" s="9">
        <f t="shared" si="11"/>
        <v>33.954999999999998</v>
      </c>
      <c r="AM27" s="17">
        <v>10</v>
      </c>
      <c r="AN27" s="9" t="s">
        <v>103</v>
      </c>
      <c r="AO27" s="9">
        <v>115.07</v>
      </c>
      <c r="AP27" s="9">
        <v>71.59</v>
      </c>
      <c r="AQ27" s="9">
        <v>171.81</v>
      </c>
      <c r="AR27" s="9">
        <f t="shared" si="12"/>
        <v>25.055</v>
      </c>
    </row>
    <row r="28" spans="1:44" ht="15.5" x14ac:dyDescent="0.35">
      <c r="A28">
        <v>6</v>
      </c>
      <c r="B28">
        <v>1.6302025519037</v>
      </c>
      <c r="C28">
        <v>1.7611384479993399</v>
      </c>
      <c r="D28">
        <v>1.71496617278458</v>
      </c>
      <c r="E28">
        <v>1.6053569557999301</v>
      </c>
      <c r="V28" s="9" t="s">
        <v>104</v>
      </c>
      <c r="W28" s="9">
        <v>124.04</v>
      </c>
      <c r="X28" s="9">
        <v>59.25</v>
      </c>
      <c r="Y28" s="9">
        <v>183.61</v>
      </c>
      <c r="Z28" s="9">
        <f t="shared" si="9"/>
        <v>31.090000000000003</v>
      </c>
      <c r="AA28" s="17">
        <v>11</v>
      </c>
      <c r="AB28" s="9" t="s">
        <v>104</v>
      </c>
      <c r="AC28" s="9">
        <v>132.1</v>
      </c>
      <c r="AD28" s="9">
        <v>94.74</v>
      </c>
      <c r="AE28" s="9">
        <v>192.54</v>
      </c>
      <c r="AF28" s="9">
        <f t="shared" si="10"/>
        <v>24.45</v>
      </c>
      <c r="AG28" s="17">
        <v>11</v>
      </c>
      <c r="AH28" s="9" t="s">
        <v>104</v>
      </c>
      <c r="AI28" s="9">
        <v>172.07</v>
      </c>
      <c r="AJ28" s="9">
        <v>115.11</v>
      </c>
      <c r="AK28" s="9">
        <v>250.93</v>
      </c>
      <c r="AL28" s="9">
        <f t="shared" si="11"/>
        <v>33.954999999999998</v>
      </c>
      <c r="AM28" s="17">
        <v>11</v>
      </c>
      <c r="AN28" s="9" t="s">
        <v>104</v>
      </c>
      <c r="AO28" s="9">
        <v>115.07</v>
      </c>
      <c r="AP28" s="9">
        <v>71.59</v>
      </c>
      <c r="AQ28" s="9">
        <v>171.81</v>
      </c>
      <c r="AR28" s="9">
        <f t="shared" si="12"/>
        <v>25.055</v>
      </c>
    </row>
    <row r="29" spans="1:44" ht="15.5" x14ac:dyDescent="0.35">
      <c r="A29">
        <v>7</v>
      </c>
      <c r="B29">
        <v>7.8799998656914602E-2</v>
      </c>
      <c r="C29">
        <v>7.8799998789284995E-2</v>
      </c>
      <c r="D29">
        <v>7.8799997605445704E-2</v>
      </c>
      <c r="E29">
        <v>7.8799995875206502E-2</v>
      </c>
      <c r="V29" s="9" t="s">
        <v>105</v>
      </c>
      <c r="W29" s="9">
        <v>24.47</v>
      </c>
      <c r="X29" s="9">
        <v>-2.81</v>
      </c>
      <c r="Y29" s="9">
        <v>69.3</v>
      </c>
      <c r="Z29" s="9">
        <f t="shared" si="9"/>
        <v>18.0275</v>
      </c>
      <c r="AA29" s="17">
        <v>12</v>
      </c>
      <c r="AB29" s="9" t="s">
        <v>105</v>
      </c>
      <c r="AC29" s="9">
        <v>25.52</v>
      </c>
      <c r="AD29" s="9">
        <v>16.43</v>
      </c>
      <c r="AE29" s="9">
        <v>36.9</v>
      </c>
      <c r="AF29" s="9">
        <f t="shared" si="10"/>
        <v>5.1174999999999997</v>
      </c>
      <c r="AG29" s="17">
        <v>12</v>
      </c>
      <c r="AH29" s="9" t="s">
        <v>105</v>
      </c>
      <c r="AI29" s="9">
        <v>42.64</v>
      </c>
      <c r="AJ29" s="9">
        <v>30.78</v>
      </c>
      <c r="AK29" s="9">
        <v>63.71</v>
      </c>
      <c r="AL29" s="9">
        <f t="shared" si="11"/>
        <v>8.2324999999999999</v>
      </c>
      <c r="AM29" s="17">
        <v>12</v>
      </c>
      <c r="AN29" s="9" t="s">
        <v>105</v>
      </c>
      <c r="AO29" s="9">
        <v>23.96</v>
      </c>
      <c r="AP29" s="9">
        <v>12.67</v>
      </c>
      <c r="AQ29" s="9">
        <v>57.41</v>
      </c>
      <c r="AR29" s="9">
        <f t="shared" si="12"/>
        <v>11.184999999999999</v>
      </c>
    </row>
    <row r="30" spans="1:44" ht="15.5" x14ac:dyDescent="0.35">
      <c r="A30">
        <v>8</v>
      </c>
      <c r="B30">
        <v>7.8800004074646199E-2</v>
      </c>
      <c r="C30">
        <v>7.8800004074663393E-2</v>
      </c>
      <c r="D30">
        <v>7.8800004677236898E-2</v>
      </c>
      <c r="E30">
        <v>7.8800004677257507E-2</v>
      </c>
      <c r="V30" s="9" t="s">
        <v>106</v>
      </c>
      <c r="W30" s="9">
        <v>130.38</v>
      </c>
      <c r="X30" s="9">
        <v>107.19</v>
      </c>
      <c r="Y30" s="9">
        <v>180.33</v>
      </c>
      <c r="Z30" s="9">
        <f t="shared" si="9"/>
        <v>18.285000000000004</v>
      </c>
      <c r="AA30" s="17">
        <v>13</v>
      </c>
      <c r="AB30" s="9" t="s">
        <v>106</v>
      </c>
      <c r="AC30" s="9">
        <v>96.27</v>
      </c>
      <c r="AD30" s="9">
        <v>72.98</v>
      </c>
      <c r="AE30" s="9">
        <v>121.27</v>
      </c>
      <c r="AF30" s="9">
        <f t="shared" si="10"/>
        <v>12.072499999999998</v>
      </c>
      <c r="AG30" s="17">
        <v>13</v>
      </c>
      <c r="AH30" s="9" t="s">
        <v>106</v>
      </c>
      <c r="AI30" s="9">
        <v>124.63</v>
      </c>
      <c r="AJ30" s="9">
        <v>98.64</v>
      </c>
      <c r="AK30" s="9">
        <v>156.35</v>
      </c>
      <c r="AL30" s="9">
        <f t="shared" si="11"/>
        <v>14.427499999999998</v>
      </c>
      <c r="AM30" s="17">
        <v>13</v>
      </c>
      <c r="AN30" s="9" t="s">
        <v>106</v>
      </c>
      <c r="AO30" s="9">
        <v>111.73</v>
      </c>
      <c r="AP30" s="9">
        <v>76.25</v>
      </c>
      <c r="AQ30" s="9">
        <v>158.97999999999999</v>
      </c>
      <c r="AR30" s="9">
        <f t="shared" si="12"/>
        <v>20.682499999999997</v>
      </c>
    </row>
    <row r="31" spans="1:44" ht="15.5" x14ac:dyDescent="0.35">
      <c r="A31">
        <v>9</v>
      </c>
      <c r="B31">
        <v>7.8800014731513393E-2</v>
      </c>
      <c r="C31">
        <v>7.8800014731607304E-2</v>
      </c>
      <c r="D31">
        <v>7.8800016910155493E-2</v>
      </c>
      <c r="E31">
        <v>7.8800016910208201E-2</v>
      </c>
      <c r="V31" s="9" t="s">
        <v>107</v>
      </c>
      <c r="W31" s="9">
        <v>130.38</v>
      </c>
      <c r="X31" s="9">
        <v>107.19</v>
      </c>
      <c r="Y31" s="9">
        <v>180.33</v>
      </c>
      <c r="Z31" s="9">
        <f t="shared" si="9"/>
        <v>18.285000000000004</v>
      </c>
      <c r="AA31" s="17">
        <v>14</v>
      </c>
      <c r="AB31" s="9" t="s">
        <v>107</v>
      </c>
      <c r="AC31" s="9">
        <v>96.27</v>
      </c>
      <c r="AD31" s="9">
        <v>72.98</v>
      </c>
      <c r="AE31" s="9">
        <v>121.27</v>
      </c>
      <c r="AF31" s="9">
        <f t="shared" si="10"/>
        <v>12.072499999999998</v>
      </c>
      <c r="AG31" s="17">
        <v>14</v>
      </c>
      <c r="AH31" s="9" t="s">
        <v>107</v>
      </c>
      <c r="AI31" s="9">
        <v>124.63</v>
      </c>
      <c r="AJ31" s="9">
        <v>98.64</v>
      </c>
      <c r="AK31" s="9">
        <v>156.35</v>
      </c>
      <c r="AL31" s="9">
        <f t="shared" si="11"/>
        <v>14.427499999999998</v>
      </c>
      <c r="AM31" s="17">
        <v>14</v>
      </c>
      <c r="AN31" s="9" t="s">
        <v>107</v>
      </c>
      <c r="AO31" s="9">
        <v>111.73</v>
      </c>
      <c r="AP31" s="9">
        <v>76.25</v>
      </c>
      <c r="AQ31" s="9">
        <v>158.97999999999999</v>
      </c>
      <c r="AR31" s="9">
        <f t="shared" si="12"/>
        <v>20.682499999999997</v>
      </c>
    </row>
    <row r="32" spans="1:44" ht="15.5" x14ac:dyDescent="0.35">
      <c r="A32">
        <v>10</v>
      </c>
      <c r="B32">
        <v>0.126176580528052</v>
      </c>
      <c r="C32">
        <v>0.118834854933171</v>
      </c>
      <c r="D32">
        <v>0.13128322896979699</v>
      </c>
      <c r="E32">
        <v>0.123832872174245</v>
      </c>
      <c r="V32" s="9" t="s">
        <v>109</v>
      </c>
      <c r="W32" s="9">
        <v>76.75</v>
      </c>
      <c r="X32" s="9">
        <v>31.78</v>
      </c>
      <c r="Y32" s="9">
        <v>134.49</v>
      </c>
      <c r="Z32" s="9">
        <f t="shared" si="9"/>
        <v>25.677500000000002</v>
      </c>
      <c r="AA32" s="17">
        <v>15</v>
      </c>
      <c r="AB32" s="9" t="s">
        <v>109</v>
      </c>
      <c r="AC32" s="9">
        <v>117.7</v>
      </c>
      <c r="AD32" s="9">
        <v>80.900000000000006</v>
      </c>
      <c r="AE32" s="9">
        <v>174.7</v>
      </c>
      <c r="AF32" s="9">
        <f t="shared" si="10"/>
        <v>23.449999999999996</v>
      </c>
      <c r="AG32" s="17">
        <v>15</v>
      </c>
      <c r="AH32" s="9" t="s">
        <v>109</v>
      </c>
      <c r="AI32" s="9">
        <v>149.84</v>
      </c>
      <c r="AJ32" s="9">
        <v>106.5</v>
      </c>
      <c r="AK32" s="9">
        <v>225.93</v>
      </c>
      <c r="AL32" s="9">
        <f t="shared" si="11"/>
        <v>29.857500000000002</v>
      </c>
      <c r="AM32" s="17">
        <v>15</v>
      </c>
      <c r="AN32" s="9" t="s">
        <v>109</v>
      </c>
      <c r="AO32" s="9">
        <v>78.680000000000007</v>
      </c>
      <c r="AP32" s="9">
        <v>45.13</v>
      </c>
      <c r="AQ32" s="9">
        <v>127.83</v>
      </c>
      <c r="AR32" s="9">
        <f t="shared" si="12"/>
        <v>20.674999999999997</v>
      </c>
    </row>
    <row r="33" spans="1:44" ht="15.5" x14ac:dyDescent="0.35">
      <c r="A33">
        <v>11</v>
      </c>
      <c r="B33">
        <v>0.13002653535589401</v>
      </c>
      <c r="C33">
        <v>0.130092628904251</v>
      </c>
      <c r="D33">
        <v>0.13035289226871799</v>
      </c>
      <c r="E33">
        <v>0.130149586998002</v>
      </c>
      <c r="V33" s="9" t="s">
        <v>123</v>
      </c>
      <c r="W33" s="9">
        <v>149.28</v>
      </c>
      <c r="X33" s="9">
        <v>115.05</v>
      </c>
      <c r="Y33" s="9">
        <v>175.57</v>
      </c>
      <c r="Z33" s="9">
        <f t="shared" si="9"/>
        <v>15.129999999999999</v>
      </c>
      <c r="AA33" s="17">
        <v>16</v>
      </c>
      <c r="AB33" s="9" t="s">
        <v>123</v>
      </c>
      <c r="AC33" s="9">
        <v>84.39</v>
      </c>
      <c r="AD33" s="9">
        <v>61.05</v>
      </c>
      <c r="AE33" s="9">
        <v>108.11</v>
      </c>
      <c r="AF33" s="9">
        <f t="shared" si="10"/>
        <v>11.765000000000001</v>
      </c>
      <c r="AG33" s="17">
        <v>16</v>
      </c>
      <c r="AH33" s="9" t="s">
        <v>123</v>
      </c>
      <c r="AI33" s="9">
        <v>101.23</v>
      </c>
      <c r="AJ33" s="9">
        <v>77.819999999999993</v>
      </c>
      <c r="AK33" s="9">
        <v>125.3</v>
      </c>
      <c r="AL33" s="9">
        <f t="shared" si="11"/>
        <v>11.870000000000001</v>
      </c>
      <c r="AM33" s="17">
        <v>16</v>
      </c>
      <c r="AN33" s="9" t="s">
        <v>123</v>
      </c>
      <c r="AO33" s="9">
        <v>120.44</v>
      </c>
      <c r="AP33" s="9">
        <v>79.02</v>
      </c>
      <c r="AQ33" s="9">
        <v>163.43</v>
      </c>
      <c r="AR33" s="9">
        <f t="shared" si="12"/>
        <v>21.102500000000003</v>
      </c>
    </row>
    <row r="34" spans="1:44" ht="15.5" x14ac:dyDescent="0.35">
      <c r="A34">
        <v>12</v>
      </c>
      <c r="B34">
        <v>2.8834752782276599E-2</v>
      </c>
      <c r="C34">
        <v>2.32971615910861E-2</v>
      </c>
      <c r="D34">
        <v>2.9533537609002E-2</v>
      </c>
      <c r="E34">
        <v>2.66380630781499E-2</v>
      </c>
      <c r="V34" s="9" t="s">
        <v>122</v>
      </c>
      <c r="W34" s="9">
        <v>47.29</v>
      </c>
      <c r="X34" s="9">
        <v>24.81</v>
      </c>
      <c r="Y34" s="9">
        <v>58.9</v>
      </c>
      <c r="Z34" s="9">
        <f t="shared" si="9"/>
        <v>8.5225000000000009</v>
      </c>
      <c r="AA34" s="17">
        <v>17</v>
      </c>
      <c r="AB34" s="9" t="s">
        <v>122</v>
      </c>
      <c r="AC34" s="9">
        <v>14.4</v>
      </c>
      <c r="AD34" s="9">
        <v>3.9</v>
      </c>
      <c r="AE34" s="9">
        <v>22.87</v>
      </c>
      <c r="AF34" s="9">
        <f t="shared" si="10"/>
        <v>4.7425000000000006</v>
      </c>
      <c r="AG34" s="17">
        <v>17</v>
      </c>
      <c r="AH34" s="9" t="s">
        <v>122</v>
      </c>
      <c r="AI34" s="9">
        <v>22.23</v>
      </c>
      <c r="AJ34" s="9">
        <v>12.79</v>
      </c>
      <c r="AK34" s="9">
        <v>28.77</v>
      </c>
      <c r="AL34" s="9">
        <f t="shared" si="11"/>
        <v>3.9950000000000001</v>
      </c>
      <c r="AM34" s="17">
        <v>17</v>
      </c>
      <c r="AN34" s="9" t="s">
        <v>122</v>
      </c>
      <c r="AO34" s="9">
        <v>36.39</v>
      </c>
      <c r="AP34" s="9">
        <v>24.62</v>
      </c>
      <c r="AQ34" s="9">
        <v>50.4</v>
      </c>
      <c r="AR34" s="9">
        <f t="shared" si="12"/>
        <v>6.4449999999999994</v>
      </c>
    </row>
    <row r="35" spans="1:44" ht="15.5" x14ac:dyDescent="0.35">
      <c r="A35">
        <v>13</v>
      </c>
      <c r="B35">
        <v>0.1311803849746</v>
      </c>
      <c r="C35">
        <v>0.13429586312351599</v>
      </c>
      <c r="D35">
        <v>0.13056890529096901</v>
      </c>
      <c r="E35">
        <v>0.109969438143121</v>
      </c>
      <c r="V35" s="9" t="s">
        <v>110</v>
      </c>
      <c r="W35" s="9">
        <v>143.09</v>
      </c>
      <c r="X35" s="9">
        <v>126.08</v>
      </c>
      <c r="Y35" s="9">
        <v>160.18</v>
      </c>
      <c r="Z35" s="9">
        <f t="shared" si="9"/>
        <v>8.5250000000000021</v>
      </c>
      <c r="AA35" s="17">
        <v>18</v>
      </c>
      <c r="AB35" s="9" t="s">
        <v>110</v>
      </c>
      <c r="AC35" s="9">
        <v>103.35</v>
      </c>
      <c r="AD35" s="9">
        <v>84.51</v>
      </c>
      <c r="AE35" s="9">
        <v>122.19</v>
      </c>
      <c r="AF35" s="9">
        <f t="shared" si="10"/>
        <v>9.4199999999999982</v>
      </c>
      <c r="AG35" s="17">
        <v>18</v>
      </c>
      <c r="AH35" s="9" t="s">
        <v>110</v>
      </c>
      <c r="AI35" s="9">
        <v>115.88</v>
      </c>
      <c r="AJ35" s="9">
        <v>97.58</v>
      </c>
      <c r="AK35" s="9">
        <v>134.59</v>
      </c>
      <c r="AL35" s="9">
        <f t="shared" si="11"/>
        <v>9.2525000000000013</v>
      </c>
      <c r="AM35" s="17">
        <v>18</v>
      </c>
      <c r="AN35" s="9" t="s">
        <v>110</v>
      </c>
      <c r="AO35" s="9">
        <v>128.44999999999999</v>
      </c>
      <c r="AP35" s="9">
        <v>98.09</v>
      </c>
      <c r="AQ35" s="9">
        <v>158.74</v>
      </c>
      <c r="AR35" s="9">
        <f t="shared" si="12"/>
        <v>15.162500000000001</v>
      </c>
    </row>
    <row r="36" spans="1:44" ht="15.5" x14ac:dyDescent="0.35">
      <c r="A36">
        <v>14</v>
      </c>
      <c r="B36">
        <v>9.3736414519343003E-2</v>
      </c>
      <c r="C36">
        <v>7.3611121471000907E-2</v>
      </c>
      <c r="D36">
        <v>0.10876111798452701</v>
      </c>
      <c r="E36">
        <v>0.105657817847574</v>
      </c>
      <c r="V36" s="9" t="s">
        <v>111</v>
      </c>
      <c r="W36" s="9">
        <v>105.91</v>
      </c>
      <c r="X36" s="9">
        <v>88.51</v>
      </c>
      <c r="Y36" s="9">
        <v>123.37</v>
      </c>
      <c r="Z36" s="9">
        <f t="shared" si="9"/>
        <v>8.7149999999999999</v>
      </c>
      <c r="AA36" s="17">
        <v>19</v>
      </c>
      <c r="AB36" s="9" t="s">
        <v>111</v>
      </c>
      <c r="AC36" s="9">
        <v>70.75</v>
      </c>
      <c r="AD36" s="9">
        <v>51.47</v>
      </c>
      <c r="AE36" s="9">
        <v>90.03</v>
      </c>
      <c r="AF36" s="9">
        <f t="shared" si="10"/>
        <v>9.64</v>
      </c>
      <c r="AG36" s="17">
        <v>19</v>
      </c>
      <c r="AH36" s="9" t="s">
        <v>111</v>
      </c>
      <c r="AI36" s="9">
        <v>81.98</v>
      </c>
      <c r="AJ36" s="9">
        <v>63.18</v>
      </c>
      <c r="AK36" s="9">
        <v>101.2</v>
      </c>
      <c r="AL36" s="9">
        <f t="shared" si="11"/>
        <v>9.5050000000000008</v>
      </c>
      <c r="AM36" s="17">
        <v>19</v>
      </c>
      <c r="AN36" s="9" t="s">
        <v>111</v>
      </c>
      <c r="AO36" s="9">
        <v>87.78</v>
      </c>
      <c r="AP36" s="9">
        <v>57.18</v>
      </c>
      <c r="AQ36" s="9">
        <v>118.3</v>
      </c>
      <c r="AR36" s="9">
        <f t="shared" si="12"/>
        <v>15.28</v>
      </c>
    </row>
    <row r="37" spans="1:44" ht="15.5" x14ac:dyDescent="0.35">
      <c r="A37">
        <v>15</v>
      </c>
      <c r="B37">
        <v>0.100679451084002</v>
      </c>
      <c r="C37">
        <v>0.100623940878674</v>
      </c>
      <c r="D37">
        <v>0.100663023881943</v>
      </c>
      <c r="E37">
        <v>0.100518557712931</v>
      </c>
      <c r="V37" s="9" t="s">
        <v>124</v>
      </c>
      <c r="W37" s="9">
        <v>39.79</v>
      </c>
      <c r="X37" s="9">
        <v>35.61</v>
      </c>
      <c r="Y37" s="9">
        <v>43.96</v>
      </c>
      <c r="Z37" s="9">
        <f t="shared" si="9"/>
        <v>2.0875000000000004</v>
      </c>
      <c r="AA37" s="17">
        <v>20</v>
      </c>
      <c r="AB37" s="9" t="s">
        <v>124</v>
      </c>
      <c r="AC37" s="9">
        <v>35.619999999999997</v>
      </c>
      <c r="AD37" s="9">
        <v>28.15</v>
      </c>
      <c r="AE37" s="9">
        <v>43.1</v>
      </c>
      <c r="AF37" s="9">
        <f t="shared" si="10"/>
        <v>3.7375000000000007</v>
      </c>
      <c r="AG37" s="17">
        <v>20</v>
      </c>
      <c r="AH37" s="9" t="s">
        <v>124</v>
      </c>
      <c r="AI37" s="9">
        <v>34.979999999999997</v>
      </c>
      <c r="AJ37" s="9">
        <v>28.21</v>
      </c>
      <c r="AK37" s="9">
        <v>41.73</v>
      </c>
      <c r="AL37" s="9">
        <f t="shared" si="11"/>
        <v>3.379999999999999</v>
      </c>
      <c r="AM37" s="17">
        <v>20</v>
      </c>
      <c r="AN37" s="9" t="s">
        <v>124</v>
      </c>
      <c r="AO37" s="9">
        <v>40.44</v>
      </c>
      <c r="AP37" s="9">
        <v>35.36</v>
      </c>
      <c r="AQ37" s="9">
        <v>45.52</v>
      </c>
      <c r="AR37" s="9">
        <f t="shared" si="12"/>
        <v>2.5400000000000009</v>
      </c>
    </row>
    <row r="38" spans="1:44" ht="15.5" x14ac:dyDescent="0.35">
      <c r="A38">
        <v>16</v>
      </c>
      <c r="B38">
        <v>0.122370532947377</v>
      </c>
      <c r="C38">
        <v>0.114718897195713</v>
      </c>
      <c r="D38">
        <v>0.102562002025542</v>
      </c>
      <c r="E38">
        <v>0.11183835145173</v>
      </c>
      <c r="V38" s="9" t="s">
        <v>118</v>
      </c>
      <c r="W38" s="9">
        <v>32.43</v>
      </c>
      <c r="X38" s="9">
        <v>30.08</v>
      </c>
      <c r="Y38" s="9">
        <v>34.78</v>
      </c>
      <c r="Z38" s="9">
        <f t="shared" si="9"/>
        <v>1.1750000000000007</v>
      </c>
      <c r="AA38" s="17">
        <v>21</v>
      </c>
      <c r="AB38" s="9" t="s">
        <v>118</v>
      </c>
      <c r="AC38" s="9">
        <v>28.3</v>
      </c>
      <c r="AD38" s="9">
        <v>25.55</v>
      </c>
      <c r="AE38" s="9">
        <v>31.04</v>
      </c>
      <c r="AF38" s="9">
        <f t="shared" si="10"/>
        <v>1.3724999999999996</v>
      </c>
      <c r="AG38" s="17">
        <v>21</v>
      </c>
      <c r="AH38" s="9" t="s">
        <v>118</v>
      </c>
      <c r="AI38" s="9">
        <v>29.42</v>
      </c>
      <c r="AJ38" s="9">
        <v>26.28</v>
      </c>
      <c r="AK38" s="9">
        <v>32.549999999999997</v>
      </c>
      <c r="AL38" s="9">
        <f t="shared" si="11"/>
        <v>1.567499999999999</v>
      </c>
      <c r="AM38" s="17">
        <v>21</v>
      </c>
      <c r="AN38" s="9" t="s">
        <v>118</v>
      </c>
      <c r="AO38" s="9">
        <v>36.19</v>
      </c>
      <c r="AP38" s="9">
        <v>32.86</v>
      </c>
      <c r="AQ38" s="9">
        <v>39.520000000000003</v>
      </c>
      <c r="AR38" s="9">
        <f t="shared" si="12"/>
        <v>1.6650000000000009</v>
      </c>
    </row>
    <row r="39" spans="1:44" ht="15.5" x14ac:dyDescent="0.35">
      <c r="A39">
        <v>17</v>
      </c>
      <c r="B39">
        <v>2.77523906625468E-2</v>
      </c>
      <c r="C39">
        <v>2.69082022266969E-2</v>
      </c>
      <c r="D39">
        <v>2.63392869814492E-2</v>
      </c>
      <c r="E39">
        <v>2.6896780505893701E-2</v>
      </c>
      <c r="V39" s="9" t="s">
        <v>112</v>
      </c>
      <c r="W39" s="9">
        <v>11.16</v>
      </c>
      <c r="X39" s="9">
        <v>2.4500000000000002</v>
      </c>
      <c r="Y39" s="9">
        <v>19.87</v>
      </c>
      <c r="Z39" s="9">
        <f t="shared" si="9"/>
        <v>4.3550000000000004</v>
      </c>
      <c r="AA39" s="17">
        <v>29</v>
      </c>
      <c r="AB39" s="9" t="s">
        <v>112</v>
      </c>
      <c r="AC39" s="9">
        <v>17.309999999999999</v>
      </c>
      <c r="AD39" s="9">
        <v>8.1</v>
      </c>
      <c r="AE39" s="9">
        <v>26.53</v>
      </c>
      <c r="AF39" s="9">
        <f t="shared" si="10"/>
        <v>4.6074999999999999</v>
      </c>
      <c r="AG39" s="17">
        <v>29</v>
      </c>
      <c r="AH39" s="9" t="s">
        <v>112</v>
      </c>
      <c r="AI39" s="9">
        <v>34.590000000000003</v>
      </c>
      <c r="AJ39" s="9">
        <v>12.49</v>
      </c>
      <c r="AK39" s="9">
        <v>56.71</v>
      </c>
      <c r="AL39" s="9">
        <f t="shared" si="11"/>
        <v>11.055</v>
      </c>
      <c r="AM39" s="17">
        <v>29</v>
      </c>
      <c r="AN39" s="9" t="s">
        <v>112</v>
      </c>
      <c r="AO39" s="9">
        <v>21.7</v>
      </c>
      <c r="AP39" s="9">
        <v>10.43</v>
      </c>
      <c r="AQ39" s="9">
        <v>32.979999999999997</v>
      </c>
      <c r="AR39" s="9">
        <f t="shared" si="12"/>
        <v>5.6374999999999993</v>
      </c>
    </row>
    <row r="40" spans="1:44" ht="15.5" x14ac:dyDescent="0.35">
      <c r="A40">
        <v>18</v>
      </c>
      <c r="B40">
        <v>0.12302465411496299</v>
      </c>
      <c r="C40">
        <v>0.130232976373611</v>
      </c>
      <c r="D40">
        <v>0.14541727856198</v>
      </c>
      <c r="E40">
        <v>0.109424282484319</v>
      </c>
      <c r="V40" s="9" t="s">
        <v>128</v>
      </c>
      <c r="W40" s="9">
        <v>7.42</v>
      </c>
      <c r="X40" s="9">
        <v>0.03</v>
      </c>
      <c r="Y40" s="9">
        <v>9.2200000000000006</v>
      </c>
      <c r="Z40" s="9">
        <f t="shared" si="9"/>
        <v>2.2975000000000003</v>
      </c>
      <c r="AA40" s="17">
        <v>31</v>
      </c>
      <c r="AB40" s="9" t="s">
        <v>128</v>
      </c>
      <c r="AC40" s="9">
        <v>0.46</v>
      </c>
      <c r="AD40" s="9">
        <v>-12.35</v>
      </c>
      <c r="AE40" s="9">
        <v>4.32</v>
      </c>
      <c r="AF40" s="9">
        <f t="shared" si="10"/>
        <v>4.1675000000000004</v>
      </c>
      <c r="AG40" s="17">
        <v>31</v>
      </c>
      <c r="AH40" s="9" t="s">
        <v>128</v>
      </c>
      <c r="AI40" s="9">
        <v>4.7699999999999996</v>
      </c>
      <c r="AJ40" s="9">
        <v>-6.31</v>
      </c>
      <c r="AK40" s="9">
        <v>6.93</v>
      </c>
      <c r="AL40" s="9">
        <f t="shared" si="11"/>
        <v>3.3099999999999996</v>
      </c>
      <c r="AM40" s="17">
        <v>31</v>
      </c>
      <c r="AN40" s="9" t="s">
        <v>128</v>
      </c>
      <c r="AO40" s="9">
        <v>4.1100000000000003</v>
      </c>
      <c r="AP40" s="9">
        <v>-1.67</v>
      </c>
      <c r="AQ40" s="9">
        <v>5.97</v>
      </c>
      <c r="AR40" s="9">
        <f t="shared" si="12"/>
        <v>1.91</v>
      </c>
    </row>
    <row r="41" spans="1:44" ht="170.5" x14ac:dyDescent="0.35">
      <c r="A41">
        <v>19</v>
      </c>
      <c r="B41">
        <v>5.5946058726731099E-2</v>
      </c>
      <c r="C41">
        <v>6.0104294915311801E-2</v>
      </c>
      <c r="D41">
        <v>5.9036738211859403E-2</v>
      </c>
      <c r="E41">
        <v>4.9306679425392103E-2</v>
      </c>
      <c r="V41" s="16" t="s">
        <v>150</v>
      </c>
      <c r="W41" s="9">
        <v>39.61</v>
      </c>
      <c r="X41" s="9">
        <v>23.99</v>
      </c>
      <c r="Y41" s="9">
        <v>55.22</v>
      </c>
      <c r="Z41" s="9">
        <f t="shared" si="9"/>
        <v>7.8075000000000001</v>
      </c>
      <c r="AA41" s="17">
        <v>34</v>
      </c>
      <c r="AB41" s="16" t="s">
        <v>150</v>
      </c>
      <c r="AC41" s="9">
        <v>35.880000000000003</v>
      </c>
      <c r="AD41" s="9">
        <v>20.21</v>
      </c>
      <c r="AE41" s="9">
        <v>51.54</v>
      </c>
      <c r="AF41" s="9">
        <f t="shared" si="10"/>
        <v>7.8324999999999996</v>
      </c>
      <c r="AG41" s="17">
        <v>34</v>
      </c>
      <c r="AH41" s="16" t="s">
        <v>150</v>
      </c>
      <c r="AI41" s="9">
        <v>37.31</v>
      </c>
      <c r="AJ41" s="9">
        <v>21.63</v>
      </c>
      <c r="AK41" s="9">
        <v>52.91</v>
      </c>
      <c r="AL41" s="9">
        <f t="shared" si="11"/>
        <v>7.8199999999999994</v>
      </c>
      <c r="AM41" s="17">
        <v>34</v>
      </c>
      <c r="AN41" s="16" t="s">
        <v>150</v>
      </c>
      <c r="AO41" s="9">
        <v>37.4</v>
      </c>
      <c r="AP41" s="9">
        <v>21.76</v>
      </c>
      <c r="AQ41" s="9">
        <v>53.05</v>
      </c>
      <c r="AR41" s="9">
        <f t="shared" si="12"/>
        <v>7.8224999999999989</v>
      </c>
    </row>
    <row r="42" spans="1:44" x14ac:dyDescent="0.35">
      <c r="A42">
        <v>20</v>
      </c>
      <c r="B42">
        <v>3.2160125314654599E-2</v>
      </c>
      <c r="C42">
        <v>2.6955842287595299E-2</v>
      </c>
      <c r="D42">
        <v>2.8222892270318E-2</v>
      </c>
      <c r="E42">
        <v>2.9659702343893399E-2</v>
      </c>
    </row>
    <row r="43" spans="1:44" x14ac:dyDescent="0.35">
      <c r="A43">
        <v>21</v>
      </c>
      <c r="B43">
        <v>3.14057490296153E-2</v>
      </c>
      <c r="C43">
        <v>3.1243887625243799E-2</v>
      </c>
      <c r="D43">
        <v>3.0526523906066999E-2</v>
      </c>
      <c r="E43">
        <v>3.1480638676725001E-2</v>
      </c>
    </row>
    <row r="44" spans="1:44" x14ac:dyDescent="0.35">
      <c r="A44">
        <v>22</v>
      </c>
      <c r="B44">
        <v>7.0000011283689698</v>
      </c>
      <c r="C44">
        <v>7.0000011282077601</v>
      </c>
      <c r="D44">
        <v>7.0000012952302697</v>
      </c>
      <c r="E44">
        <v>7.0000012951197901</v>
      </c>
    </row>
    <row r="45" spans="1:44" x14ac:dyDescent="0.35">
      <c r="A45">
        <v>23</v>
      </c>
      <c r="B45">
        <v>0.87000000164090996</v>
      </c>
      <c r="C45">
        <v>0.87000000161989099</v>
      </c>
      <c r="D45">
        <v>0.870000001881573</v>
      </c>
      <c r="E45">
        <v>0.87000000186741699</v>
      </c>
    </row>
    <row r="46" spans="1:44" x14ac:dyDescent="0.35">
      <c r="A46">
        <v>24</v>
      </c>
      <c r="B46">
        <v>3.59999990026391</v>
      </c>
      <c r="C46">
        <v>3.5999999071165898</v>
      </c>
      <c r="D46">
        <v>3.5999998969848201</v>
      </c>
      <c r="E46">
        <v>3.5999998952222598</v>
      </c>
    </row>
    <row r="47" spans="1:44" x14ac:dyDescent="0.35">
      <c r="A47">
        <v>25</v>
      </c>
      <c r="B47">
        <v>1.3999999470234099</v>
      </c>
      <c r="C47">
        <v>1.39999995155933</v>
      </c>
      <c r="D47">
        <v>1.3999999467811099</v>
      </c>
      <c r="E47">
        <v>1.3999999456146399</v>
      </c>
    </row>
    <row r="48" spans="1:44" x14ac:dyDescent="0.35">
      <c r="A48">
        <v>26</v>
      </c>
      <c r="B48">
        <v>0.70000353924381697</v>
      </c>
      <c r="C48">
        <v>0.70000353852585395</v>
      </c>
      <c r="D48">
        <v>0.70000406142960403</v>
      </c>
      <c r="E48">
        <v>0.70000406163099504</v>
      </c>
    </row>
    <row r="49" spans="1:5" x14ac:dyDescent="0.35">
      <c r="A49">
        <v>27</v>
      </c>
      <c r="B49" s="2">
        <v>1.2821454342424101E-6</v>
      </c>
      <c r="C49" s="2">
        <v>1.69328005489818E-6</v>
      </c>
      <c r="D49" s="2">
        <v>1.7923674302967999E-6</v>
      </c>
      <c r="E49" s="2">
        <v>1.4961510468418699E-6</v>
      </c>
    </row>
    <row r="50" spans="1:5" x14ac:dyDescent="0.35">
      <c r="A50">
        <v>28</v>
      </c>
      <c r="B50">
        <v>40</v>
      </c>
      <c r="C50">
        <v>40</v>
      </c>
      <c r="D50">
        <v>40</v>
      </c>
      <c r="E50">
        <v>40</v>
      </c>
    </row>
    <row r="51" spans="1:5" x14ac:dyDescent="0.35">
      <c r="A51">
        <v>29</v>
      </c>
      <c r="B51">
        <v>6.2122614538432002E-3</v>
      </c>
      <c r="C51">
        <v>8.0280725406824197E-3</v>
      </c>
      <c r="D51">
        <v>6.3757842577303499E-3</v>
      </c>
      <c r="E51">
        <v>7.6327680803118404E-3</v>
      </c>
    </row>
    <row r="52" spans="1:5" x14ac:dyDescent="0.35">
      <c r="A52">
        <v>30</v>
      </c>
      <c r="B52" s="2">
        <v>4.1700422080166702E-7</v>
      </c>
      <c r="C52" s="2">
        <v>7.6169797196547594E-5</v>
      </c>
      <c r="D52" s="2">
        <v>1.62100054510738E-6</v>
      </c>
      <c r="E52" s="2">
        <v>8.9405745581499306E-5</v>
      </c>
    </row>
    <row r="53" spans="1:5" x14ac:dyDescent="0.35">
      <c r="A53">
        <v>31</v>
      </c>
      <c r="B53">
        <v>-2.5801598737140402E-3</v>
      </c>
      <c r="C53">
        <v>-1.4448677317617101E-3</v>
      </c>
      <c r="D53">
        <v>-2.38032968694947E-3</v>
      </c>
      <c r="E53">
        <v>-1.0600736785706601E-3</v>
      </c>
    </row>
    <row r="54" spans="1:5" x14ac:dyDescent="0.35">
      <c r="A54">
        <v>32</v>
      </c>
      <c r="B54">
        <v>4.4045408755137103E-3</v>
      </c>
      <c r="C54">
        <v>1.0978772860924301E-3</v>
      </c>
      <c r="D54">
        <v>1.1375186946024801E-2</v>
      </c>
      <c r="E54">
        <v>8.2482204884362104E-3</v>
      </c>
    </row>
    <row r="55" spans="1:5" x14ac:dyDescent="0.35">
      <c r="A55">
        <v>33</v>
      </c>
      <c r="B55">
        <v>1.3664057091353E-3</v>
      </c>
      <c r="C55" s="2">
        <v>3.78742473702745E-6</v>
      </c>
      <c r="D55">
        <v>1.65619341175942E-3</v>
      </c>
      <c r="E55">
        <v>1.5042175974247199E-3</v>
      </c>
    </row>
    <row r="56" spans="1:5" x14ac:dyDescent="0.35">
      <c r="A56">
        <v>34</v>
      </c>
      <c r="B56">
        <v>4.16146734921903E-2</v>
      </c>
      <c r="C56">
        <v>4.26093935114705E-2</v>
      </c>
      <c r="D56">
        <v>2.2281095178860399E-2</v>
      </c>
      <c r="E56">
        <v>1.91087476543472E-2</v>
      </c>
    </row>
    <row r="57" spans="1:5" x14ac:dyDescent="0.35">
      <c r="A57">
        <v>35</v>
      </c>
      <c r="B57">
        <v>4.5318717891555803E-2</v>
      </c>
      <c r="C57">
        <v>4.5318717891555803E-2</v>
      </c>
      <c r="D57">
        <v>4.5318717891555803E-2</v>
      </c>
      <c r="E57">
        <v>4.5318717891555803E-2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0F67-2C3C-4E0F-B85F-A7EDC09D9C7C}">
  <dimension ref="A1:AN57"/>
  <sheetViews>
    <sheetView zoomScale="85" zoomScaleNormal="85" workbookViewId="0">
      <selection activeCell="N1" sqref="N1:N1048576"/>
    </sheetView>
  </sheetViews>
  <sheetFormatPr defaultRowHeight="14.5" x14ac:dyDescent="0.35"/>
  <cols>
    <col min="2" max="3" width="13" bestFit="1" customWidth="1"/>
    <col min="4" max="4" width="10.26953125" bestFit="1" customWidth="1"/>
    <col min="5" max="5" width="10.7265625" bestFit="1" customWidth="1"/>
    <col min="6" max="6" width="9.7265625" customWidth="1"/>
    <col min="7" max="7" width="7.81640625" customWidth="1"/>
    <col min="8" max="8" width="8.81640625" customWidth="1"/>
    <col min="9" max="9" width="9.26953125" customWidth="1"/>
    <col min="10" max="10" width="12.453125" bestFit="1" customWidth="1"/>
    <col min="11" max="13" width="12.453125" customWidth="1"/>
    <col min="14" max="14" width="25.36328125" bestFit="1" customWidth="1"/>
    <col min="15" max="15" width="9" customWidth="1"/>
    <col min="19" max="19" width="15.54296875" bestFit="1" customWidth="1"/>
    <col min="21" max="21" width="9" customWidth="1"/>
    <col min="23" max="23" width="23" bestFit="1" customWidth="1"/>
    <col min="24" max="24" width="15.54296875" bestFit="1" customWidth="1"/>
    <col min="25" max="26" width="9" bestFit="1" customWidth="1"/>
    <col min="27" max="27" width="8.453125" bestFit="1" customWidth="1"/>
    <col min="28" max="28" width="4" bestFit="1" customWidth="1"/>
    <col min="29" max="29" width="23" bestFit="1" customWidth="1"/>
    <col min="30" max="30" width="15.54296875" bestFit="1" customWidth="1"/>
    <col min="31" max="32" width="9" bestFit="1" customWidth="1"/>
    <col min="33" max="33" width="9" customWidth="1"/>
  </cols>
  <sheetData>
    <row r="1" spans="1:14" ht="15.5" x14ac:dyDescent="0.35">
      <c r="A1" s="9"/>
      <c r="B1" s="28" t="s">
        <v>270</v>
      </c>
      <c r="C1" s="28" t="s">
        <v>271</v>
      </c>
      <c r="D1" s="28" t="s">
        <v>269</v>
      </c>
      <c r="E1" s="28" t="s">
        <v>272</v>
      </c>
      <c r="F1" s="62" t="s">
        <v>293</v>
      </c>
      <c r="G1" s="62" t="s">
        <v>271</v>
      </c>
      <c r="H1" s="62" t="s">
        <v>292</v>
      </c>
      <c r="I1" s="62" t="s">
        <v>294</v>
      </c>
      <c r="J1" s="61" t="s">
        <v>2763</v>
      </c>
      <c r="K1" s="61" t="s">
        <v>2764</v>
      </c>
      <c r="L1" s="61" t="s">
        <v>2765</v>
      </c>
      <c r="M1" s="61" t="s">
        <v>2761</v>
      </c>
    </row>
    <row r="2" spans="1:14" ht="15.5" x14ac:dyDescent="0.35">
      <c r="A2" s="56">
        <v>1</v>
      </c>
      <c r="B2" s="57">
        <v>867.8</v>
      </c>
      <c r="C2" s="57">
        <v>1050</v>
      </c>
      <c r="D2" s="57">
        <v>987.51</v>
      </c>
      <c r="E2" s="57">
        <v>853.8</v>
      </c>
      <c r="F2" s="58">
        <v>34.865000000000009</v>
      </c>
      <c r="G2" s="58">
        <v>47.5</v>
      </c>
      <c r="H2" s="58">
        <v>31.310000000000031</v>
      </c>
      <c r="I2" s="58">
        <v>29.172499999999985</v>
      </c>
      <c r="J2" s="58">
        <f t="shared" ref="J2:J18" si="0">VLOOKUP(A2,$A$23:$E$57,2,FALSE)*1000</f>
        <v>1136.82345532927</v>
      </c>
      <c r="K2" s="58">
        <f>VLOOKUP(A2,$A$23:$E$57,3,FALSE)*1000</f>
        <v>886.84537655231304</v>
      </c>
      <c r="L2" s="58">
        <f>VLOOKUP(A2,$A$23:$E$57,4,FALSE)*1000</f>
        <v>576.99438257366103</v>
      </c>
      <c r="M2" s="58">
        <f>VLOOKUP(A2,$A$23:$E$57,5,FALSE)*1000</f>
        <v>586.6926630321459</v>
      </c>
      <c r="N2" s="18" t="s">
        <v>187</v>
      </c>
    </row>
    <row r="3" spans="1:14" ht="17.5" x14ac:dyDescent="0.35">
      <c r="A3" s="56">
        <v>6</v>
      </c>
      <c r="B3" s="57">
        <v>1690</v>
      </c>
      <c r="C3" s="57">
        <v>2110</v>
      </c>
      <c r="D3" s="57">
        <v>2000</v>
      </c>
      <c r="E3" s="57">
        <v>1650</v>
      </c>
      <c r="F3" s="58">
        <v>67.5</v>
      </c>
      <c r="G3" s="58">
        <v>95</v>
      </c>
      <c r="H3" s="58">
        <v>60</v>
      </c>
      <c r="I3" s="58">
        <v>55</v>
      </c>
      <c r="J3" s="58">
        <f t="shared" si="0"/>
        <v>1629.38018388302</v>
      </c>
      <c r="K3" s="58">
        <f t="shared" ref="K3:K18" si="1">VLOOKUP(A3,$A$23:$E$57,3,FALSE)*1000</f>
        <v>1541.0618270032198</v>
      </c>
      <c r="L3" s="58">
        <f t="shared" ref="L3:L18" si="2">VLOOKUP(A3,$A$23:$E$57,4,FALSE)*1000</f>
        <v>1502.8030741849</v>
      </c>
      <c r="M3" s="58">
        <f t="shared" ref="M3:M18" si="3">VLOOKUP(A3,$A$23:$E$57,5,FALSE)*1000</f>
        <v>1604.39574941196</v>
      </c>
      <c r="N3" s="18" t="s">
        <v>245</v>
      </c>
    </row>
    <row r="4" spans="1:14" s="44" customFormat="1" ht="15.5" x14ac:dyDescent="0.35">
      <c r="A4" s="56">
        <v>10</v>
      </c>
      <c r="B4" s="57">
        <v>132.1</v>
      </c>
      <c r="C4" s="57">
        <v>115.07</v>
      </c>
      <c r="D4" s="57">
        <v>124.04</v>
      </c>
      <c r="E4" s="57">
        <v>172.07</v>
      </c>
      <c r="F4" s="58">
        <v>24.45</v>
      </c>
      <c r="G4" s="58">
        <v>25.055</v>
      </c>
      <c r="H4" s="58">
        <v>31.090000000000003</v>
      </c>
      <c r="I4" s="58">
        <v>33.954999999999998</v>
      </c>
      <c r="J4" s="58">
        <f t="shared" si="0"/>
        <v>131.707584727007</v>
      </c>
      <c r="K4" s="58">
        <f t="shared" si="1"/>
        <v>130.235986938786</v>
      </c>
      <c r="L4" s="58">
        <f t="shared" si="2"/>
        <v>125.06915065687599</v>
      </c>
      <c r="M4" s="58">
        <f t="shared" si="3"/>
        <v>120.597182398776</v>
      </c>
    </row>
    <row r="5" spans="1:14" ht="15.5" x14ac:dyDescent="0.35">
      <c r="A5" s="56">
        <v>11</v>
      </c>
      <c r="B5" s="57">
        <v>132.1</v>
      </c>
      <c r="C5" s="57">
        <v>115.07</v>
      </c>
      <c r="D5" s="57">
        <v>124.04</v>
      </c>
      <c r="E5" s="57">
        <v>172.07</v>
      </c>
      <c r="F5" s="58">
        <v>24.45</v>
      </c>
      <c r="G5" s="58">
        <v>25.055</v>
      </c>
      <c r="H5" s="58">
        <v>31.090000000000003</v>
      </c>
      <c r="I5" s="58">
        <v>33.954999999999998</v>
      </c>
      <c r="J5" s="58">
        <f t="shared" si="0"/>
        <v>142.06676088957201</v>
      </c>
      <c r="K5" s="58">
        <f t="shared" si="1"/>
        <v>129.47124805794999</v>
      </c>
      <c r="L5" s="58">
        <f t="shared" si="2"/>
        <v>130.20993925166201</v>
      </c>
      <c r="M5" s="58">
        <f t="shared" si="3"/>
        <v>130.09607771816499</v>
      </c>
    </row>
    <row r="6" spans="1:14" s="44" customFormat="1" ht="15.5" x14ac:dyDescent="0.35">
      <c r="A6" s="56">
        <v>12</v>
      </c>
      <c r="B6" s="57">
        <v>25.52</v>
      </c>
      <c r="C6" s="57">
        <v>23.96</v>
      </c>
      <c r="D6" s="57">
        <v>24.47</v>
      </c>
      <c r="E6" s="57">
        <v>42.64</v>
      </c>
      <c r="F6" s="58">
        <v>5.1174999999999997</v>
      </c>
      <c r="G6" s="58">
        <v>11.184999999999999</v>
      </c>
      <c r="H6" s="58">
        <v>18.0275</v>
      </c>
      <c r="I6" s="58">
        <v>8.2324999999999999</v>
      </c>
      <c r="J6" s="58">
        <f t="shared" si="0"/>
        <v>30.0652349104069</v>
      </c>
      <c r="K6" s="58">
        <f t="shared" si="1"/>
        <v>29.810287607808498</v>
      </c>
      <c r="L6" s="58">
        <f t="shared" si="2"/>
        <v>20.4536208656769</v>
      </c>
      <c r="M6" s="58">
        <f t="shared" si="3"/>
        <v>29.7464497354215</v>
      </c>
    </row>
    <row r="7" spans="1:14" ht="15.5" x14ac:dyDescent="0.35">
      <c r="A7" s="56">
        <v>13</v>
      </c>
      <c r="B7" s="57">
        <v>96.27</v>
      </c>
      <c r="C7" s="57">
        <v>111.73</v>
      </c>
      <c r="D7" s="57">
        <v>130.38</v>
      </c>
      <c r="E7" s="57">
        <v>124.63</v>
      </c>
      <c r="F7" s="58">
        <v>12.072499999999998</v>
      </c>
      <c r="G7" s="58">
        <v>20.682499999999997</v>
      </c>
      <c r="H7" s="58">
        <v>18.285000000000004</v>
      </c>
      <c r="I7" s="58">
        <v>14.427499999999998</v>
      </c>
      <c r="J7" s="58">
        <f t="shared" si="0"/>
        <v>135.83075160336699</v>
      </c>
      <c r="K7" s="58">
        <f t="shared" si="1"/>
        <v>130.64241740084699</v>
      </c>
      <c r="L7" s="58">
        <f t="shared" si="2"/>
        <v>118.02296398540301</v>
      </c>
      <c r="M7" s="58">
        <f t="shared" si="3"/>
        <v>130.662343097518</v>
      </c>
    </row>
    <row r="8" spans="1:14" ht="15.5" x14ac:dyDescent="0.35">
      <c r="A8" s="56">
        <v>14</v>
      </c>
      <c r="B8" s="57">
        <v>96.27</v>
      </c>
      <c r="C8" s="57">
        <v>111.73</v>
      </c>
      <c r="D8" s="57">
        <v>130.38</v>
      </c>
      <c r="E8" s="57">
        <v>124.63</v>
      </c>
      <c r="F8" s="58">
        <v>12.072499999999998</v>
      </c>
      <c r="G8" s="58">
        <v>20.682499999999997</v>
      </c>
      <c r="H8" s="58">
        <v>18.285000000000004</v>
      </c>
      <c r="I8" s="58">
        <v>14.427499999999998</v>
      </c>
      <c r="J8" s="58">
        <f t="shared" si="0"/>
        <v>119.07806383671</v>
      </c>
      <c r="K8" s="58">
        <f t="shared" si="1"/>
        <v>111.57366346092799</v>
      </c>
      <c r="L8" s="58">
        <f t="shared" si="2"/>
        <v>108.33465764562401</v>
      </c>
      <c r="M8" s="58">
        <f t="shared" si="3"/>
        <v>108.56266714705599</v>
      </c>
    </row>
    <row r="9" spans="1:14" ht="15.5" x14ac:dyDescent="0.35">
      <c r="A9" s="56">
        <v>15</v>
      </c>
      <c r="B9" s="57">
        <v>117.7</v>
      </c>
      <c r="C9" s="57">
        <v>78.680000000000007</v>
      </c>
      <c r="D9" s="57">
        <v>76.75</v>
      </c>
      <c r="E9" s="57">
        <v>149.84</v>
      </c>
      <c r="F9" s="58">
        <v>23.449999999999996</v>
      </c>
      <c r="G9" s="58">
        <v>20.674999999999997</v>
      </c>
      <c r="H9" s="58">
        <v>25.677500000000002</v>
      </c>
      <c r="I9" s="58">
        <v>29.857500000000002</v>
      </c>
      <c r="J9" s="58">
        <f t="shared" si="0"/>
        <v>96.599525956023498</v>
      </c>
      <c r="K9" s="58">
        <f t="shared" si="1"/>
        <v>101.102355029525</v>
      </c>
      <c r="L9" s="58">
        <f t="shared" si="2"/>
        <v>100.57790264092</v>
      </c>
      <c r="M9" s="58">
        <f t="shared" si="3"/>
        <v>100.55631891290801</v>
      </c>
    </row>
    <row r="10" spans="1:14" ht="15.5" x14ac:dyDescent="0.35">
      <c r="A10" s="56">
        <v>16</v>
      </c>
      <c r="B10" s="57">
        <v>84.39</v>
      </c>
      <c r="C10" s="57">
        <v>120.44</v>
      </c>
      <c r="D10" s="57">
        <v>149.28</v>
      </c>
      <c r="E10" s="57">
        <v>101.23</v>
      </c>
      <c r="F10" s="58">
        <v>11.765000000000001</v>
      </c>
      <c r="G10" s="58">
        <v>21.102500000000003</v>
      </c>
      <c r="H10" s="58">
        <v>15.129999999999999</v>
      </c>
      <c r="I10" s="58">
        <v>11.870000000000001</v>
      </c>
      <c r="J10" s="58">
        <f t="shared" si="0"/>
        <v>121.22365879635299</v>
      </c>
      <c r="K10" s="58">
        <f t="shared" si="1"/>
        <v>107.33258717096</v>
      </c>
      <c r="L10" s="58">
        <f t="shared" si="2"/>
        <v>108.347516515826</v>
      </c>
      <c r="M10" s="58">
        <f t="shared" si="3"/>
        <v>109.87585973898601</v>
      </c>
    </row>
    <row r="11" spans="1:14" ht="15.5" x14ac:dyDescent="0.35">
      <c r="A11" s="56">
        <v>17</v>
      </c>
      <c r="B11" s="57">
        <v>14.4</v>
      </c>
      <c r="C11" s="57">
        <v>36.39</v>
      </c>
      <c r="D11" s="57">
        <v>47.29</v>
      </c>
      <c r="E11" s="57">
        <v>22.23</v>
      </c>
      <c r="F11" s="58">
        <v>4.7425000000000006</v>
      </c>
      <c r="G11" s="58">
        <v>6.4449999999999994</v>
      </c>
      <c r="H11" s="58">
        <v>8.5225000000000009</v>
      </c>
      <c r="I11" s="58">
        <v>3.9950000000000001</v>
      </c>
      <c r="J11" s="58">
        <f t="shared" si="0"/>
        <v>26.787772919846397</v>
      </c>
      <c r="K11" s="58">
        <f t="shared" si="1"/>
        <v>27.0688085123961</v>
      </c>
      <c r="L11" s="58">
        <f t="shared" si="2"/>
        <v>26.8213262979239</v>
      </c>
      <c r="M11" s="58">
        <f t="shared" si="3"/>
        <v>26.886444886818602</v>
      </c>
    </row>
    <row r="12" spans="1:14" s="44" customFormat="1" ht="17.5" x14ac:dyDescent="0.35">
      <c r="A12" s="56">
        <v>18</v>
      </c>
      <c r="B12" s="57">
        <v>103.35</v>
      </c>
      <c r="C12" s="57">
        <v>128.44999999999999</v>
      </c>
      <c r="D12" s="57">
        <v>143.09</v>
      </c>
      <c r="E12" s="57">
        <v>115.88</v>
      </c>
      <c r="F12" s="58">
        <v>9.4199999999999982</v>
      </c>
      <c r="G12" s="58">
        <v>15.162500000000001</v>
      </c>
      <c r="H12" s="58">
        <v>8.5250000000000021</v>
      </c>
      <c r="I12" s="58">
        <v>9.2525000000000013</v>
      </c>
      <c r="J12" s="58">
        <f t="shared" si="0"/>
        <v>121.915014712407</v>
      </c>
      <c r="K12" s="58">
        <f t="shared" si="1"/>
        <v>143.347792017156</v>
      </c>
      <c r="L12" s="58">
        <f t="shared" si="2"/>
        <v>129.813925142318</v>
      </c>
      <c r="M12" s="58">
        <f t="shared" si="3"/>
        <v>111.15354077787799</v>
      </c>
      <c r="N12" s="18" t="s">
        <v>254</v>
      </c>
    </row>
    <row r="13" spans="1:14" s="44" customFormat="1" ht="15.5" x14ac:dyDescent="0.35">
      <c r="A13" s="56">
        <v>19</v>
      </c>
      <c r="B13" s="57">
        <v>70.75</v>
      </c>
      <c r="C13" s="57">
        <v>87.78</v>
      </c>
      <c r="D13" s="57">
        <v>105.91</v>
      </c>
      <c r="E13" s="57">
        <v>81.98</v>
      </c>
      <c r="F13" s="58">
        <v>9.64</v>
      </c>
      <c r="G13" s="58">
        <v>15.28</v>
      </c>
      <c r="H13" s="58">
        <v>8.7149999999999999</v>
      </c>
      <c r="I13" s="58">
        <v>9.5050000000000008</v>
      </c>
      <c r="J13" s="58">
        <f t="shared" si="0"/>
        <v>-53.202078305740194</v>
      </c>
      <c r="K13" s="58">
        <f t="shared" si="1"/>
        <v>-57.611700675443203</v>
      </c>
      <c r="L13" s="58">
        <f t="shared" si="2"/>
        <v>-54.295788762914299</v>
      </c>
      <c r="M13" s="58">
        <f t="shared" si="3"/>
        <v>-50.766204137600099</v>
      </c>
    </row>
    <row r="14" spans="1:14" s="44" customFormat="1" ht="15.5" x14ac:dyDescent="0.35">
      <c r="A14" s="56">
        <v>20</v>
      </c>
      <c r="B14" s="57">
        <v>35.619999999999997</v>
      </c>
      <c r="C14" s="57">
        <v>40.44</v>
      </c>
      <c r="D14" s="57">
        <v>39.79</v>
      </c>
      <c r="E14" s="57">
        <v>34.979999999999997</v>
      </c>
      <c r="F14" s="58">
        <v>3.7375000000000007</v>
      </c>
      <c r="G14" s="58">
        <v>2.5400000000000009</v>
      </c>
      <c r="H14" s="58">
        <v>2.0875000000000004</v>
      </c>
      <c r="I14" s="58">
        <v>3.379999999999999</v>
      </c>
      <c r="J14" s="58">
        <f t="shared" si="0"/>
        <v>32.592116048995997</v>
      </c>
      <c r="K14" s="58">
        <f t="shared" si="1"/>
        <v>26.945870702542599</v>
      </c>
      <c r="L14" s="58">
        <f t="shared" si="2"/>
        <v>25.383819664791698</v>
      </c>
      <c r="M14" s="58">
        <f t="shared" si="3"/>
        <v>27.851502688833399</v>
      </c>
    </row>
    <row r="15" spans="1:14" ht="15.5" x14ac:dyDescent="0.35">
      <c r="A15" s="56">
        <v>21</v>
      </c>
      <c r="B15" s="57">
        <v>28.3</v>
      </c>
      <c r="C15" s="57">
        <v>36.19</v>
      </c>
      <c r="D15" s="57">
        <v>32.43</v>
      </c>
      <c r="E15" s="57">
        <v>29.42</v>
      </c>
      <c r="F15" s="58">
        <v>1.3724999999999996</v>
      </c>
      <c r="G15" s="58">
        <v>1.6650000000000009</v>
      </c>
      <c r="H15" s="58">
        <v>1.1750000000000007</v>
      </c>
      <c r="I15" s="58">
        <v>1.567499999999999</v>
      </c>
      <c r="J15" s="58">
        <f t="shared" si="0"/>
        <v>31.405624219327798</v>
      </c>
      <c r="K15" s="58">
        <f t="shared" si="1"/>
        <v>31.285135856222798</v>
      </c>
      <c r="L15" s="58">
        <f t="shared" si="2"/>
        <v>30.526613649454401</v>
      </c>
      <c r="M15" s="58">
        <f t="shared" si="3"/>
        <v>31.481870664083999</v>
      </c>
      <c r="N15" s="18" t="s">
        <v>181</v>
      </c>
    </row>
    <row r="16" spans="1:14" ht="15.5" x14ac:dyDescent="0.35">
      <c r="A16" s="56">
        <v>29</v>
      </c>
      <c r="B16" s="57">
        <v>17.309999999999999</v>
      </c>
      <c r="C16" s="57">
        <v>21.7</v>
      </c>
      <c r="D16" s="57">
        <v>11.16</v>
      </c>
      <c r="E16" s="57">
        <v>34.590000000000003</v>
      </c>
      <c r="F16" s="58">
        <v>4.6074999999999999</v>
      </c>
      <c r="G16" s="58">
        <v>5.6374999999999993</v>
      </c>
      <c r="H16" s="58">
        <v>4.3550000000000004</v>
      </c>
      <c r="I16" s="58">
        <v>11.055</v>
      </c>
      <c r="J16" s="58">
        <f t="shared" si="0"/>
        <v>7.2373617923496898</v>
      </c>
      <c r="K16" s="58">
        <f t="shared" si="1"/>
        <v>8.0664421094624501</v>
      </c>
      <c r="L16" s="58">
        <f t="shared" si="2"/>
        <v>7.3687108647515096</v>
      </c>
      <c r="M16" s="58">
        <f t="shared" si="3"/>
        <v>7.1387769161243906</v>
      </c>
    </row>
    <row r="17" spans="1:40" ht="15.5" x14ac:dyDescent="0.35">
      <c r="A17" s="56">
        <v>31</v>
      </c>
      <c r="B17" s="57">
        <v>0.46</v>
      </c>
      <c r="C17" s="57">
        <v>4.1100000000000003</v>
      </c>
      <c r="D17" s="57">
        <v>7.42</v>
      </c>
      <c r="E17" s="57">
        <v>4.7699999999999996</v>
      </c>
      <c r="F17" s="58">
        <v>4.1675000000000004</v>
      </c>
      <c r="G17" s="58">
        <v>1.91</v>
      </c>
      <c r="H17" s="58">
        <v>2.2975000000000003</v>
      </c>
      <c r="I17" s="58">
        <v>3.3099999999999996</v>
      </c>
      <c r="J17" s="58">
        <f t="shared" si="0"/>
        <v>-3.9427797644613296</v>
      </c>
      <c r="K17" s="58">
        <f t="shared" si="1"/>
        <v>-1.74718864359318</v>
      </c>
      <c r="L17" s="58">
        <f t="shared" si="2"/>
        <v>-1.1475850438933801</v>
      </c>
      <c r="M17" s="58">
        <f t="shared" si="3"/>
        <v>-1.3507120192654001</v>
      </c>
    </row>
    <row r="18" spans="1:40" s="67" customFormat="1" ht="15.5" x14ac:dyDescent="0.35">
      <c r="A18" s="63">
        <v>34</v>
      </c>
      <c r="B18" s="64">
        <v>35.880000000000003</v>
      </c>
      <c r="C18" s="64">
        <v>37.4</v>
      </c>
      <c r="D18" s="64">
        <v>39.61</v>
      </c>
      <c r="E18" s="64">
        <v>37.31</v>
      </c>
      <c r="F18" s="65">
        <v>7.8324999999999996</v>
      </c>
      <c r="G18" s="65">
        <v>7.8224999999999989</v>
      </c>
      <c r="H18" s="65">
        <v>7.8075000000000001</v>
      </c>
      <c r="I18" s="65">
        <v>7.8199999999999994</v>
      </c>
      <c r="J18" s="66">
        <f t="shared" si="0"/>
        <v>34.364201156972101</v>
      </c>
      <c r="K18" s="66">
        <f t="shared" si="1"/>
        <v>43.336234794515697</v>
      </c>
      <c r="L18" s="66">
        <f t="shared" si="2"/>
        <v>16.2006808545169</v>
      </c>
      <c r="M18" s="66">
        <f t="shared" si="3"/>
        <v>17.525517460230798</v>
      </c>
      <c r="N18" s="67" t="s">
        <v>2762</v>
      </c>
    </row>
    <row r="20" spans="1:40" x14ac:dyDescent="0.35">
      <c r="B20" s="2"/>
      <c r="C20" s="2"/>
      <c r="AE20" s="2"/>
      <c r="AJ20" s="2"/>
    </row>
    <row r="21" spans="1:40" x14ac:dyDescent="0.35">
      <c r="B21" s="2"/>
      <c r="C21" s="2"/>
      <c r="AE21" s="2"/>
      <c r="AJ21" s="2"/>
    </row>
    <row r="22" spans="1:40" ht="15.5" x14ac:dyDescent="0.35">
      <c r="B22" s="28" t="s">
        <v>2763</v>
      </c>
      <c r="C22" s="28" t="s">
        <v>2764</v>
      </c>
      <c r="D22" s="28" t="s">
        <v>2765</v>
      </c>
      <c r="E22" s="28" t="s">
        <v>2761</v>
      </c>
      <c r="R22" s="28" t="s">
        <v>236</v>
      </c>
      <c r="S22" s="28" t="s">
        <v>237</v>
      </c>
      <c r="T22" s="9"/>
      <c r="U22" s="9"/>
      <c r="V22" s="9"/>
      <c r="W22" s="9"/>
      <c r="X22" s="28" t="s">
        <v>238</v>
      </c>
      <c r="Y22" s="28" t="s">
        <v>239</v>
      </c>
      <c r="Z22" s="9"/>
      <c r="AA22" s="9"/>
      <c r="AB22" s="9"/>
      <c r="AC22" s="9"/>
      <c r="AD22" s="29" t="s">
        <v>236</v>
      </c>
      <c r="AE22" s="29" t="s">
        <v>237</v>
      </c>
      <c r="AF22" s="29" t="s">
        <v>238</v>
      </c>
      <c r="AG22" s="29" t="s">
        <v>239</v>
      </c>
      <c r="AH22" s="9"/>
      <c r="AI22" s="9"/>
      <c r="AJ22" s="28" t="s">
        <v>67</v>
      </c>
      <c r="AK22" s="9"/>
      <c r="AL22" s="9"/>
      <c r="AM22" s="9"/>
      <c r="AN22" s="9"/>
    </row>
    <row r="23" spans="1:40" ht="31" x14ac:dyDescent="0.35">
      <c r="A23">
        <v>1</v>
      </c>
      <c r="B23">
        <v>1.13682345532927</v>
      </c>
      <c r="C23">
        <v>0.88684537655231299</v>
      </c>
      <c r="D23">
        <v>0.57699438257366098</v>
      </c>
      <c r="E23">
        <v>0.58669266303214596</v>
      </c>
      <c r="R23" s="17" t="s">
        <v>0</v>
      </c>
      <c r="S23" s="9"/>
      <c r="T23" s="9"/>
      <c r="U23" s="9"/>
      <c r="V23" s="9"/>
      <c r="W23" s="9"/>
      <c r="X23" s="17" t="s">
        <v>0</v>
      </c>
      <c r="Y23" s="9"/>
      <c r="Z23" s="9"/>
      <c r="AA23" s="9"/>
      <c r="AB23" s="9"/>
      <c r="AC23" s="9"/>
      <c r="AD23" s="17" t="s">
        <v>0</v>
      </c>
      <c r="AE23" s="9"/>
      <c r="AF23" s="9"/>
      <c r="AG23" s="9"/>
      <c r="AH23" s="9"/>
      <c r="AI23" s="9"/>
      <c r="AJ23" s="17" t="s">
        <v>0</v>
      </c>
      <c r="AK23" s="9"/>
      <c r="AL23" s="9"/>
      <c r="AM23" s="9"/>
      <c r="AN23" s="9"/>
    </row>
    <row r="24" spans="1:40" ht="15.5" x14ac:dyDescent="0.35">
      <c r="A24">
        <v>2</v>
      </c>
      <c r="B24" s="2">
        <v>-3.87261100946397E-8</v>
      </c>
      <c r="C24" s="2">
        <v>-5.61070039784645E-8</v>
      </c>
      <c r="D24" s="2">
        <v>4.8649797612037798E-8</v>
      </c>
      <c r="E24" s="2">
        <v>-4.82587070357289E-8</v>
      </c>
      <c r="R24" s="8" t="s">
        <v>171</v>
      </c>
      <c r="S24" s="9" t="s">
        <v>68</v>
      </c>
      <c r="T24" s="9" t="s">
        <v>5</v>
      </c>
      <c r="U24" s="9" t="s">
        <v>6</v>
      </c>
      <c r="V24" s="9"/>
      <c r="W24" s="17" t="s">
        <v>172</v>
      </c>
      <c r="X24" s="8" t="s">
        <v>171</v>
      </c>
      <c r="Y24" s="9" t="s">
        <v>68</v>
      </c>
      <c r="Z24" s="9" t="s">
        <v>5</v>
      </c>
      <c r="AA24" s="9" t="s">
        <v>6</v>
      </c>
      <c r="AB24" s="9"/>
      <c r="AC24" s="17" t="s">
        <v>172</v>
      </c>
      <c r="AD24" s="8" t="s">
        <v>171</v>
      </c>
      <c r="AE24" s="9" t="s">
        <v>68</v>
      </c>
      <c r="AF24" s="9" t="s">
        <v>5</v>
      </c>
      <c r="AG24" s="9" t="s">
        <v>6</v>
      </c>
      <c r="AH24" s="9"/>
      <c r="AI24" s="17" t="s">
        <v>172</v>
      </c>
      <c r="AJ24" s="8" t="s">
        <v>171</v>
      </c>
      <c r="AK24" s="9" t="s">
        <v>68</v>
      </c>
      <c r="AL24" s="9" t="s">
        <v>5</v>
      </c>
      <c r="AM24" s="9" t="s">
        <v>6</v>
      </c>
      <c r="AN24" s="9"/>
    </row>
    <row r="25" spans="1:40" ht="15.5" x14ac:dyDescent="0.35">
      <c r="A25">
        <v>3</v>
      </c>
      <c r="B25">
        <v>0.11282118854194</v>
      </c>
      <c r="C25">
        <v>6.0134000827768402E-2</v>
      </c>
      <c r="D25">
        <v>8.8458826028714896E-2</v>
      </c>
      <c r="E25">
        <v>9.4951262748063606E-2</v>
      </c>
      <c r="R25" s="9" t="s">
        <v>101</v>
      </c>
      <c r="S25" s="9">
        <v>987.51</v>
      </c>
      <c r="T25" s="9">
        <v>925.16</v>
      </c>
      <c r="U25" s="9">
        <v>1050.4000000000001</v>
      </c>
      <c r="V25" s="9">
        <f>(U25-T25)/4</f>
        <v>31.310000000000031</v>
      </c>
      <c r="W25" s="17">
        <v>1</v>
      </c>
      <c r="X25" s="9" t="s">
        <v>101</v>
      </c>
      <c r="Y25" s="9">
        <v>867.8</v>
      </c>
      <c r="Z25" s="9">
        <v>798.41</v>
      </c>
      <c r="AA25" s="9">
        <v>937.87</v>
      </c>
      <c r="AB25" s="9">
        <f>(AA25-Z25)/4</f>
        <v>34.865000000000009</v>
      </c>
      <c r="AC25" s="17">
        <v>1</v>
      </c>
      <c r="AD25" s="9" t="s">
        <v>101</v>
      </c>
      <c r="AE25" s="9">
        <v>853.8</v>
      </c>
      <c r="AF25" s="9">
        <v>795.45</v>
      </c>
      <c r="AG25" s="9">
        <v>912.14</v>
      </c>
      <c r="AH25" s="9">
        <f>(AG25-AF25)/4</f>
        <v>29.172499999999985</v>
      </c>
      <c r="AI25" s="17">
        <v>1</v>
      </c>
      <c r="AJ25" s="9" t="s">
        <v>101</v>
      </c>
      <c r="AK25" s="10">
        <v>1050</v>
      </c>
      <c r="AL25" s="10">
        <v>950</v>
      </c>
      <c r="AM25" s="10">
        <v>1140</v>
      </c>
      <c r="AN25" s="9">
        <f>(AM25-AL25)/4</f>
        <v>47.5</v>
      </c>
    </row>
    <row r="26" spans="1:40" ht="15.5" x14ac:dyDescent="0.35">
      <c r="A26">
        <v>4</v>
      </c>
      <c r="B26">
        <v>1.1604517774549601</v>
      </c>
      <c r="C26">
        <v>5.2847114522607797</v>
      </c>
      <c r="D26">
        <v>29.001714843113</v>
      </c>
      <c r="E26">
        <v>3.1368721055999602</v>
      </c>
      <c r="R26" s="9" t="s">
        <v>102</v>
      </c>
      <c r="S26" s="10">
        <v>2000</v>
      </c>
      <c r="T26" s="10">
        <v>1880</v>
      </c>
      <c r="U26" s="10">
        <v>2120</v>
      </c>
      <c r="V26" s="9">
        <f t="shared" ref="V26:V41" si="4">(U26-T26)/4</f>
        <v>60</v>
      </c>
      <c r="W26" s="17">
        <v>6</v>
      </c>
      <c r="X26" s="9" t="s">
        <v>102</v>
      </c>
      <c r="Y26" s="10">
        <v>1690</v>
      </c>
      <c r="Z26" s="10">
        <v>1560</v>
      </c>
      <c r="AA26" s="10">
        <v>1830</v>
      </c>
      <c r="AB26" s="9">
        <f t="shared" ref="AB26:AB41" si="5">(AA26-Z26)/4</f>
        <v>67.5</v>
      </c>
      <c r="AC26" s="17">
        <v>6</v>
      </c>
      <c r="AD26" s="9" t="s">
        <v>102</v>
      </c>
      <c r="AE26" s="10">
        <v>1650</v>
      </c>
      <c r="AF26" s="10">
        <v>1540</v>
      </c>
      <c r="AG26" s="10">
        <v>1760</v>
      </c>
      <c r="AH26" s="9">
        <f t="shared" ref="AH26:AH41" si="6">(AG26-AF26)/4</f>
        <v>55</v>
      </c>
      <c r="AI26" s="17">
        <v>6</v>
      </c>
      <c r="AJ26" s="9" t="s">
        <v>102</v>
      </c>
      <c r="AK26" s="10">
        <v>2110</v>
      </c>
      <c r="AL26" s="10">
        <v>1920</v>
      </c>
      <c r="AM26" s="10">
        <v>2300</v>
      </c>
      <c r="AN26" s="9">
        <f t="shared" ref="AN26:AN41" si="7">(AM26-AL26)/4</f>
        <v>95</v>
      </c>
    </row>
    <row r="27" spans="1:40" ht="15.5" x14ac:dyDescent="0.35">
      <c r="A27">
        <v>5</v>
      </c>
      <c r="B27">
        <v>16.992910208735001</v>
      </c>
      <c r="C27">
        <v>16.224805612569199</v>
      </c>
      <c r="D27">
        <v>16.339347211608199</v>
      </c>
      <c r="E27">
        <v>15.920796008791401</v>
      </c>
      <c r="R27" s="9" t="s">
        <v>103</v>
      </c>
      <c r="S27" s="9">
        <v>124.04</v>
      </c>
      <c r="T27" s="9">
        <v>59.25</v>
      </c>
      <c r="U27" s="9">
        <v>183.61</v>
      </c>
      <c r="V27" s="9">
        <f t="shared" si="4"/>
        <v>31.090000000000003</v>
      </c>
      <c r="W27" s="17">
        <v>10</v>
      </c>
      <c r="X27" s="9" t="s">
        <v>103</v>
      </c>
      <c r="Y27" s="9">
        <v>132.1</v>
      </c>
      <c r="Z27" s="9">
        <v>94.74</v>
      </c>
      <c r="AA27" s="9">
        <v>192.54</v>
      </c>
      <c r="AB27" s="9">
        <f t="shared" si="5"/>
        <v>24.45</v>
      </c>
      <c r="AC27" s="17">
        <v>10</v>
      </c>
      <c r="AD27" s="9" t="s">
        <v>103</v>
      </c>
      <c r="AE27" s="9">
        <v>172.07</v>
      </c>
      <c r="AF27" s="9">
        <v>115.11</v>
      </c>
      <c r="AG27" s="9">
        <v>250.93</v>
      </c>
      <c r="AH27" s="9">
        <f t="shared" si="6"/>
        <v>33.954999999999998</v>
      </c>
      <c r="AI27" s="17">
        <v>10</v>
      </c>
      <c r="AJ27" s="9" t="s">
        <v>103</v>
      </c>
      <c r="AK27" s="9">
        <v>115.07</v>
      </c>
      <c r="AL27" s="9">
        <v>71.59</v>
      </c>
      <c r="AM27" s="9">
        <v>171.81</v>
      </c>
      <c r="AN27" s="9">
        <f t="shared" si="7"/>
        <v>25.055</v>
      </c>
    </row>
    <row r="28" spans="1:40" ht="15.5" x14ac:dyDescent="0.35">
      <c r="A28">
        <v>6</v>
      </c>
      <c r="B28">
        <v>1.62938018388302</v>
      </c>
      <c r="C28">
        <v>1.5410618270032199</v>
      </c>
      <c r="D28">
        <v>1.5028030741848999</v>
      </c>
      <c r="E28">
        <v>1.6043957494119601</v>
      </c>
      <c r="R28" s="9" t="s">
        <v>104</v>
      </c>
      <c r="S28" s="9">
        <v>124.04</v>
      </c>
      <c r="T28" s="9">
        <v>59.25</v>
      </c>
      <c r="U28" s="9">
        <v>183.61</v>
      </c>
      <c r="V28" s="9">
        <f t="shared" si="4"/>
        <v>31.090000000000003</v>
      </c>
      <c r="W28" s="17">
        <v>11</v>
      </c>
      <c r="X28" s="9" t="s">
        <v>104</v>
      </c>
      <c r="Y28" s="9">
        <v>132.1</v>
      </c>
      <c r="Z28" s="9">
        <v>94.74</v>
      </c>
      <c r="AA28" s="9">
        <v>192.54</v>
      </c>
      <c r="AB28" s="9">
        <f t="shared" si="5"/>
        <v>24.45</v>
      </c>
      <c r="AC28" s="17">
        <v>11</v>
      </c>
      <c r="AD28" s="9" t="s">
        <v>104</v>
      </c>
      <c r="AE28" s="9">
        <v>172.07</v>
      </c>
      <c r="AF28" s="9">
        <v>115.11</v>
      </c>
      <c r="AG28" s="9">
        <v>250.93</v>
      </c>
      <c r="AH28" s="9">
        <f t="shared" si="6"/>
        <v>33.954999999999998</v>
      </c>
      <c r="AI28" s="17">
        <v>11</v>
      </c>
      <c r="AJ28" s="9" t="s">
        <v>104</v>
      </c>
      <c r="AK28" s="9">
        <v>115.07</v>
      </c>
      <c r="AL28" s="9">
        <v>71.59</v>
      </c>
      <c r="AM28" s="9">
        <v>171.81</v>
      </c>
      <c r="AN28" s="9">
        <f t="shared" si="7"/>
        <v>25.055</v>
      </c>
    </row>
    <row r="29" spans="1:40" ht="15.5" x14ac:dyDescent="0.35">
      <c r="A29">
        <v>7</v>
      </c>
      <c r="B29">
        <v>7.8799998675844904E-2</v>
      </c>
      <c r="C29">
        <v>7.8799998532386797E-2</v>
      </c>
      <c r="D29">
        <v>7.8799997923539894E-2</v>
      </c>
      <c r="E29">
        <v>7.8799997926032303E-2</v>
      </c>
      <c r="R29" s="9" t="s">
        <v>105</v>
      </c>
      <c r="S29" s="9">
        <v>24.47</v>
      </c>
      <c r="T29" s="9">
        <v>-2.81</v>
      </c>
      <c r="U29" s="9">
        <v>69.3</v>
      </c>
      <c r="V29" s="9">
        <f t="shared" si="4"/>
        <v>18.0275</v>
      </c>
      <c r="W29" s="17">
        <v>12</v>
      </c>
      <c r="X29" s="9" t="s">
        <v>105</v>
      </c>
      <c r="Y29" s="9">
        <v>25.52</v>
      </c>
      <c r="Z29" s="9">
        <v>16.43</v>
      </c>
      <c r="AA29" s="9">
        <v>36.9</v>
      </c>
      <c r="AB29" s="9">
        <f t="shared" si="5"/>
        <v>5.1174999999999997</v>
      </c>
      <c r="AC29" s="17">
        <v>12</v>
      </c>
      <c r="AD29" s="9" t="s">
        <v>105</v>
      </c>
      <c r="AE29" s="9">
        <v>42.64</v>
      </c>
      <c r="AF29" s="9">
        <v>30.78</v>
      </c>
      <c r="AG29" s="9">
        <v>63.71</v>
      </c>
      <c r="AH29" s="9">
        <f t="shared" si="6"/>
        <v>8.2324999999999999</v>
      </c>
      <c r="AI29" s="17">
        <v>12</v>
      </c>
      <c r="AJ29" s="9" t="s">
        <v>105</v>
      </c>
      <c r="AK29" s="9">
        <v>23.96</v>
      </c>
      <c r="AL29" s="9">
        <v>12.67</v>
      </c>
      <c r="AM29" s="9">
        <v>57.41</v>
      </c>
      <c r="AN29" s="9">
        <f t="shared" si="7"/>
        <v>11.184999999999999</v>
      </c>
    </row>
    <row r="30" spans="1:40" ht="15.5" x14ac:dyDescent="0.35">
      <c r="A30">
        <v>8</v>
      </c>
      <c r="B30">
        <v>7.8800004074646698E-2</v>
      </c>
      <c r="C30">
        <v>7.8800004074632807E-2</v>
      </c>
      <c r="D30">
        <v>7.8800004074633098E-2</v>
      </c>
      <c r="E30">
        <v>7.8800004074643396E-2</v>
      </c>
      <c r="R30" s="9" t="s">
        <v>106</v>
      </c>
      <c r="S30" s="9">
        <v>130.38</v>
      </c>
      <c r="T30" s="9">
        <v>107.19</v>
      </c>
      <c r="U30" s="9">
        <v>180.33</v>
      </c>
      <c r="V30" s="9">
        <f t="shared" si="4"/>
        <v>18.285000000000004</v>
      </c>
      <c r="W30" s="17">
        <v>13</v>
      </c>
      <c r="X30" s="9" t="s">
        <v>106</v>
      </c>
      <c r="Y30" s="9">
        <v>96.27</v>
      </c>
      <c r="Z30" s="9">
        <v>72.98</v>
      </c>
      <c r="AA30" s="9">
        <v>121.27</v>
      </c>
      <c r="AB30" s="9">
        <f t="shared" si="5"/>
        <v>12.072499999999998</v>
      </c>
      <c r="AC30" s="17">
        <v>13</v>
      </c>
      <c r="AD30" s="9" t="s">
        <v>106</v>
      </c>
      <c r="AE30" s="9">
        <v>124.63</v>
      </c>
      <c r="AF30" s="9">
        <v>98.64</v>
      </c>
      <c r="AG30" s="9">
        <v>156.35</v>
      </c>
      <c r="AH30" s="9">
        <f t="shared" si="6"/>
        <v>14.427499999999998</v>
      </c>
      <c r="AI30" s="17">
        <v>13</v>
      </c>
      <c r="AJ30" s="9" t="s">
        <v>106</v>
      </c>
      <c r="AK30" s="9">
        <v>111.73</v>
      </c>
      <c r="AL30" s="9">
        <v>76.25</v>
      </c>
      <c r="AM30" s="9">
        <v>158.97999999999999</v>
      </c>
      <c r="AN30" s="9">
        <f t="shared" si="7"/>
        <v>20.682499999999997</v>
      </c>
    </row>
    <row r="31" spans="1:40" ht="15.5" x14ac:dyDescent="0.35">
      <c r="A31">
        <v>9</v>
      </c>
      <c r="B31">
        <v>7.8800014731511298E-2</v>
      </c>
      <c r="C31">
        <v>7.8800014731493798E-2</v>
      </c>
      <c r="D31">
        <v>7.8800014731490703E-2</v>
      </c>
      <c r="E31">
        <v>7.88000147315083E-2</v>
      </c>
      <c r="R31" s="9" t="s">
        <v>107</v>
      </c>
      <c r="S31" s="9">
        <v>130.38</v>
      </c>
      <c r="T31" s="9">
        <v>107.19</v>
      </c>
      <c r="U31" s="9">
        <v>180.33</v>
      </c>
      <c r="V31" s="9">
        <f t="shared" si="4"/>
        <v>18.285000000000004</v>
      </c>
      <c r="W31" s="17">
        <v>14</v>
      </c>
      <c r="X31" s="9" t="s">
        <v>107</v>
      </c>
      <c r="Y31" s="9">
        <v>96.27</v>
      </c>
      <c r="Z31" s="9">
        <v>72.98</v>
      </c>
      <c r="AA31" s="9">
        <v>121.27</v>
      </c>
      <c r="AB31" s="9">
        <f t="shared" si="5"/>
        <v>12.072499999999998</v>
      </c>
      <c r="AC31" s="17">
        <v>14</v>
      </c>
      <c r="AD31" s="9" t="s">
        <v>107</v>
      </c>
      <c r="AE31" s="9">
        <v>124.63</v>
      </c>
      <c r="AF31" s="9">
        <v>98.64</v>
      </c>
      <c r="AG31" s="9">
        <v>156.35</v>
      </c>
      <c r="AH31" s="9">
        <f t="shared" si="6"/>
        <v>14.427499999999998</v>
      </c>
      <c r="AI31" s="17">
        <v>14</v>
      </c>
      <c r="AJ31" s="9" t="s">
        <v>107</v>
      </c>
      <c r="AK31" s="9">
        <v>111.73</v>
      </c>
      <c r="AL31" s="9">
        <v>76.25</v>
      </c>
      <c r="AM31" s="9">
        <v>158.97999999999999</v>
      </c>
      <c r="AN31" s="9">
        <f t="shared" si="7"/>
        <v>20.682499999999997</v>
      </c>
    </row>
    <row r="32" spans="1:40" ht="15.5" x14ac:dyDescent="0.35">
      <c r="A32">
        <v>10</v>
      </c>
      <c r="B32">
        <v>0.131707584727007</v>
      </c>
      <c r="C32">
        <v>0.13023598693878599</v>
      </c>
      <c r="D32">
        <v>0.12506915065687599</v>
      </c>
      <c r="E32">
        <v>0.120597182398776</v>
      </c>
      <c r="R32" s="9" t="s">
        <v>109</v>
      </c>
      <c r="S32" s="9">
        <v>76.75</v>
      </c>
      <c r="T32" s="9">
        <v>31.78</v>
      </c>
      <c r="U32" s="9">
        <v>134.49</v>
      </c>
      <c r="V32" s="9">
        <f t="shared" si="4"/>
        <v>25.677500000000002</v>
      </c>
      <c r="W32" s="17">
        <v>15</v>
      </c>
      <c r="X32" s="9" t="s">
        <v>109</v>
      </c>
      <c r="Y32" s="9">
        <v>117.7</v>
      </c>
      <c r="Z32" s="9">
        <v>80.900000000000006</v>
      </c>
      <c r="AA32" s="9">
        <v>174.7</v>
      </c>
      <c r="AB32" s="9">
        <f t="shared" si="5"/>
        <v>23.449999999999996</v>
      </c>
      <c r="AC32" s="17">
        <v>15</v>
      </c>
      <c r="AD32" s="9" t="s">
        <v>109</v>
      </c>
      <c r="AE32" s="9">
        <v>149.84</v>
      </c>
      <c r="AF32" s="9">
        <v>106.5</v>
      </c>
      <c r="AG32" s="9">
        <v>225.93</v>
      </c>
      <c r="AH32" s="9">
        <f t="shared" si="6"/>
        <v>29.857500000000002</v>
      </c>
      <c r="AI32" s="17">
        <v>15</v>
      </c>
      <c r="AJ32" s="9" t="s">
        <v>109</v>
      </c>
      <c r="AK32" s="9">
        <v>78.680000000000007</v>
      </c>
      <c r="AL32" s="9">
        <v>45.13</v>
      </c>
      <c r="AM32" s="9">
        <v>127.83</v>
      </c>
      <c r="AN32" s="9">
        <f t="shared" si="7"/>
        <v>20.674999999999997</v>
      </c>
    </row>
    <row r="33" spans="1:40" ht="15.5" x14ac:dyDescent="0.35">
      <c r="A33">
        <v>11</v>
      </c>
      <c r="B33">
        <v>0.14206676088957201</v>
      </c>
      <c r="C33">
        <v>0.12947124805794999</v>
      </c>
      <c r="D33">
        <v>0.13020993925166199</v>
      </c>
      <c r="E33">
        <v>0.130096077718165</v>
      </c>
      <c r="R33" s="9" t="s">
        <v>123</v>
      </c>
      <c r="S33" s="9">
        <v>149.28</v>
      </c>
      <c r="T33" s="9">
        <v>115.05</v>
      </c>
      <c r="U33" s="9">
        <v>175.57</v>
      </c>
      <c r="V33" s="9">
        <f t="shared" si="4"/>
        <v>15.129999999999999</v>
      </c>
      <c r="W33" s="17">
        <v>16</v>
      </c>
      <c r="X33" s="9" t="s">
        <v>123</v>
      </c>
      <c r="Y33" s="9">
        <v>84.39</v>
      </c>
      <c r="Z33" s="9">
        <v>61.05</v>
      </c>
      <c r="AA33" s="9">
        <v>108.11</v>
      </c>
      <c r="AB33" s="9">
        <f t="shared" si="5"/>
        <v>11.765000000000001</v>
      </c>
      <c r="AC33" s="17">
        <v>16</v>
      </c>
      <c r="AD33" s="9" t="s">
        <v>123</v>
      </c>
      <c r="AE33" s="9">
        <v>101.23</v>
      </c>
      <c r="AF33" s="9">
        <v>77.819999999999993</v>
      </c>
      <c r="AG33" s="9">
        <v>125.3</v>
      </c>
      <c r="AH33" s="9">
        <f t="shared" si="6"/>
        <v>11.870000000000001</v>
      </c>
      <c r="AI33" s="17">
        <v>16</v>
      </c>
      <c r="AJ33" s="9" t="s">
        <v>123</v>
      </c>
      <c r="AK33" s="9">
        <v>120.44</v>
      </c>
      <c r="AL33" s="9">
        <v>79.02</v>
      </c>
      <c r="AM33" s="9">
        <v>163.43</v>
      </c>
      <c r="AN33" s="9">
        <f t="shared" si="7"/>
        <v>21.102500000000003</v>
      </c>
    </row>
    <row r="34" spans="1:40" ht="15.5" x14ac:dyDescent="0.35">
      <c r="A34">
        <v>12</v>
      </c>
      <c r="B34">
        <v>3.0065234910406899E-2</v>
      </c>
      <c r="C34">
        <v>2.9810287607808499E-2</v>
      </c>
      <c r="D34">
        <v>2.04536208656769E-2</v>
      </c>
      <c r="E34">
        <v>2.9746449735421499E-2</v>
      </c>
      <c r="R34" s="9" t="s">
        <v>122</v>
      </c>
      <c r="S34" s="9">
        <v>47.29</v>
      </c>
      <c r="T34" s="9">
        <v>24.81</v>
      </c>
      <c r="U34" s="9">
        <v>58.9</v>
      </c>
      <c r="V34" s="9">
        <f t="shared" si="4"/>
        <v>8.5225000000000009</v>
      </c>
      <c r="W34" s="17">
        <v>17</v>
      </c>
      <c r="X34" s="9" t="s">
        <v>122</v>
      </c>
      <c r="Y34" s="9">
        <v>14.4</v>
      </c>
      <c r="Z34" s="9">
        <v>3.9</v>
      </c>
      <c r="AA34" s="9">
        <v>22.87</v>
      </c>
      <c r="AB34" s="9">
        <f t="shared" si="5"/>
        <v>4.7425000000000006</v>
      </c>
      <c r="AC34" s="17">
        <v>17</v>
      </c>
      <c r="AD34" s="9" t="s">
        <v>122</v>
      </c>
      <c r="AE34" s="9">
        <v>22.23</v>
      </c>
      <c r="AF34" s="9">
        <v>12.79</v>
      </c>
      <c r="AG34" s="9">
        <v>28.77</v>
      </c>
      <c r="AH34" s="9">
        <f t="shared" si="6"/>
        <v>3.9950000000000001</v>
      </c>
      <c r="AI34" s="17">
        <v>17</v>
      </c>
      <c r="AJ34" s="9" t="s">
        <v>122</v>
      </c>
      <c r="AK34" s="9">
        <v>36.39</v>
      </c>
      <c r="AL34" s="9">
        <v>24.62</v>
      </c>
      <c r="AM34" s="9">
        <v>50.4</v>
      </c>
      <c r="AN34" s="9">
        <f t="shared" si="7"/>
        <v>6.4449999999999994</v>
      </c>
    </row>
    <row r="35" spans="1:40" ht="15.5" x14ac:dyDescent="0.35">
      <c r="A35">
        <v>13</v>
      </c>
      <c r="B35">
        <v>0.13583075160336699</v>
      </c>
      <c r="C35">
        <v>0.13064241740084701</v>
      </c>
      <c r="D35">
        <v>0.118022963985403</v>
      </c>
      <c r="E35">
        <v>0.13066234309751801</v>
      </c>
      <c r="R35" s="9" t="s">
        <v>110</v>
      </c>
      <c r="S35" s="9">
        <v>143.09</v>
      </c>
      <c r="T35" s="9">
        <v>126.08</v>
      </c>
      <c r="U35" s="9">
        <v>160.18</v>
      </c>
      <c r="V35" s="9">
        <f t="shared" si="4"/>
        <v>8.5250000000000021</v>
      </c>
      <c r="W35" s="17">
        <v>18</v>
      </c>
      <c r="X35" s="9" t="s">
        <v>110</v>
      </c>
      <c r="Y35" s="9">
        <v>103.35</v>
      </c>
      <c r="Z35" s="9">
        <v>84.51</v>
      </c>
      <c r="AA35" s="9">
        <v>122.19</v>
      </c>
      <c r="AB35" s="9">
        <f t="shared" si="5"/>
        <v>9.4199999999999982</v>
      </c>
      <c r="AC35" s="17">
        <v>18</v>
      </c>
      <c r="AD35" s="9" t="s">
        <v>110</v>
      </c>
      <c r="AE35" s="9">
        <v>115.88</v>
      </c>
      <c r="AF35" s="9">
        <v>97.58</v>
      </c>
      <c r="AG35" s="9">
        <v>134.59</v>
      </c>
      <c r="AH35" s="9">
        <f t="shared" si="6"/>
        <v>9.2525000000000013</v>
      </c>
      <c r="AI35" s="17">
        <v>18</v>
      </c>
      <c r="AJ35" s="9" t="s">
        <v>110</v>
      </c>
      <c r="AK35" s="9">
        <v>128.44999999999999</v>
      </c>
      <c r="AL35" s="9">
        <v>98.09</v>
      </c>
      <c r="AM35" s="9">
        <v>158.74</v>
      </c>
      <c r="AN35" s="9">
        <f t="shared" si="7"/>
        <v>15.162500000000001</v>
      </c>
    </row>
    <row r="36" spans="1:40" ht="15.5" x14ac:dyDescent="0.35">
      <c r="A36">
        <v>14</v>
      </c>
      <c r="B36">
        <v>0.11907806383671</v>
      </c>
      <c r="C36">
        <v>0.11157366346092799</v>
      </c>
      <c r="D36">
        <v>0.108334657645624</v>
      </c>
      <c r="E36">
        <v>0.10856266714705599</v>
      </c>
      <c r="R36" s="9" t="s">
        <v>111</v>
      </c>
      <c r="S36" s="9">
        <v>105.91</v>
      </c>
      <c r="T36" s="9">
        <v>88.51</v>
      </c>
      <c r="U36" s="9">
        <v>123.37</v>
      </c>
      <c r="V36" s="9">
        <f t="shared" si="4"/>
        <v>8.7149999999999999</v>
      </c>
      <c r="W36" s="17">
        <v>19</v>
      </c>
      <c r="X36" s="9" t="s">
        <v>111</v>
      </c>
      <c r="Y36" s="9">
        <v>70.75</v>
      </c>
      <c r="Z36" s="9">
        <v>51.47</v>
      </c>
      <c r="AA36" s="9">
        <v>90.03</v>
      </c>
      <c r="AB36" s="9">
        <f t="shared" si="5"/>
        <v>9.64</v>
      </c>
      <c r="AC36" s="17">
        <v>19</v>
      </c>
      <c r="AD36" s="9" t="s">
        <v>111</v>
      </c>
      <c r="AE36" s="9">
        <v>81.98</v>
      </c>
      <c r="AF36" s="9">
        <v>63.18</v>
      </c>
      <c r="AG36" s="9">
        <v>101.2</v>
      </c>
      <c r="AH36" s="9">
        <f t="shared" si="6"/>
        <v>9.5050000000000008</v>
      </c>
      <c r="AI36" s="17">
        <v>19</v>
      </c>
      <c r="AJ36" s="9" t="s">
        <v>111</v>
      </c>
      <c r="AK36" s="9">
        <v>87.78</v>
      </c>
      <c r="AL36" s="9">
        <v>57.18</v>
      </c>
      <c r="AM36" s="9">
        <v>118.3</v>
      </c>
      <c r="AN36" s="9">
        <f t="shared" si="7"/>
        <v>15.28</v>
      </c>
    </row>
    <row r="37" spans="1:40" ht="15.5" x14ac:dyDescent="0.35">
      <c r="A37">
        <v>15</v>
      </c>
      <c r="B37">
        <v>9.6599525956023502E-2</v>
      </c>
      <c r="C37">
        <v>0.101102355029525</v>
      </c>
      <c r="D37">
        <v>0.10057790264091999</v>
      </c>
      <c r="E37">
        <v>0.100556318912908</v>
      </c>
      <c r="R37" s="9" t="s">
        <v>124</v>
      </c>
      <c r="S37" s="9">
        <v>39.79</v>
      </c>
      <c r="T37" s="9">
        <v>35.61</v>
      </c>
      <c r="U37" s="9">
        <v>43.96</v>
      </c>
      <c r="V37" s="9">
        <f t="shared" si="4"/>
        <v>2.0875000000000004</v>
      </c>
      <c r="W37" s="17">
        <v>20</v>
      </c>
      <c r="X37" s="9" t="s">
        <v>124</v>
      </c>
      <c r="Y37" s="9">
        <v>35.619999999999997</v>
      </c>
      <c r="Z37" s="9">
        <v>28.15</v>
      </c>
      <c r="AA37" s="9">
        <v>43.1</v>
      </c>
      <c r="AB37" s="9">
        <f t="shared" si="5"/>
        <v>3.7375000000000007</v>
      </c>
      <c r="AC37" s="17">
        <v>20</v>
      </c>
      <c r="AD37" s="9" t="s">
        <v>124</v>
      </c>
      <c r="AE37" s="9">
        <v>34.979999999999997</v>
      </c>
      <c r="AF37" s="9">
        <v>28.21</v>
      </c>
      <c r="AG37" s="9">
        <v>41.73</v>
      </c>
      <c r="AH37" s="9">
        <f t="shared" si="6"/>
        <v>3.379999999999999</v>
      </c>
      <c r="AI37" s="17">
        <v>20</v>
      </c>
      <c r="AJ37" s="9" t="s">
        <v>124</v>
      </c>
      <c r="AK37" s="9">
        <v>40.44</v>
      </c>
      <c r="AL37" s="9">
        <v>35.36</v>
      </c>
      <c r="AM37" s="9">
        <v>45.52</v>
      </c>
      <c r="AN37" s="9">
        <f t="shared" si="7"/>
        <v>2.5400000000000009</v>
      </c>
    </row>
    <row r="38" spans="1:40" ht="15.5" x14ac:dyDescent="0.35">
      <c r="A38">
        <v>16</v>
      </c>
      <c r="B38">
        <v>0.121223658796353</v>
      </c>
      <c r="C38">
        <v>0.10733258717096</v>
      </c>
      <c r="D38">
        <v>0.108347516515826</v>
      </c>
      <c r="E38">
        <v>0.109875859738986</v>
      </c>
      <c r="R38" s="9" t="s">
        <v>118</v>
      </c>
      <c r="S38" s="9">
        <v>32.43</v>
      </c>
      <c r="T38" s="9">
        <v>30.08</v>
      </c>
      <c r="U38" s="9">
        <v>34.78</v>
      </c>
      <c r="V38" s="9">
        <f t="shared" si="4"/>
        <v>1.1750000000000007</v>
      </c>
      <c r="W38" s="17">
        <v>21</v>
      </c>
      <c r="X38" s="9" t="s">
        <v>118</v>
      </c>
      <c r="Y38" s="9">
        <v>28.3</v>
      </c>
      <c r="Z38" s="9">
        <v>25.55</v>
      </c>
      <c r="AA38" s="9">
        <v>31.04</v>
      </c>
      <c r="AB38" s="9">
        <f t="shared" si="5"/>
        <v>1.3724999999999996</v>
      </c>
      <c r="AC38" s="17">
        <v>21</v>
      </c>
      <c r="AD38" s="9" t="s">
        <v>118</v>
      </c>
      <c r="AE38" s="9">
        <v>29.42</v>
      </c>
      <c r="AF38" s="9">
        <v>26.28</v>
      </c>
      <c r="AG38" s="9">
        <v>32.549999999999997</v>
      </c>
      <c r="AH38" s="9">
        <f t="shared" si="6"/>
        <v>1.567499999999999</v>
      </c>
      <c r="AI38" s="17">
        <v>21</v>
      </c>
      <c r="AJ38" s="9" t="s">
        <v>118</v>
      </c>
      <c r="AK38" s="9">
        <v>36.19</v>
      </c>
      <c r="AL38" s="9">
        <v>32.86</v>
      </c>
      <c r="AM38" s="9">
        <v>39.520000000000003</v>
      </c>
      <c r="AN38" s="9">
        <f t="shared" si="7"/>
        <v>1.6650000000000009</v>
      </c>
    </row>
    <row r="39" spans="1:40" ht="15.5" x14ac:dyDescent="0.35">
      <c r="A39">
        <v>17</v>
      </c>
      <c r="B39">
        <v>2.6787772919846398E-2</v>
      </c>
      <c r="C39">
        <v>2.7068808512396101E-2</v>
      </c>
      <c r="D39">
        <v>2.68213262979239E-2</v>
      </c>
      <c r="E39">
        <v>2.68864448868186E-2</v>
      </c>
      <c r="R39" s="9" t="s">
        <v>112</v>
      </c>
      <c r="S39" s="9">
        <v>11.16</v>
      </c>
      <c r="T39" s="9">
        <v>2.4500000000000002</v>
      </c>
      <c r="U39" s="9">
        <v>19.87</v>
      </c>
      <c r="V39" s="9">
        <f t="shared" si="4"/>
        <v>4.3550000000000004</v>
      </c>
      <c r="W39" s="17">
        <v>29</v>
      </c>
      <c r="X39" s="9" t="s">
        <v>112</v>
      </c>
      <c r="Y39" s="9">
        <v>17.309999999999999</v>
      </c>
      <c r="Z39" s="9">
        <v>8.1</v>
      </c>
      <c r="AA39" s="9">
        <v>26.53</v>
      </c>
      <c r="AB39" s="9">
        <f t="shared" si="5"/>
        <v>4.6074999999999999</v>
      </c>
      <c r="AC39" s="17">
        <v>29</v>
      </c>
      <c r="AD39" s="9" t="s">
        <v>112</v>
      </c>
      <c r="AE39" s="9">
        <v>34.590000000000003</v>
      </c>
      <c r="AF39" s="9">
        <v>12.49</v>
      </c>
      <c r="AG39" s="9">
        <v>56.71</v>
      </c>
      <c r="AH39" s="9">
        <f t="shared" si="6"/>
        <v>11.055</v>
      </c>
      <c r="AI39" s="17">
        <v>29</v>
      </c>
      <c r="AJ39" s="9" t="s">
        <v>112</v>
      </c>
      <c r="AK39" s="9">
        <v>21.7</v>
      </c>
      <c r="AL39" s="9">
        <v>10.43</v>
      </c>
      <c r="AM39" s="9">
        <v>32.979999999999997</v>
      </c>
      <c r="AN39" s="9">
        <f t="shared" si="7"/>
        <v>5.6374999999999993</v>
      </c>
    </row>
    <row r="40" spans="1:40" ht="15.5" x14ac:dyDescent="0.35">
      <c r="A40">
        <v>18</v>
      </c>
      <c r="B40">
        <v>0.121915014712407</v>
      </c>
      <c r="C40">
        <v>0.143347792017156</v>
      </c>
      <c r="D40">
        <v>0.12981392514231799</v>
      </c>
      <c r="E40">
        <v>0.11115354077787799</v>
      </c>
      <c r="R40" s="9" t="s">
        <v>128</v>
      </c>
      <c r="S40" s="9">
        <v>7.42</v>
      </c>
      <c r="T40" s="9">
        <v>0.03</v>
      </c>
      <c r="U40" s="9">
        <v>9.2200000000000006</v>
      </c>
      <c r="V40" s="9">
        <f t="shared" si="4"/>
        <v>2.2975000000000003</v>
      </c>
      <c r="W40" s="17">
        <v>31</v>
      </c>
      <c r="X40" s="9" t="s">
        <v>128</v>
      </c>
      <c r="Y40" s="9">
        <v>0.46</v>
      </c>
      <c r="Z40" s="9">
        <v>-12.35</v>
      </c>
      <c r="AA40" s="9">
        <v>4.32</v>
      </c>
      <c r="AB40" s="9">
        <f t="shared" si="5"/>
        <v>4.1675000000000004</v>
      </c>
      <c r="AC40" s="17">
        <v>31</v>
      </c>
      <c r="AD40" s="9" t="s">
        <v>128</v>
      </c>
      <c r="AE40" s="9">
        <v>4.7699999999999996</v>
      </c>
      <c r="AF40" s="9">
        <v>-6.31</v>
      </c>
      <c r="AG40" s="9">
        <v>6.93</v>
      </c>
      <c r="AH40" s="9">
        <f t="shared" si="6"/>
        <v>3.3099999999999996</v>
      </c>
      <c r="AI40" s="17">
        <v>31</v>
      </c>
      <c r="AJ40" s="9" t="s">
        <v>128</v>
      </c>
      <c r="AK40" s="9">
        <v>4.1100000000000003</v>
      </c>
      <c r="AL40" s="9">
        <v>-1.67</v>
      </c>
      <c r="AM40" s="9">
        <v>5.97</v>
      </c>
      <c r="AN40" s="9">
        <f t="shared" si="7"/>
        <v>1.91</v>
      </c>
    </row>
    <row r="41" spans="1:40" ht="170.5" x14ac:dyDescent="0.35">
      <c r="A41">
        <v>19</v>
      </c>
      <c r="B41">
        <v>-5.3202078305740197E-2</v>
      </c>
      <c r="C41">
        <v>-5.7611700675443203E-2</v>
      </c>
      <c r="D41">
        <v>-5.4295788762914299E-2</v>
      </c>
      <c r="E41">
        <v>-5.07662041376001E-2</v>
      </c>
      <c r="R41" s="16" t="s">
        <v>150</v>
      </c>
      <c r="S41" s="9">
        <v>39.61</v>
      </c>
      <c r="T41" s="9">
        <v>23.99</v>
      </c>
      <c r="U41" s="9">
        <v>55.22</v>
      </c>
      <c r="V41" s="9">
        <f t="shared" si="4"/>
        <v>7.8075000000000001</v>
      </c>
      <c r="W41" s="17">
        <v>34</v>
      </c>
      <c r="X41" s="16" t="s">
        <v>150</v>
      </c>
      <c r="Y41" s="9">
        <v>35.880000000000003</v>
      </c>
      <c r="Z41" s="9">
        <v>20.21</v>
      </c>
      <c r="AA41" s="9">
        <v>51.54</v>
      </c>
      <c r="AB41" s="9">
        <f t="shared" si="5"/>
        <v>7.8324999999999996</v>
      </c>
      <c r="AC41" s="17">
        <v>34</v>
      </c>
      <c r="AD41" s="16" t="s">
        <v>150</v>
      </c>
      <c r="AE41" s="9">
        <v>37.31</v>
      </c>
      <c r="AF41" s="9">
        <v>21.63</v>
      </c>
      <c r="AG41" s="9">
        <v>52.91</v>
      </c>
      <c r="AH41" s="9">
        <f t="shared" si="6"/>
        <v>7.8199999999999994</v>
      </c>
      <c r="AI41" s="17">
        <v>34</v>
      </c>
      <c r="AJ41" s="16" t="s">
        <v>150</v>
      </c>
      <c r="AK41" s="9">
        <v>37.4</v>
      </c>
      <c r="AL41" s="9">
        <v>21.76</v>
      </c>
      <c r="AM41" s="9">
        <v>53.05</v>
      </c>
      <c r="AN41" s="9">
        <f t="shared" si="7"/>
        <v>7.8224999999999989</v>
      </c>
    </row>
    <row r="42" spans="1:40" x14ac:dyDescent="0.35">
      <c r="A42">
        <v>20</v>
      </c>
      <c r="B42">
        <v>3.2592116048995999E-2</v>
      </c>
      <c r="C42">
        <v>2.6945870702542601E-2</v>
      </c>
      <c r="D42">
        <v>2.5383819664791699E-2</v>
      </c>
      <c r="E42">
        <v>2.78515026888334E-2</v>
      </c>
    </row>
    <row r="43" spans="1:40" x14ac:dyDescent="0.35">
      <c r="A43">
        <v>21</v>
      </c>
      <c r="B43">
        <v>3.1405624219327799E-2</v>
      </c>
      <c r="C43">
        <v>3.12851358562228E-2</v>
      </c>
      <c r="D43">
        <v>3.0526613649454401E-2</v>
      </c>
      <c r="E43">
        <v>3.1481870664083998E-2</v>
      </c>
    </row>
    <row r="44" spans="1:40" x14ac:dyDescent="0.35">
      <c r="A44">
        <v>22</v>
      </c>
      <c r="B44">
        <v>7.0000011290877904</v>
      </c>
      <c r="C44">
        <v>7.0000011341622397</v>
      </c>
      <c r="D44">
        <v>7.0000010971494904</v>
      </c>
      <c r="E44">
        <v>7.0000011310971697</v>
      </c>
    </row>
    <row r="45" spans="1:40" x14ac:dyDescent="0.35">
      <c r="A45">
        <v>23</v>
      </c>
      <c r="B45">
        <v>0.87000000173030401</v>
      </c>
      <c r="C45">
        <v>0.87000000236104003</v>
      </c>
      <c r="D45">
        <v>0.86999999776103298</v>
      </c>
      <c r="E45">
        <v>0.87000000198004102</v>
      </c>
    </row>
    <row r="46" spans="1:40" x14ac:dyDescent="0.35">
      <c r="A46">
        <v>24</v>
      </c>
      <c r="B46">
        <v>3.59999991237106</v>
      </c>
      <c r="C46">
        <v>3.59999991773243</v>
      </c>
      <c r="D46">
        <v>3.59999994207717</v>
      </c>
      <c r="E46">
        <v>3.5999999147183699</v>
      </c>
    </row>
    <row r="47" spans="1:40" x14ac:dyDescent="0.35">
      <c r="A47">
        <v>25</v>
      </c>
      <c r="B47">
        <v>1.3999999550367599</v>
      </c>
      <c r="C47">
        <v>1.3999999585846301</v>
      </c>
      <c r="D47">
        <v>1.39999997468973</v>
      </c>
      <c r="E47">
        <v>1.39999995659013</v>
      </c>
    </row>
    <row r="48" spans="1:40" x14ac:dyDescent="0.35">
      <c r="A48">
        <v>26</v>
      </c>
      <c r="B48">
        <v>0.70000353792771597</v>
      </c>
      <c r="C48">
        <v>0.70000353734444898</v>
      </c>
      <c r="D48">
        <v>0.70000353472925503</v>
      </c>
      <c r="E48">
        <v>0.70000353767297796</v>
      </c>
    </row>
    <row r="49" spans="1:5" x14ac:dyDescent="0.35">
      <c r="A49">
        <v>27</v>
      </c>
      <c r="B49" s="2">
        <v>1.3418279353948099E-6</v>
      </c>
      <c r="C49" s="2">
        <v>1.65066019466576E-6</v>
      </c>
      <c r="D49" s="2">
        <v>1.7687094404847401E-6</v>
      </c>
      <c r="E49" s="2">
        <v>1.45841671313101E-6</v>
      </c>
    </row>
    <row r="50" spans="1:5" x14ac:dyDescent="0.35">
      <c r="A50">
        <v>28</v>
      </c>
      <c r="B50">
        <v>40</v>
      </c>
      <c r="C50">
        <v>40</v>
      </c>
      <c r="D50">
        <v>40</v>
      </c>
      <c r="E50">
        <v>40</v>
      </c>
    </row>
    <row r="51" spans="1:5" x14ac:dyDescent="0.35">
      <c r="A51">
        <v>29</v>
      </c>
      <c r="B51">
        <v>7.2373617923496896E-3</v>
      </c>
      <c r="C51">
        <v>8.0664421094624496E-3</v>
      </c>
      <c r="D51">
        <v>7.3687108647515097E-3</v>
      </c>
      <c r="E51">
        <v>7.1387769161243902E-3</v>
      </c>
    </row>
    <row r="52" spans="1:5" x14ac:dyDescent="0.35">
      <c r="A52">
        <v>30</v>
      </c>
      <c r="B52" s="2">
        <v>1.3931538698511399E-5</v>
      </c>
      <c r="C52" s="2">
        <v>2.3854853818697299E-5</v>
      </c>
      <c r="D52">
        <v>4.1367011260592598E-4</v>
      </c>
      <c r="E52" s="2">
        <v>7.1606698288721502E-7</v>
      </c>
    </row>
    <row r="53" spans="1:5" x14ac:dyDescent="0.35">
      <c r="A53">
        <v>31</v>
      </c>
      <c r="B53">
        <v>-3.9427797644613297E-3</v>
      </c>
      <c r="C53">
        <v>-1.74718864359318E-3</v>
      </c>
      <c r="D53">
        <v>-1.14758504389338E-3</v>
      </c>
      <c r="E53">
        <v>-1.3507120192654E-3</v>
      </c>
    </row>
    <row r="54" spans="1:5" x14ac:dyDescent="0.35">
      <c r="A54">
        <v>32</v>
      </c>
      <c r="B54">
        <v>4.3634892780927399E-4</v>
      </c>
      <c r="C54">
        <v>2.13581543729068E-4</v>
      </c>
      <c r="D54">
        <v>7.0714903025137304E-4</v>
      </c>
      <c r="E54" s="2">
        <v>2.3333811910729402E-6</v>
      </c>
    </row>
    <row r="55" spans="1:5" x14ac:dyDescent="0.35">
      <c r="A55">
        <v>33</v>
      </c>
      <c r="B55">
        <v>1.5964826503953799E-3</v>
      </c>
      <c r="C55">
        <v>2.3999001946511701E-3</v>
      </c>
      <c r="D55">
        <v>2.5495676219324599E-3</v>
      </c>
      <c r="E55">
        <v>1.9606904476451499E-3</v>
      </c>
    </row>
    <row r="56" spans="1:5" x14ac:dyDescent="0.35">
      <c r="A56">
        <v>34</v>
      </c>
      <c r="B56">
        <v>3.4364201156972099E-2</v>
      </c>
      <c r="C56">
        <v>4.3336234794515698E-2</v>
      </c>
      <c r="D56">
        <v>1.62006808545169E-2</v>
      </c>
      <c r="E56">
        <v>1.7525517460230799E-2</v>
      </c>
    </row>
    <row r="57" spans="1:5" x14ac:dyDescent="0.35">
      <c r="A57">
        <v>35</v>
      </c>
      <c r="B57">
        <v>4.5318717891555803E-2</v>
      </c>
      <c r="C57">
        <v>4.5318717891555803E-2</v>
      </c>
      <c r="D57">
        <v>4.5318717891555803E-2</v>
      </c>
      <c r="E57">
        <v>4.5318717891555803E-2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4695-0E74-4F76-9FD9-5B9F13F77C8D}">
  <dimension ref="A1:AB109"/>
  <sheetViews>
    <sheetView topLeftCell="M1" zoomScale="130" zoomScaleNormal="130" workbookViewId="0">
      <selection activeCell="X10" sqref="X10"/>
    </sheetView>
  </sheetViews>
  <sheetFormatPr defaultRowHeight="15.5" x14ac:dyDescent="0.35"/>
  <cols>
    <col min="1" max="1" width="4.08984375" style="9" bestFit="1" customWidth="1"/>
    <col min="2" max="2" width="23" style="9" bestFit="1" customWidth="1"/>
    <col min="3" max="3" width="15.6328125" style="9" bestFit="1" customWidth="1"/>
    <col min="4" max="5" width="9" style="9" bestFit="1" customWidth="1"/>
    <col min="6" max="6" width="4.08984375" style="9" bestFit="1" customWidth="1"/>
    <col min="7" max="7" width="23" style="9" bestFit="1" customWidth="1"/>
    <col min="8" max="8" width="15.6328125" style="9" bestFit="1" customWidth="1"/>
    <col min="9" max="10" width="9" style="9" bestFit="1" customWidth="1"/>
    <col min="11" max="11" width="4.08984375" style="9" bestFit="1" customWidth="1"/>
    <col min="12" max="12" width="23" style="9" bestFit="1" customWidth="1"/>
    <col min="13" max="13" width="15.6328125" style="9" bestFit="1" customWidth="1"/>
    <col min="14" max="15" width="9" style="9" bestFit="1" customWidth="1"/>
    <col min="16" max="16" width="4.08984375" style="9" bestFit="1" customWidth="1"/>
    <col min="17" max="17" width="23" style="9" bestFit="1" customWidth="1"/>
    <col min="18" max="18" width="15.6328125" style="9" bestFit="1" customWidth="1"/>
    <col min="19" max="20" width="9" style="9" bestFit="1" customWidth="1"/>
    <col min="21" max="21" width="16.08984375" style="9" bestFit="1" customWidth="1"/>
    <col min="22" max="22" width="9.81640625" style="9" customWidth="1"/>
    <col min="23" max="23" width="3.90625" style="9" bestFit="1" customWidth="1"/>
    <col min="24" max="24" width="76.81640625" style="9" bestFit="1" customWidth="1"/>
    <col min="25" max="25" width="19" style="9" bestFit="1" customWidth="1"/>
    <col min="26" max="26" width="18.1796875" style="9" customWidth="1"/>
    <col min="27" max="27" width="8.81640625" style="9" bestFit="1" customWidth="1"/>
    <col min="28" max="28" width="23.6328125" style="9" bestFit="1" customWidth="1"/>
    <col min="29" max="16384" width="8.7265625" style="9"/>
  </cols>
  <sheetData>
    <row r="1" spans="1:28" x14ac:dyDescent="0.35">
      <c r="A1" s="71" t="s">
        <v>265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8" x14ac:dyDescent="0.35">
      <c r="B2" s="28" t="s">
        <v>236</v>
      </c>
      <c r="C2" s="28" t="s">
        <v>237</v>
      </c>
      <c r="G2" s="28" t="s">
        <v>238</v>
      </c>
      <c r="H2" s="28" t="s">
        <v>239</v>
      </c>
      <c r="L2" s="29" t="s">
        <v>236</v>
      </c>
      <c r="M2" s="29" t="s">
        <v>237</v>
      </c>
      <c r="N2" s="29" t="s">
        <v>238</v>
      </c>
      <c r="O2" s="29" t="s">
        <v>239</v>
      </c>
      <c r="Q2" s="28" t="s">
        <v>67</v>
      </c>
      <c r="X2" s="70" t="s">
        <v>264</v>
      </c>
      <c r="Y2" s="70"/>
      <c r="Z2" s="70"/>
      <c r="AA2" s="70"/>
    </row>
    <row r="3" spans="1:28" x14ac:dyDescent="0.35">
      <c r="B3" s="17" t="s">
        <v>0</v>
      </c>
      <c r="G3" s="17" t="s">
        <v>0</v>
      </c>
      <c r="L3" s="17" t="s">
        <v>0</v>
      </c>
      <c r="Q3" s="17" t="s">
        <v>0</v>
      </c>
      <c r="W3" s="17"/>
      <c r="X3" s="17" t="s">
        <v>0</v>
      </c>
      <c r="Y3" s="17"/>
    </row>
    <row r="4" spans="1:28" ht="31" x14ac:dyDescent="0.35">
      <c r="A4" s="17" t="s">
        <v>172</v>
      </c>
      <c r="B4" s="8" t="s">
        <v>171</v>
      </c>
      <c r="C4" s="9" t="s">
        <v>68</v>
      </c>
      <c r="D4" s="9" t="s">
        <v>5</v>
      </c>
      <c r="E4" s="9" t="s">
        <v>6</v>
      </c>
      <c r="F4" s="17" t="s">
        <v>172</v>
      </c>
      <c r="G4" s="8" t="s">
        <v>171</v>
      </c>
      <c r="H4" s="9" t="s">
        <v>68</v>
      </c>
      <c r="I4" s="9" t="s">
        <v>5</v>
      </c>
      <c r="J4" s="9" t="s">
        <v>6</v>
      </c>
      <c r="K4" s="17" t="s">
        <v>172</v>
      </c>
      <c r="L4" s="8" t="s">
        <v>171</v>
      </c>
      <c r="M4" s="9" t="s">
        <v>68</v>
      </c>
      <c r="N4" s="9" t="s">
        <v>5</v>
      </c>
      <c r="O4" s="9" t="s">
        <v>6</v>
      </c>
      <c r="P4" s="17" t="s">
        <v>172</v>
      </c>
      <c r="Q4" s="8" t="s">
        <v>171</v>
      </c>
      <c r="R4" s="9" t="s">
        <v>68</v>
      </c>
      <c r="S4" s="9" t="s">
        <v>5</v>
      </c>
      <c r="T4" s="9" t="s">
        <v>6</v>
      </c>
      <c r="U4" s="9" t="s">
        <v>232</v>
      </c>
      <c r="W4" s="17" t="s">
        <v>172</v>
      </c>
      <c r="X4" s="17" t="s">
        <v>171</v>
      </c>
      <c r="Y4" s="17" t="s">
        <v>231</v>
      </c>
      <c r="Z4" s="23" t="s">
        <v>242</v>
      </c>
      <c r="AA4" s="20" t="s">
        <v>243</v>
      </c>
    </row>
    <row r="5" spans="1:28" ht="15" customHeight="1" x14ac:dyDescent="0.35">
      <c r="A5" s="17">
        <v>1</v>
      </c>
      <c r="B5" s="9" t="s">
        <v>101</v>
      </c>
      <c r="C5" s="9">
        <v>987.51</v>
      </c>
      <c r="D5" s="9">
        <v>925.16</v>
      </c>
      <c r="E5" s="9">
        <v>1050.4000000000001</v>
      </c>
      <c r="F5" s="17">
        <v>1</v>
      </c>
      <c r="G5" s="9" t="s">
        <v>101</v>
      </c>
      <c r="H5" s="9">
        <v>867.8</v>
      </c>
      <c r="I5" s="9">
        <v>798.41</v>
      </c>
      <c r="J5" s="9">
        <v>937.87</v>
      </c>
      <c r="K5" s="17">
        <v>1</v>
      </c>
      <c r="L5" s="9" t="s">
        <v>101</v>
      </c>
      <c r="M5" s="9">
        <v>853.8</v>
      </c>
      <c r="N5" s="9">
        <v>795.45</v>
      </c>
      <c r="O5" s="9">
        <v>912.14</v>
      </c>
      <c r="P5" s="17">
        <v>1</v>
      </c>
      <c r="Q5" s="9" t="s">
        <v>101</v>
      </c>
      <c r="R5" s="10">
        <v>1050</v>
      </c>
      <c r="S5" s="10">
        <v>950</v>
      </c>
      <c r="T5" s="10">
        <v>1140</v>
      </c>
      <c r="U5" s="10">
        <f>R5/10^6*1.5</f>
        <v>1.575E-3</v>
      </c>
      <c r="V5" s="10"/>
      <c r="W5" s="17">
        <v>1</v>
      </c>
      <c r="X5" s="18" t="s">
        <v>187</v>
      </c>
      <c r="Y5" s="9" t="s">
        <v>188</v>
      </c>
      <c r="Z5" s="31">
        <v>1.8699999999999999E-4</v>
      </c>
      <c r="AA5" s="11">
        <f>U5</f>
        <v>1.575E-3</v>
      </c>
      <c r="AB5" s="12" t="s">
        <v>266</v>
      </c>
    </row>
    <row r="6" spans="1:28" x14ac:dyDescent="0.35">
      <c r="A6" s="17">
        <v>2</v>
      </c>
      <c r="F6" s="17">
        <v>2</v>
      </c>
      <c r="K6" s="17">
        <v>2</v>
      </c>
      <c r="P6" s="17">
        <v>2</v>
      </c>
      <c r="R6" s="10"/>
      <c r="S6" s="10"/>
      <c r="T6" s="10"/>
      <c r="U6" s="10"/>
      <c r="V6" s="10"/>
      <c r="W6" s="17">
        <v>2</v>
      </c>
      <c r="X6" s="18" t="s">
        <v>186</v>
      </c>
      <c r="Y6" s="9" t="s">
        <v>189</v>
      </c>
      <c r="Z6" s="31">
        <v>1.7200000000000001E-4</v>
      </c>
      <c r="AA6" s="11">
        <f>U5</f>
        <v>1.575E-3</v>
      </c>
      <c r="AB6" s="23" t="s">
        <v>267</v>
      </c>
    </row>
    <row r="7" spans="1:28" ht="15.5" customHeight="1" x14ac:dyDescent="0.35">
      <c r="A7" s="17">
        <v>3</v>
      </c>
      <c r="F7" s="17">
        <v>3</v>
      </c>
      <c r="K7" s="17">
        <v>3</v>
      </c>
      <c r="P7" s="17">
        <v>3</v>
      </c>
      <c r="V7" s="10"/>
      <c r="W7" s="17">
        <v>3</v>
      </c>
      <c r="X7" s="18" t="s">
        <v>173</v>
      </c>
      <c r="Y7" s="9" t="s">
        <v>190</v>
      </c>
      <c r="Z7" s="31">
        <v>2.3999999999999998E-3</v>
      </c>
      <c r="AA7" s="11">
        <f>U5</f>
        <v>1.575E-3</v>
      </c>
      <c r="AB7" s="32" t="s">
        <v>277</v>
      </c>
    </row>
    <row r="8" spans="1:28" ht="15.5" customHeight="1" x14ac:dyDescent="0.35">
      <c r="A8" s="17">
        <v>4</v>
      </c>
      <c r="F8" s="17">
        <v>4</v>
      </c>
      <c r="K8" s="17">
        <v>4</v>
      </c>
      <c r="P8" s="17">
        <v>4</v>
      </c>
      <c r="V8" s="10"/>
      <c r="W8" s="17">
        <v>4</v>
      </c>
      <c r="X8" s="18" t="s">
        <v>244</v>
      </c>
      <c r="Y8" s="9" t="s">
        <v>191</v>
      </c>
      <c r="Z8" s="31">
        <v>5.0000000000000001E-4</v>
      </c>
      <c r="AA8" s="11">
        <f>2*U5</f>
        <v>3.15E-3</v>
      </c>
      <c r="AB8" s="37" t="s">
        <v>276</v>
      </c>
    </row>
    <row r="9" spans="1:28" x14ac:dyDescent="0.35">
      <c r="A9" s="17">
        <v>5</v>
      </c>
      <c r="C9" s="10"/>
      <c r="D9" s="10"/>
      <c r="F9" s="17">
        <v>5</v>
      </c>
      <c r="H9" s="10"/>
      <c r="I9" s="10"/>
      <c r="J9" s="10"/>
      <c r="K9" s="17">
        <v>5</v>
      </c>
      <c r="M9" s="10"/>
      <c r="N9" s="10"/>
      <c r="P9" s="17">
        <v>5</v>
      </c>
      <c r="R9" s="10"/>
      <c r="U9" s="10"/>
      <c r="V9" s="10"/>
      <c r="W9" s="17">
        <v>5</v>
      </c>
      <c r="X9" s="18" t="s">
        <v>174</v>
      </c>
      <c r="Y9" s="9" t="s">
        <v>192</v>
      </c>
      <c r="Z9" s="31">
        <v>5.7799999999999995E-4</v>
      </c>
      <c r="AA9" s="11">
        <f>U5*2</f>
        <v>3.15E-3</v>
      </c>
    </row>
    <row r="10" spans="1:28" ht="14.5" customHeight="1" x14ac:dyDescent="0.35">
      <c r="A10" s="17">
        <v>6</v>
      </c>
      <c r="B10" s="9" t="s">
        <v>102</v>
      </c>
      <c r="C10" s="10">
        <v>2000</v>
      </c>
      <c r="D10" s="10">
        <v>1880</v>
      </c>
      <c r="E10" s="10">
        <v>2120</v>
      </c>
      <c r="F10" s="17">
        <v>6</v>
      </c>
      <c r="G10" s="9" t="s">
        <v>102</v>
      </c>
      <c r="H10" s="10">
        <v>1690</v>
      </c>
      <c r="I10" s="10">
        <v>1560</v>
      </c>
      <c r="J10" s="10">
        <v>1830</v>
      </c>
      <c r="K10" s="17">
        <v>6</v>
      </c>
      <c r="L10" s="9" t="s">
        <v>102</v>
      </c>
      <c r="M10" s="10">
        <v>1650</v>
      </c>
      <c r="N10" s="10">
        <v>1540</v>
      </c>
      <c r="O10" s="10">
        <v>1760</v>
      </c>
      <c r="P10" s="17">
        <v>6</v>
      </c>
      <c r="Q10" s="9" t="s">
        <v>102</v>
      </c>
      <c r="R10" s="10">
        <v>2110</v>
      </c>
      <c r="S10" s="10">
        <v>1920</v>
      </c>
      <c r="T10" s="10">
        <v>2300</v>
      </c>
      <c r="U10" s="10">
        <f>R10/10^6*1.5</f>
        <v>3.1649999999999998E-3</v>
      </c>
      <c r="V10" s="10"/>
      <c r="W10" s="17">
        <v>6</v>
      </c>
      <c r="X10" s="18" t="s">
        <v>245</v>
      </c>
      <c r="Y10" s="9" t="s">
        <v>193</v>
      </c>
      <c r="Z10" s="31">
        <v>3.5199999999999999E-4</v>
      </c>
      <c r="AA10" s="11">
        <f>U10</f>
        <v>3.1649999999999998E-3</v>
      </c>
    </row>
    <row r="11" spans="1:28" x14ac:dyDescent="0.35">
      <c r="A11" s="17"/>
      <c r="B11" s="9" t="s">
        <v>102</v>
      </c>
      <c r="C11" s="10">
        <v>10000000</v>
      </c>
      <c r="D11" s="10">
        <v>3350</v>
      </c>
      <c r="E11" s="9" t="s">
        <v>15</v>
      </c>
      <c r="F11" s="17"/>
      <c r="G11" s="9" t="s">
        <v>102</v>
      </c>
      <c r="H11" s="10">
        <v>14500</v>
      </c>
      <c r="I11" s="10">
        <v>7780</v>
      </c>
      <c r="J11" s="10">
        <v>69700</v>
      </c>
      <c r="K11" s="17"/>
      <c r="L11" s="9" t="s">
        <v>102</v>
      </c>
      <c r="M11" s="10">
        <v>53200</v>
      </c>
      <c r="N11" s="10">
        <v>18700</v>
      </c>
      <c r="O11" s="9" t="s">
        <v>15</v>
      </c>
      <c r="P11" s="17"/>
      <c r="Q11" s="9" t="s">
        <v>102</v>
      </c>
      <c r="R11" s="10">
        <v>10000000</v>
      </c>
      <c r="S11" s="9">
        <v>8111.5</v>
      </c>
      <c r="T11" s="9" t="s">
        <v>15</v>
      </c>
      <c r="U11" s="10">
        <f>R11/10^6*1.5</f>
        <v>15</v>
      </c>
      <c r="V11" s="10"/>
      <c r="W11" s="17"/>
      <c r="X11" s="18"/>
      <c r="Y11" s="9" t="s">
        <v>194</v>
      </c>
      <c r="Z11" s="31">
        <v>2.9499999999999999E-5</v>
      </c>
      <c r="AA11" s="11">
        <f>AA10*Z11/Z10</f>
        <v>2.6524857954545453E-4</v>
      </c>
    </row>
    <row r="12" spans="1:28" ht="14.5" customHeight="1" x14ac:dyDescent="0.35">
      <c r="A12" s="18"/>
      <c r="C12" s="10"/>
      <c r="D12" s="10"/>
      <c r="F12" s="72"/>
      <c r="H12" s="10"/>
      <c r="I12" s="10"/>
      <c r="J12" s="10"/>
      <c r="K12" s="18"/>
      <c r="M12" s="10"/>
      <c r="N12" s="10"/>
      <c r="P12" s="18"/>
      <c r="R12" s="10"/>
      <c r="U12" s="10"/>
      <c r="V12" s="10"/>
      <c r="W12" s="18"/>
      <c r="X12" s="18"/>
      <c r="Z12" s="31"/>
      <c r="AA12" s="21"/>
    </row>
    <row r="13" spans="1:28" ht="14.5" customHeight="1" x14ac:dyDescent="0.35">
      <c r="A13" s="18"/>
      <c r="C13" s="10"/>
      <c r="D13" s="10"/>
      <c r="F13" s="72"/>
      <c r="H13" s="10"/>
      <c r="I13" s="10"/>
      <c r="J13" s="10"/>
      <c r="K13" s="18"/>
      <c r="M13" s="10"/>
      <c r="N13" s="10"/>
      <c r="P13" s="18"/>
      <c r="R13" s="10"/>
      <c r="U13" s="10"/>
      <c r="V13" s="10"/>
      <c r="W13" s="18"/>
      <c r="X13" s="18"/>
      <c r="Z13" s="31"/>
      <c r="AA13" s="21"/>
    </row>
    <row r="14" spans="1:28" ht="14.5" customHeight="1" x14ac:dyDescent="0.35">
      <c r="A14" s="18"/>
      <c r="B14" s="17" t="s">
        <v>175</v>
      </c>
      <c r="C14" s="10"/>
      <c r="D14" s="10"/>
      <c r="F14" s="72"/>
      <c r="G14" s="17" t="s">
        <v>175</v>
      </c>
      <c r="H14" s="10"/>
      <c r="I14" s="10"/>
      <c r="J14" s="10"/>
      <c r="K14" s="18"/>
      <c r="L14" s="17" t="s">
        <v>175</v>
      </c>
      <c r="M14" s="10"/>
      <c r="N14" s="10"/>
      <c r="P14" s="18"/>
      <c r="Q14" s="17" t="s">
        <v>175</v>
      </c>
      <c r="R14" s="10"/>
      <c r="U14" s="10"/>
      <c r="V14" s="10"/>
      <c r="W14" s="18"/>
      <c r="X14" s="17" t="s">
        <v>175</v>
      </c>
      <c r="Z14" s="31"/>
      <c r="AA14" s="21"/>
    </row>
    <row r="15" spans="1:28" ht="18.5" x14ac:dyDescent="0.35">
      <c r="A15" s="17">
        <v>7</v>
      </c>
      <c r="C15" s="10"/>
      <c r="D15" s="10"/>
      <c r="F15" s="17">
        <v>7</v>
      </c>
      <c r="H15" s="10"/>
      <c r="I15" s="10"/>
      <c r="J15" s="10"/>
      <c r="K15" s="17">
        <v>7</v>
      </c>
      <c r="M15" s="10"/>
      <c r="N15" s="10"/>
      <c r="P15" s="17">
        <v>7</v>
      </c>
      <c r="R15" s="10"/>
      <c r="U15" s="10"/>
      <c r="V15" s="10"/>
      <c r="W15" s="17">
        <v>7</v>
      </c>
      <c r="X15" s="18" t="s">
        <v>246</v>
      </c>
      <c r="Y15" s="9" t="s">
        <v>195</v>
      </c>
      <c r="Z15" s="31">
        <v>1E-4</v>
      </c>
      <c r="AA15" s="24">
        <v>7.8750000000000003E-5</v>
      </c>
      <c r="AB15" s="10"/>
    </row>
    <row r="16" spans="1:28" x14ac:dyDescent="0.35">
      <c r="A16" s="17">
        <v>8</v>
      </c>
      <c r="C16" s="10"/>
      <c r="D16" s="10"/>
      <c r="F16" s="17">
        <v>8</v>
      </c>
      <c r="H16" s="10"/>
      <c r="I16" s="10"/>
      <c r="J16" s="10"/>
      <c r="K16" s="17">
        <v>8</v>
      </c>
      <c r="M16" s="10"/>
      <c r="N16" s="10"/>
      <c r="P16" s="17">
        <v>8</v>
      </c>
      <c r="R16" s="10"/>
      <c r="U16" s="10"/>
      <c r="V16" s="10"/>
      <c r="W16" s="17">
        <v>8</v>
      </c>
      <c r="X16" s="18" t="s">
        <v>176</v>
      </c>
      <c r="Y16" s="9" t="s">
        <v>196</v>
      </c>
      <c r="Z16" s="31">
        <v>9.5000000000000005E-6</v>
      </c>
      <c r="AA16" s="24">
        <v>7.8750000000000003E-5</v>
      </c>
    </row>
    <row r="17" spans="1:27" ht="14.5" customHeight="1" x14ac:dyDescent="0.35">
      <c r="A17" s="17">
        <v>9</v>
      </c>
      <c r="C17" s="10"/>
      <c r="D17" s="10"/>
      <c r="F17" s="17">
        <v>9</v>
      </c>
      <c r="H17" s="10"/>
      <c r="I17" s="10"/>
      <c r="J17" s="10"/>
      <c r="K17" s="17">
        <v>9</v>
      </c>
      <c r="M17" s="10"/>
      <c r="N17" s="10"/>
      <c r="P17" s="17">
        <v>9</v>
      </c>
      <c r="R17" s="10"/>
      <c r="U17" s="10"/>
      <c r="V17" s="10"/>
      <c r="W17" s="17">
        <v>9</v>
      </c>
      <c r="X17" s="18" t="s">
        <v>177</v>
      </c>
      <c r="Y17" s="9" t="s">
        <v>197</v>
      </c>
      <c r="Z17" s="31">
        <v>2.0000000000000002E-5</v>
      </c>
      <c r="AA17" s="24">
        <v>7.8750000000000003E-5</v>
      </c>
    </row>
    <row r="18" spans="1:27" ht="14.5" customHeight="1" x14ac:dyDescent="0.35">
      <c r="A18" s="17"/>
      <c r="C18" s="10"/>
      <c r="D18" s="10"/>
      <c r="F18" s="17"/>
      <c r="H18" s="10"/>
      <c r="I18" s="10"/>
      <c r="J18" s="10"/>
      <c r="K18" s="17"/>
      <c r="M18" s="10"/>
      <c r="N18" s="10"/>
      <c r="P18" s="17"/>
      <c r="R18" s="10"/>
      <c r="U18" s="10"/>
      <c r="V18" s="10"/>
      <c r="W18" s="17"/>
      <c r="X18" s="18"/>
      <c r="Z18" s="31"/>
      <c r="AA18" s="21"/>
    </row>
    <row r="19" spans="1:27" ht="14.5" customHeight="1" x14ac:dyDescent="0.35">
      <c r="A19" s="17"/>
      <c r="B19" s="17" t="s">
        <v>178</v>
      </c>
      <c r="C19" s="10"/>
      <c r="D19" s="10"/>
      <c r="F19" s="17"/>
      <c r="G19" s="17" t="s">
        <v>178</v>
      </c>
      <c r="H19" s="10"/>
      <c r="I19" s="10"/>
      <c r="J19" s="10"/>
      <c r="K19" s="17"/>
      <c r="L19" s="17" t="s">
        <v>178</v>
      </c>
      <c r="M19" s="10"/>
      <c r="N19" s="10"/>
      <c r="P19" s="17"/>
      <c r="Q19" s="17" t="s">
        <v>178</v>
      </c>
      <c r="R19" s="10"/>
      <c r="U19" s="10"/>
      <c r="V19" s="10"/>
      <c r="W19" s="17"/>
      <c r="X19" s="17" t="s">
        <v>178</v>
      </c>
      <c r="Z19" s="31"/>
      <c r="AA19" s="21"/>
    </row>
    <row r="20" spans="1:27" ht="18.5" x14ac:dyDescent="0.35">
      <c r="A20" s="17">
        <v>10</v>
      </c>
      <c r="B20" s="9" t="s">
        <v>103</v>
      </c>
      <c r="C20" s="9">
        <v>124.04</v>
      </c>
      <c r="D20" s="9">
        <v>59.25</v>
      </c>
      <c r="E20" s="9">
        <v>183.61</v>
      </c>
      <c r="F20" s="17">
        <v>10</v>
      </c>
      <c r="G20" s="9" t="s">
        <v>103</v>
      </c>
      <c r="H20" s="9">
        <v>132.1</v>
      </c>
      <c r="I20" s="9">
        <v>94.74</v>
      </c>
      <c r="J20" s="9">
        <v>192.54</v>
      </c>
      <c r="K20" s="17">
        <v>10</v>
      </c>
      <c r="L20" s="9" t="s">
        <v>103</v>
      </c>
      <c r="M20" s="9">
        <v>172.07</v>
      </c>
      <c r="N20" s="9">
        <v>115.11</v>
      </c>
      <c r="O20" s="9">
        <v>250.93</v>
      </c>
      <c r="P20" s="17">
        <v>10</v>
      </c>
      <c r="Q20" s="9" t="s">
        <v>103</v>
      </c>
      <c r="R20" s="9">
        <v>115.07</v>
      </c>
      <c r="S20" s="9">
        <v>71.59</v>
      </c>
      <c r="T20" s="9">
        <v>171.81</v>
      </c>
      <c r="U20" s="10">
        <f t="shared" ref="U20:U31" si="0">R20/10^6*1.5</f>
        <v>1.7260499999999999E-4</v>
      </c>
      <c r="V20" s="10"/>
      <c r="W20" s="17">
        <v>10</v>
      </c>
      <c r="X20" s="18" t="s">
        <v>247</v>
      </c>
      <c r="Y20" s="9" t="s">
        <v>198</v>
      </c>
      <c r="Z20" s="31">
        <v>1.26E-4</v>
      </c>
      <c r="AA20" s="11">
        <f>U20</f>
        <v>1.7260499999999999E-4</v>
      </c>
    </row>
    <row r="21" spans="1:27" x14ac:dyDescent="0.35">
      <c r="A21" s="17">
        <v>11</v>
      </c>
      <c r="B21" s="9" t="s">
        <v>104</v>
      </c>
      <c r="C21" s="9">
        <v>124.04</v>
      </c>
      <c r="D21" s="9">
        <v>59.25</v>
      </c>
      <c r="E21" s="9">
        <v>183.61</v>
      </c>
      <c r="F21" s="17">
        <v>11</v>
      </c>
      <c r="G21" s="9" t="s">
        <v>104</v>
      </c>
      <c r="H21" s="9">
        <v>132.1</v>
      </c>
      <c r="I21" s="9">
        <v>94.74</v>
      </c>
      <c r="J21" s="9">
        <v>192.54</v>
      </c>
      <c r="K21" s="17">
        <v>11</v>
      </c>
      <c r="L21" s="9" t="s">
        <v>104</v>
      </c>
      <c r="M21" s="9">
        <v>172.07</v>
      </c>
      <c r="N21" s="9">
        <v>115.11</v>
      </c>
      <c r="O21" s="9">
        <v>250.93</v>
      </c>
      <c r="P21" s="17">
        <v>11</v>
      </c>
      <c r="Q21" s="9" t="s">
        <v>104</v>
      </c>
      <c r="R21" s="9">
        <v>115.07</v>
      </c>
      <c r="S21" s="9">
        <v>71.59</v>
      </c>
      <c r="T21" s="9">
        <v>171.81</v>
      </c>
      <c r="U21" s="10">
        <f t="shared" si="0"/>
        <v>1.7260499999999999E-4</v>
      </c>
      <c r="V21" s="10"/>
      <c r="W21" s="17">
        <v>11</v>
      </c>
      <c r="X21" s="19" t="s">
        <v>268</v>
      </c>
      <c r="Y21" s="13" t="s">
        <v>233</v>
      </c>
      <c r="Z21" s="31">
        <v>6.3E-5</v>
      </c>
      <c r="AA21" s="14">
        <f>U21</f>
        <v>1.7260499999999999E-4</v>
      </c>
    </row>
    <row r="22" spans="1:27" x14ac:dyDescent="0.35">
      <c r="A22" s="17"/>
      <c r="F22" s="17"/>
      <c r="K22" s="17"/>
      <c r="P22" s="17"/>
      <c r="U22" s="10"/>
      <c r="V22" s="10"/>
      <c r="W22" s="17"/>
      <c r="X22" s="18"/>
      <c r="Y22" s="13" t="s">
        <v>234</v>
      </c>
      <c r="Z22" s="31"/>
      <c r="AA22" s="14">
        <f>AA21/5*4</f>
        <v>1.3808399999999999E-4</v>
      </c>
    </row>
    <row r="23" spans="1:27" ht="18.5" x14ac:dyDescent="0.35">
      <c r="A23" s="17">
        <v>12</v>
      </c>
      <c r="B23" s="9" t="s">
        <v>105</v>
      </c>
      <c r="C23" s="9">
        <v>24.47</v>
      </c>
      <c r="D23" s="9">
        <v>-2.81</v>
      </c>
      <c r="E23" s="9">
        <v>69.3</v>
      </c>
      <c r="F23" s="17">
        <v>12</v>
      </c>
      <c r="G23" s="9" t="s">
        <v>105</v>
      </c>
      <c r="H23" s="9">
        <v>25.52</v>
      </c>
      <c r="I23" s="9">
        <v>16.43</v>
      </c>
      <c r="J23" s="9">
        <v>36.9</v>
      </c>
      <c r="K23" s="17">
        <v>12</v>
      </c>
      <c r="L23" s="9" t="s">
        <v>105</v>
      </c>
      <c r="M23" s="9">
        <v>42.64</v>
      </c>
      <c r="N23" s="9">
        <v>30.78</v>
      </c>
      <c r="O23" s="9">
        <v>63.71</v>
      </c>
      <c r="P23" s="17">
        <v>12</v>
      </c>
      <c r="Q23" s="9" t="s">
        <v>105</v>
      </c>
      <c r="R23" s="9">
        <v>23.96</v>
      </c>
      <c r="S23" s="9">
        <v>12.67</v>
      </c>
      <c r="T23" s="9">
        <v>57.41</v>
      </c>
      <c r="U23" s="10">
        <f t="shared" si="0"/>
        <v>3.5939999999999998E-5</v>
      </c>
      <c r="V23" s="10"/>
      <c r="W23" s="17">
        <v>12</v>
      </c>
      <c r="X23" s="18" t="s">
        <v>248</v>
      </c>
      <c r="Y23" s="9" t="s">
        <v>199</v>
      </c>
      <c r="Z23" s="31">
        <v>1.4999999999999999E-4</v>
      </c>
      <c r="AA23" s="11">
        <f>U23</f>
        <v>3.5939999999999998E-5</v>
      </c>
    </row>
    <row r="24" spans="1:27" x14ac:dyDescent="0.35">
      <c r="A24" s="17"/>
      <c r="B24" s="9" t="s">
        <v>105</v>
      </c>
      <c r="C24" s="9">
        <v>128.93</v>
      </c>
      <c r="D24" s="9">
        <v>60.22</v>
      </c>
      <c r="E24" s="9">
        <v>282.62</v>
      </c>
      <c r="F24" s="17"/>
      <c r="G24" s="9" t="s">
        <v>105</v>
      </c>
      <c r="H24" s="9">
        <v>52.81</v>
      </c>
      <c r="I24" s="9">
        <v>37.799999999999997</v>
      </c>
      <c r="J24" s="9">
        <v>71.92</v>
      </c>
      <c r="K24" s="17"/>
      <c r="L24" s="9" t="s">
        <v>105</v>
      </c>
      <c r="M24" s="9">
        <v>68.430000000000007</v>
      </c>
      <c r="N24" s="9">
        <v>47.41</v>
      </c>
      <c r="O24" s="9">
        <v>94</v>
      </c>
      <c r="P24" s="17"/>
      <c r="Q24" s="9" t="s">
        <v>105</v>
      </c>
      <c r="R24" s="9">
        <v>88.34</v>
      </c>
      <c r="S24" s="9">
        <v>53.92</v>
      </c>
      <c r="T24" s="9">
        <v>149</v>
      </c>
      <c r="U24" s="10">
        <f t="shared" si="0"/>
        <v>1.3250999999999999E-4</v>
      </c>
      <c r="V24" s="10"/>
      <c r="W24" s="17"/>
      <c r="X24" s="18"/>
      <c r="Y24" s="9" t="s">
        <v>200</v>
      </c>
      <c r="Z24" s="31">
        <v>2.9999999999999997E-5</v>
      </c>
      <c r="AA24" s="11">
        <f>U23/5</f>
        <v>7.1879999999999996E-6</v>
      </c>
    </row>
    <row r="25" spans="1:27" ht="18.5" x14ac:dyDescent="0.35">
      <c r="A25" s="17">
        <v>13</v>
      </c>
      <c r="B25" s="9" t="s">
        <v>106</v>
      </c>
      <c r="C25" s="9">
        <v>130.38</v>
      </c>
      <c r="D25" s="9">
        <v>107.19</v>
      </c>
      <c r="E25" s="9">
        <v>180.33</v>
      </c>
      <c r="F25" s="17">
        <v>13</v>
      </c>
      <c r="G25" s="9" t="s">
        <v>106</v>
      </c>
      <c r="H25" s="9">
        <v>96.27</v>
      </c>
      <c r="I25" s="9">
        <v>72.98</v>
      </c>
      <c r="J25" s="9">
        <v>121.27</v>
      </c>
      <c r="K25" s="17">
        <v>13</v>
      </c>
      <c r="L25" s="9" t="s">
        <v>106</v>
      </c>
      <c r="M25" s="9">
        <v>124.63</v>
      </c>
      <c r="N25" s="9">
        <v>98.64</v>
      </c>
      <c r="O25" s="9">
        <v>156.35</v>
      </c>
      <c r="P25" s="17">
        <v>13</v>
      </c>
      <c r="Q25" s="9" t="s">
        <v>106</v>
      </c>
      <c r="R25" s="9">
        <v>111.73</v>
      </c>
      <c r="S25" s="9">
        <v>76.25</v>
      </c>
      <c r="T25" s="9">
        <v>158.97999999999999</v>
      </c>
      <c r="U25" s="10">
        <f t="shared" si="0"/>
        <v>1.6759500000000001E-4</v>
      </c>
      <c r="V25" s="10"/>
      <c r="W25" s="17">
        <v>13</v>
      </c>
      <c r="X25" s="18" t="s">
        <v>249</v>
      </c>
      <c r="Y25" s="9" t="s">
        <v>201</v>
      </c>
      <c r="Z25" s="31">
        <v>1.4999999999999999E-4</v>
      </c>
      <c r="AA25" s="11">
        <f>U25</f>
        <v>1.6759500000000001E-4</v>
      </c>
    </row>
    <row r="26" spans="1:27" ht="18.5" x14ac:dyDescent="0.35">
      <c r="A26" s="17">
        <v>14</v>
      </c>
      <c r="B26" s="9" t="s">
        <v>107</v>
      </c>
      <c r="C26" s="9">
        <v>130.38</v>
      </c>
      <c r="D26" s="9">
        <v>107.19</v>
      </c>
      <c r="E26" s="9">
        <v>180.33</v>
      </c>
      <c r="F26" s="17">
        <v>14</v>
      </c>
      <c r="G26" s="9" t="s">
        <v>107</v>
      </c>
      <c r="H26" s="9">
        <v>96.27</v>
      </c>
      <c r="I26" s="9">
        <v>72.98</v>
      </c>
      <c r="J26" s="9">
        <v>121.27</v>
      </c>
      <c r="K26" s="17">
        <v>14</v>
      </c>
      <c r="L26" s="9" t="s">
        <v>107</v>
      </c>
      <c r="M26" s="9">
        <v>124.63</v>
      </c>
      <c r="N26" s="9">
        <v>98.64</v>
      </c>
      <c r="O26" s="9">
        <v>156.35</v>
      </c>
      <c r="P26" s="17">
        <v>14</v>
      </c>
      <c r="Q26" s="9" t="s">
        <v>107</v>
      </c>
      <c r="R26" s="9">
        <v>111.73</v>
      </c>
      <c r="S26" s="9">
        <v>76.25</v>
      </c>
      <c r="T26" s="9">
        <v>158.97999999999999</v>
      </c>
      <c r="U26" s="10">
        <f t="shared" si="0"/>
        <v>1.6759500000000001E-4</v>
      </c>
      <c r="V26" s="10"/>
      <c r="W26" s="17">
        <v>14</v>
      </c>
      <c r="X26" s="18" t="s">
        <v>250</v>
      </c>
      <c r="Y26" s="9" t="s">
        <v>202</v>
      </c>
      <c r="Z26" s="31">
        <v>1.95E-4</v>
      </c>
      <c r="AA26" s="11">
        <f>U26</f>
        <v>1.6759500000000001E-4</v>
      </c>
    </row>
    <row r="27" spans="1:27" ht="14.5" customHeight="1" x14ac:dyDescent="0.35">
      <c r="B27" s="9" t="s">
        <v>107</v>
      </c>
      <c r="C27" s="9">
        <v>26.63</v>
      </c>
      <c r="D27" s="9">
        <v>0</v>
      </c>
      <c r="E27" s="10">
        <v>25800</v>
      </c>
      <c r="G27" s="9" t="s">
        <v>107</v>
      </c>
      <c r="H27" s="9">
        <v>14.67</v>
      </c>
      <c r="I27" s="9">
        <v>0</v>
      </c>
      <c r="J27" s="9">
        <v>72.77</v>
      </c>
      <c r="L27" s="9" t="s">
        <v>107</v>
      </c>
      <c r="M27" s="9">
        <v>218.94</v>
      </c>
      <c r="N27" s="9">
        <v>0</v>
      </c>
      <c r="O27" s="9" t="s">
        <v>15</v>
      </c>
      <c r="Q27" s="9" t="s">
        <v>107</v>
      </c>
      <c r="R27" s="9">
        <v>8.5500000000000007</v>
      </c>
      <c r="S27" s="9">
        <v>0</v>
      </c>
      <c r="T27" s="9" t="s">
        <v>15</v>
      </c>
      <c r="U27" s="10">
        <f t="shared" si="0"/>
        <v>1.2825000000000002E-5</v>
      </c>
      <c r="V27" s="10"/>
      <c r="Y27" s="9" t="s">
        <v>203</v>
      </c>
      <c r="Z27" s="31">
        <v>3.8999999999999999E-5</v>
      </c>
      <c r="AA27" s="11">
        <f>U26/5</f>
        <v>3.3519000000000002E-5</v>
      </c>
    </row>
    <row r="28" spans="1:27" x14ac:dyDescent="0.35">
      <c r="B28" s="9" t="s">
        <v>108</v>
      </c>
      <c r="C28" s="9">
        <v>130.38</v>
      </c>
      <c r="D28" s="9">
        <v>107.19</v>
      </c>
      <c r="E28" s="9">
        <v>180.33</v>
      </c>
      <c r="G28" s="9" t="s">
        <v>108</v>
      </c>
      <c r="H28" s="9">
        <v>96.27</v>
      </c>
      <c r="I28" s="9">
        <v>72.98</v>
      </c>
      <c r="J28" s="9">
        <v>121.27</v>
      </c>
      <c r="L28" s="9" t="s">
        <v>108</v>
      </c>
      <c r="M28" s="9">
        <v>124.63</v>
      </c>
      <c r="N28" s="9">
        <v>98.64</v>
      </c>
      <c r="O28" s="9">
        <v>156.35</v>
      </c>
      <c r="Q28" s="9" t="s">
        <v>108</v>
      </c>
      <c r="R28" s="9">
        <v>111.73</v>
      </c>
      <c r="S28" s="9">
        <v>76.25</v>
      </c>
      <c r="T28" s="9">
        <v>158.97999999999999</v>
      </c>
      <c r="U28" s="10">
        <f t="shared" si="0"/>
        <v>1.6759500000000001E-4</v>
      </c>
      <c r="V28" s="10"/>
      <c r="Z28" s="31"/>
      <c r="AA28" s="12"/>
    </row>
    <row r="29" spans="1:27" ht="14.5" customHeight="1" x14ac:dyDescent="0.35">
      <c r="B29" s="9" t="s">
        <v>108</v>
      </c>
      <c r="C29" s="10">
        <v>1050</v>
      </c>
      <c r="D29" s="9">
        <v>0</v>
      </c>
      <c r="E29" s="9" t="s">
        <v>15</v>
      </c>
      <c r="G29" s="9" t="s">
        <v>108</v>
      </c>
      <c r="H29" s="9">
        <v>539.46</v>
      </c>
      <c r="I29" s="9">
        <v>0</v>
      </c>
      <c r="J29" s="9" t="s">
        <v>15</v>
      </c>
      <c r="L29" s="9" t="s">
        <v>108</v>
      </c>
      <c r="M29" s="9">
        <v>26.69</v>
      </c>
      <c r="N29" s="9">
        <v>0</v>
      </c>
      <c r="O29" s="9">
        <v>260.04000000000002</v>
      </c>
      <c r="Q29" s="9" t="s">
        <v>108</v>
      </c>
      <c r="R29" s="10">
        <v>1970000</v>
      </c>
      <c r="S29" s="10">
        <v>0</v>
      </c>
      <c r="T29" s="10">
        <v>1970000</v>
      </c>
      <c r="U29" s="10">
        <f t="shared" si="0"/>
        <v>2.9550000000000001</v>
      </c>
      <c r="V29" s="10"/>
      <c r="Z29" s="31"/>
      <c r="AA29" s="12"/>
    </row>
    <row r="30" spans="1:27" ht="14.5" customHeight="1" x14ac:dyDescent="0.35">
      <c r="A30" s="17">
        <v>15</v>
      </c>
      <c r="B30" s="9" t="s">
        <v>109</v>
      </c>
      <c r="C30" s="9">
        <v>76.75</v>
      </c>
      <c r="D30" s="9">
        <v>31.78</v>
      </c>
      <c r="E30" s="9">
        <v>134.49</v>
      </c>
      <c r="F30" s="17">
        <v>15</v>
      </c>
      <c r="G30" s="9" t="s">
        <v>109</v>
      </c>
      <c r="H30" s="9">
        <v>117.7</v>
      </c>
      <c r="I30" s="9">
        <v>80.900000000000006</v>
      </c>
      <c r="J30" s="9">
        <v>174.7</v>
      </c>
      <c r="K30" s="17">
        <v>15</v>
      </c>
      <c r="L30" s="9" t="s">
        <v>109</v>
      </c>
      <c r="M30" s="9">
        <v>149.84</v>
      </c>
      <c r="N30" s="9">
        <v>106.5</v>
      </c>
      <c r="O30" s="9">
        <v>225.93</v>
      </c>
      <c r="P30" s="17">
        <v>15</v>
      </c>
      <c r="Q30" s="9" t="s">
        <v>109</v>
      </c>
      <c r="R30" s="9">
        <v>78.680000000000007</v>
      </c>
      <c r="S30" s="9">
        <v>45.13</v>
      </c>
      <c r="T30" s="9">
        <v>127.83</v>
      </c>
      <c r="U30" s="10">
        <f t="shared" si="0"/>
        <v>1.1802000000000001E-4</v>
      </c>
      <c r="V30" s="10"/>
      <c r="W30" s="17">
        <v>15</v>
      </c>
      <c r="X30" s="18" t="s">
        <v>251</v>
      </c>
      <c r="Y30" s="9" t="s">
        <v>204</v>
      </c>
      <c r="Z30" s="31">
        <v>6.0099999999999997E-5</v>
      </c>
      <c r="AA30" s="11">
        <f>U30</f>
        <v>1.1802000000000001E-4</v>
      </c>
    </row>
    <row r="31" spans="1:27" ht="14.5" customHeight="1" x14ac:dyDescent="0.35">
      <c r="A31" s="17"/>
      <c r="B31" s="9" t="s">
        <v>109</v>
      </c>
      <c r="C31" s="9">
        <v>0</v>
      </c>
      <c r="D31" s="9">
        <v>0</v>
      </c>
      <c r="E31" s="9">
        <v>25.41</v>
      </c>
      <c r="F31" s="17"/>
      <c r="G31" s="9" t="s">
        <v>109</v>
      </c>
      <c r="H31" s="9">
        <v>0</v>
      </c>
      <c r="I31" s="9">
        <v>0</v>
      </c>
      <c r="J31" s="9">
        <v>336.82</v>
      </c>
      <c r="K31" s="17"/>
      <c r="L31" s="9" t="s">
        <v>109</v>
      </c>
      <c r="M31" s="9">
        <v>0</v>
      </c>
      <c r="N31" s="9">
        <v>0</v>
      </c>
      <c r="O31" s="9">
        <v>149.33000000000001</v>
      </c>
      <c r="P31" s="17"/>
      <c r="Q31" s="9" t="s">
        <v>109</v>
      </c>
      <c r="R31" s="9">
        <v>0</v>
      </c>
      <c r="S31" s="9">
        <v>0</v>
      </c>
      <c r="T31" s="9">
        <v>21.39</v>
      </c>
      <c r="U31" s="10">
        <f t="shared" si="0"/>
        <v>0</v>
      </c>
      <c r="V31" s="10"/>
      <c r="W31" s="17"/>
      <c r="X31" s="15"/>
      <c r="Y31" s="9" t="s">
        <v>205</v>
      </c>
      <c r="Z31" s="31">
        <v>1.2099999999999999E-5</v>
      </c>
      <c r="AA31" s="11">
        <f>U30/5</f>
        <v>2.3604000000000003E-5</v>
      </c>
    </row>
    <row r="32" spans="1:27" ht="14.5" customHeight="1" x14ac:dyDescent="0.35">
      <c r="A32" s="17"/>
      <c r="F32" s="17"/>
      <c r="K32" s="17"/>
      <c r="P32" s="17"/>
      <c r="U32" s="10"/>
      <c r="V32" s="10"/>
      <c r="W32" s="17"/>
      <c r="X32" s="18"/>
      <c r="Z32" s="31"/>
      <c r="AA32" s="21"/>
    </row>
    <row r="33" spans="1:28" x14ac:dyDescent="0.35">
      <c r="A33" s="17"/>
      <c r="F33" s="17"/>
      <c r="K33" s="17"/>
      <c r="P33" s="17"/>
      <c r="U33" s="10"/>
      <c r="V33" s="10"/>
      <c r="W33" s="17"/>
      <c r="X33" s="18"/>
      <c r="Z33" s="31"/>
      <c r="AA33" s="21"/>
    </row>
    <row r="34" spans="1:28" ht="31" x14ac:dyDescent="0.35">
      <c r="A34" s="17"/>
      <c r="B34" s="17" t="s">
        <v>179</v>
      </c>
      <c r="F34" s="17"/>
      <c r="G34" s="17" t="s">
        <v>179</v>
      </c>
      <c r="K34" s="17"/>
      <c r="L34" s="17" t="s">
        <v>179</v>
      </c>
      <c r="P34" s="17"/>
      <c r="Q34" s="17" t="s">
        <v>179</v>
      </c>
      <c r="U34" s="10"/>
      <c r="V34" s="10"/>
      <c r="W34" s="17"/>
      <c r="X34" s="17" t="s">
        <v>179</v>
      </c>
      <c r="Z34" s="31"/>
      <c r="AA34" s="21"/>
    </row>
    <row r="35" spans="1:28" ht="17.5" x14ac:dyDescent="0.35">
      <c r="A35" s="17">
        <v>16</v>
      </c>
      <c r="B35" s="9" t="s">
        <v>123</v>
      </c>
      <c r="C35" s="9">
        <v>149.28</v>
      </c>
      <c r="D35" s="9">
        <v>115.05</v>
      </c>
      <c r="E35" s="9">
        <v>175.57</v>
      </c>
      <c r="F35" s="17">
        <v>16</v>
      </c>
      <c r="G35" s="9" t="s">
        <v>123</v>
      </c>
      <c r="H35" s="9">
        <v>84.39</v>
      </c>
      <c r="I35" s="9">
        <v>61.05</v>
      </c>
      <c r="J35" s="9">
        <v>108.11</v>
      </c>
      <c r="K35" s="17">
        <v>16</v>
      </c>
      <c r="L35" s="9" t="s">
        <v>123</v>
      </c>
      <c r="M35" s="9">
        <v>101.23</v>
      </c>
      <c r="N35" s="9">
        <v>77.819999999999993</v>
      </c>
      <c r="O35" s="9">
        <v>125.3</v>
      </c>
      <c r="P35" s="17">
        <v>16</v>
      </c>
      <c r="Q35" s="9" t="s">
        <v>123</v>
      </c>
      <c r="R35" s="9">
        <v>120.44</v>
      </c>
      <c r="S35" s="9">
        <v>79.02</v>
      </c>
      <c r="T35" s="9">
        <v>163.43</v>
      </c>
      <c r="U35" s="10">
        <f t="shared" ref="U35:U43" si="1">R35/10^6*1.5</f>
        <v>1.8065999999999999E-4</v>
      </c>
      <c r="V35" s="10"/>
      <c r="W35" s="17">
        <v>16</v>
      </c>
      <c r="X35" s="18" t="s">
        <v>252</v>
      </c>
      <c r="Y35" s="9" t="s">
        <v>206</v>
      </c>
      <c r="Z35" s="31">
        <v>6.1400000000000002E-5</v>
      </c>
      <c r="AA35" s="11">
        <f>U35</f>
        <v>1.8065999999999999E-4</v>
      </c>
    </row>
    <row r="36" spans="1:28" ht="17.5" x14ac:dyDescent="0.35">
      <c r="A36" s="17">
        <v>17</v>
      </c>
      <c r="B36" s="9" t="s">
        <v>122</v>
      </c>
      <c r="C36" s="9">
        <v>47.29</v>
      </c>
      <c r="D36" s="9">
        <v>24.81</v>
      </c>
      <c r="E36" s="9">
        <v>58.9</v>
      </c>
      <c r="F36" s="17">
        <v>17</v>
      </c>
      <c r="G36" s="9" t="s">
        <v>122</v>
      </c>
      <c r="H36" s="9">
        <v>14.4</v>
      </c>
      <c r="I36" s="9">
        <v>3.9</v>
      </c>
      <c r="J36" s="9">
        <v>22.87</v>
      </c>
      <c r="K36" s="17">
        <v>17</v>
      </c>
      <c r="L36" s="9" t="s">
        <v>122</v>
      </c>
      <c r="M36" s="9">
        <v>22.23</v>
      </c>
      <c r="N36" s="9">
        <v>12.79</v>
      </c>
      <c r="O36" s="9">
        <v>28.77</v>
      </c>
      <c r="P36" s="17">
        <v>17</v>
      </c>
      <c r="Q36" s="9" t="s">
        <v>122</v>
      </c>
      <c r="R36" s="9">
        <v>36.39</v>
      </c>
      <c r="S36" s="9">
        <v>24.62</v>
      </c>
      <c r="T36" s="9">
        <v>50.4</v>
      </c>
      <c r="U36" s="10">
        <f t="shared" si="1"/>
        <v>5.4585000000000007E-5</v>
      </c>
      <c r="V36" s="10"/>
      <c r="W36" s="17">
        <v>17</v>
      </c>
      <c r="X36" s="18" t="s">
        <v>253</v>
      </c>
      <c r="Y36" s="9" t="s">
        <v>207</v>
      </c>
      <c r="Z36" s="31">
        <v>8.9300000000000002E-5</v>
      </c>
      <c r="AA36" s="11">
        <f>U36</f>
        <v>5.4585000000000007E-5</v>
      </c>
    </row>
    <row r="37" spans="1:28" ht="17.5" x14ac:dyDescent="0.35">
      <c r="A37" s="17">
        <v>18</v>
      </c>
      <c r="B37" s="9" t="s">
        <v>110</v>
      </c>
      <c r="C37" s="9">
        <v>143.09</v>
      </c>
      <c r="D37" s="9">
        <v>126.08</v>
      </c>
      <c r="E37" s="9">
        <v>160.18</v>
      </c>
      <c r="F37" s="17">
        <v>18</v>
      </c>
      <c r="G37" s="9" t="s">
        <v>110</v>
      </c>
      <c r="H37" s="9">
        <v>103.35</v>
      </c>
      <c r="I37" s="9">
        <v>84.51</v>
      </c>
      <c r="J37" s="9">
        <v>122.19</v>
      </c>
      <c r="K37" s="17">
        <v>18</v>
      </c>
      <c r="L37" s="9" t="s">
        <v>110</v>
      </c>
      <c r="M37" s="9">
        <v>115.88</v>
      </c>
      <c r="N37" s="9">
        <v>97.58</v>
      </c>
      <c r="O37" s="9">
        <v>134.59</v>
      </c>
      <c r="P37" s="17">
        <v>18</v>
      </c>
      <c r="Q37" s="9" t="s">
        <v>110</v>
      </c>
      <c r="R37" s="9">
        <v>128.44999999999999</v>
      </c>
      <c r="S37" s="9">
        <v>98.09</v>
      </c>
      <c r="T37" s="9">
        <v>158.74</v>
      </c>
      <c r="U37" s="10">
        <f t="shared" si="1"/>
        <v>1.9267499999999995E-4</v>
      </c>
      <c r="V37" s="10"/>
      <c r="W37" s="17">
        <v>18</v>
      </c>
      <c r="X37" s="18" t="s">
        <v>254</v>
      </c>
      <c r="Y37" s="9" t="s">
        <v>208</v>
      </c>
      <c r="Z37" s="31">
        <v>6.4499999999999996E-5</v>
      </c>
      <c r="AA37" s="11">
        <f>U37</f>
        <v>1.9267499999999995E-4</v>
      </c>
    </row>
    <row r="38" spans="1:28" x14ac:dyDescent="0.35">
      <c r="A38" s="17"/>
      <c r="B38" s="9" t="s">
        <v>110</v>
      </c>
      <c r="C38" s="10">
        <v>1280000</v>
      </c>
      <c r="D38" s="9">
        <v>0</v>
      </c>
      <c r="E38" s="9" t="s">
        <v>15</v>
      </c>
      <c r="F38" s="17"/>
      <c r="G38" s="9" t="s">
        <v>110</v>
      </c>
      <c r="H38" s="10">
        <v>5380000</v>
      </c>
      <c r="I38" s="9">
        <v>0</v>
      </c>
      <c r="J38" s="9" t="s">
        <v>15</v>
      </c>
      <c r="K38" s="17"/>
      <c r="L38" s="9" t="s">
        <v>110</v>
      </c>
      <c r="M38" s="10">
        <v>226000</v>
      </c>
      <c r="N38" s="9">
        <v>0</v>
      </c>
      <c r="O38" s="9" t="s">
        <v>15</v>
      </c>
      <c r="P38" s="17"/>
      <c r="Q38" s="9" t="s">
        <v>110</v>
      </c>
      <c r="R38" s="9">
        <v>0</v>
      </c>
      <c r="S38" s="9">
        <v>0</v>
      </c>
      <c r="T38" s="9" t="s">
        <v>15</v>
      </c>
      <c r="U38" s="10">
        <f t="shared" si="1"/>
        <v>0</v>
      </c>
      <c r="V38" s="10"/>
      <c r="W38" s="17"/>
      <c r="X38" s="18"/>
      <c r="Y38" s="9" t="s">
        <v>209</v>
      </c>
      <c r="Z38" s="31">
        <v>3.2499999999999998E-6</v>
      </c>
      <c r="AA38" s="11">
        <f>U37/5</f>
        <v>3.8534999999999989E-5</v>
      </c>
    </row>
    <row r="39" spans="1:28" ht="18.5" x14ac:dyDescent="0.35">
      <c r="A39" s="17">
        <v>19</v>
      </c>
      <c r="B39" s="9" t="s">
        <v>111</v>
      </c>
      <c r="C39" s="9">
        <v>105.91</v>
      </c>
      <c r="D39" s="9">
        <v>88.51</v>
      </c>
      <c r="E39" s="9">
        <v>123.37</v>
      </c>
      <c r="F39" s="17">
        <v>19</v>
      </c>
      <c r="G39" s="9" t="s">
        <v>111</v>
      </c>
      <c r="H39" s="9">
        <v>70.75</v>
      </c>
      <c r="I39" s="9">
        <v>51.47</v>
      </c>
      <c r="J39" s="9">
        <v>90.03</v>
      </c>
      <c r="K39" s="17">
        <v>19</v>
      </c>
      <c r="L39" s="9" t="s">
        <v>111</v>
      </c>
      <c r="M39" s="9">
        <v>81.98</v>
      </c>
      <c r="N39" s="9">
        <v>63.18</v>
      </c>
      <c r="O39" s="9">
        <v>101.2</v>
      </c>
      <c r="P39" s="17">
        <v>19</v>
      </c>
      <c r="Q39" s="9" t="s">
        <v>111</v>
      </c>
      <c r="R39" s="9">
        <v>87.78</v>
      </c>
      <c r="S39" s="9">
        <v>57.18</v>
      </c>
      <c r="T39" s="9">
        <v>118.3</v>
      </c>
      <c r="U39" s="10">
        <f t="shared" si="1"/>
        <v>1.3167000000000002E-4</v>
      </c>
      <c r="V39" s="10"/>
      <c r="W39" s="17">
        <v>19</v>
      </c>
      <c r="X39" s="18" t="s">
        <v>255</v>
      </c>
      <c r="Y39" s="9" t="s">
        <v>210</v>
      </c>
      <c r="Z39" s="31">
        <v>1.06E-5</v>
      </c>
      <c r="AA39" s="11">
        <f>U39</f>
        <v>1.3167000000000002E-4</v>
      </c>
    </row>
    <row r="40" spans="1:28" x14ac:dyDescent="0.35">
      <c r="A40" s="17"/>
      <c r="B40" s="9" t="s">
        <v>111</v>
      </c>
      <c r="C40" s="10">
        <v>2760000</v>
      </c>
      <c r="D40" s="9">
        <v>0</v>
      </c>
      <c r="E40" s="9" t="s">
        <v>15</v>
      </c>
      <c r="F40" s="17"/>
      <c r="G40" s="9" t="s">
        <v>111</v>
      </c>
      <c r="H40" s="10">
        <v>10000000</v>
      </c>
      <c r="I40" s="9">
        <v>0</v>
      </c>
      <c r="J40" s="9" t="s">
        <v>15</v>
      </c>
      <c r="K40" s="17"/>
      <c r="L40" s="9" t="s">
        <v>111</v>
      </c>
      <c r="M40" s="10">
        <v>2910000</v>
      </c>
      <c r="N40" s="10">
        <v>1080</v>
      </c>
      <c r="O40" s="9" t="s">
        <v>15</v>
      </c>
      <c r="P40" s="17"/>
      <c r="Q40" s="9" t="s">
        <v>111</v>
      </c>
      <c r="R40" s="9">
        <v>804.02</v>
      </c>
      <c r="S40" s="9">
        <v>273.35000000000002</v>
      </c>
      <c r="T40" s="9" t="s">
        <v>15</v>
      </c>
      <c r="U40" s="10">
        <f t="shared" si="1"/>
        <v>1.2060300000000001E-3</v>
      </c>
      <c r="V40" s="10"/>
      <c r="W40" s="17"/>
      <c r="X40" s="18"/>
      <c r="Y40" s="9" t="s">
        <v>211</v>
      </c>
      <c r="Z40" s="31">
        <v>2.37E-5</v>
      </c>
      <c r="AA40" s="11">
        <f>AA39/5</f>
        <v>2.6334000000000002E-5</v>
      </c>
    </row>
    <row r="41" spans="1:28" x14ac:dyDescent="0.35">
      <c r="A41" s="17">
        <v>20</v>
      </c>
      <c r="B41" s="9" t="s">
        <v>124</v>
      </c>
      <c r="C41" s="9">
        <v>39.79</v>
      </c>
      <c r="D41" s="9">
        <v>35.61</v>
      </c>
      <c r="E41" s="9">
        <v>43.96</v>
      </c>
      <c r="F41" s="17">
        <v>20</v>
      </c>
      <c r="G41" s="9" t="s">
        <v>124</v>
      </c>
      <c r="H41" s="9">
        <v>35.619999999999997</v>
      </c>
      <c r="I41" s="9">
        <v>28.15</v>
      </c>
      <c r="J41" s="9">
        <v>43.1</v>
      </c>
      <c r="K41" s="17">
        <v>20</v>
      </c>
      <c r="L41" s="9" t="s">
        <v>124</v>
      </c>
      <c r="M41" s="9">
        <v>34.979999999999997</v>
      </c>
      <c r="N41" s="9">
        <v>28.21</v>
      </c>
      <c r="O41" s="9">
        <v>41.73</v>
      </c>
      <c r="P41" s="17">
        <v>20</v>
      </c>
      <c r="Q41" s="9" t="s">
        <v>124</v>
      </c>
      <c r="R41" s="9">
        <v>40.44</v>
      </c>
      <c r="S41" s="9">
        <v>35.36</v>
      </c>
      <c r="T41" s="9">
        <v>45.52</v>
      </c>
      <c r="U41" s="10">
        <f t="shared" si="1"/>
        <v>6.0659999999999999E-5</v>
      </c>
      <c r="V41" s="10"/>
      <c r="W41" s="17">
        <v>20</v>
      </c>
      <c r="X41" s="18" t="s">
        <v>180</v>
      </c>
      <c r="Y41" s="9" t="s">
        <v>212</v>
      </c>
      <c r="Z41" s="31">
        <v>6.0000000000000002E-5</v>
      </c>
      <c r="AA41" s="11">
        <f>U41</f>
        <v>6.0659999999999999E-5</v>
      </c>
    </row>
    <row r="42" spans="1:28" x14ac:dyDescent="0.35">
      <c r="A42" s="17"/>
      <c r="B42" s="9" t="s">
        <v>124</v>
      </c>
      <c r="C42" s="9">
        <v>0.06</v>
      </c>
      <c r="D42" s="9">
        <v>0</v>
      </c>
      <c r="E42" s="9" t="s">
        <v>15</v>
      </c>
      <c r="F42" s="17"/>
      <c r="G42" s="9" t="s">
        <v>124</v>
      </c>
      <c r="H42" s="9">
        <v>0.01</v>
      </c>
      <c r="I42" s="9">
        <v>0</v>
      </c>
      <c r="J42" s="9" t="s">
        <v>15</v>
      </c>
      <c r="K42" s="17"/>
      <c r="L42" s="9" t="s">
        <v>124</v>
      </c>
      <c r="M42" s="9">
        <v>0.32</v>
      </c>
      <c r="N42" s="9">
        <v>0</v>
      </c>
      <c r="O42" s="9" t="s">
        <v>15</v>
      </c>
      <c r="P42" s="17"/>
      <c r="Q42" s="9" t="s">
        <v>124</v>
      </c>
      <c r="R42" s="10">
        <v>1090</v>
      </c>
      <c r="S42" s="9">
        <v>0</v>
      </c>
      <c r="T42" s="10">
        <v>1930000</v>
      </c>
      <c r="U42" s="10">
        <f t="shared" si="1"/>
        <v>1.6350000000000002E-3</v>
      </c>
      <c r="V42" s="10"/>
      <c r="W42" s="17"/>
      <c r="X42" s="18"/>
      <c r="Y42" s="9" t="s">
        <v>213</v>
      </c>
      <c r="Z42" s="31">
        <v>1.0699999999999999E-6</v>
      </c>
      <c r="AA42" s="11">
        <f>U41/5</f>
        <v>1.2132E-5</v>
      </c>
      <c r="AB42" s="10">
        <f>AA41-AA42</f>
        <v>4.8528E-5</v>
      </c>
    </row>
    <row r="43" spans="1:28" x14ac:dyDescent="0.35">
      <c r="A43" s="17">
        <v>21</v>
      </c>
      <c r="B43" s="9" t="s">
        <v>118</v>
      </c>
      <c r="C43" s="9">
        <v>32.43</v>
      </c>
      <c r="D43" s="9">
        <v>30.08</v>
      </c>
      <c r="E43" s="9">
        <v>34.78</v>
      </c>
      <c r="F43" s="17">
        <v>21</v>
      </c>
      <c r="G43" s="9" t="s">
        <v>118</v>
      </c>
      <c r="H43" s="9">
        <v>28.3</v>
      </c>
      <c r="I43" s="9">
        <v>25.55</v>
      </c>
      <c r="J43" s="9">
        <v>31.04</v>
      </c>
      <c r="K43" s="17">
        <v>21</v>
      </c>
      <c r="L43" s="9" t="s">
        <v>118</v>
      </c>
      <c r="M43" s="9">
        <v>29.42</v>
      </c>
      <c r="N43" s="9">
        <v>26.28</v>
      </c>
      <c r="O43" s="9">
        <v>32.549999999999997</v>
      </c>
      <c r="P43" s="17">
        <v>21</v>
      </c>
      <c r="Q43" s="9" t="s">
        <v>118</v>
      </c>
      <c r="R43" s="9">
        <v>36.19</v>
      </c>
      <c r="S43" s="9">
        <v>32.86</v>
      </c>
      <c r="T43" s="9">
        <v>39.520000000000003</v>
      </c>
      <c r="U43" s="10">
        <f t="shared" si="1"/>
        <v>5.4284999999999999E-5</v>
      </c>
      <c r="V43" s="10"/>
      <c r="W43" s="17">
        <v>21</v>
      </c>
      <c r="X43" s="18" t="s">
        <v>181</v>
      </c>
      <c r="Y43" s="9" t="s">
        <v>214</v>
      </c>
      <c r="Z43" s="31">
        <v>1.28E-6</v>
      </c>
      <c r="AA43" s="11">
        <f>U43</f>
        <v>5.4284999999999999E-5</v>
      </c>
      <c r="AB43" s="10"/>
    </row>
    <row r="44" spans="1:28" ht="36" x14ac:dyDescent="0.35">
      <c r="A44" s="17">
        <v>22</v>
      </c>
      <c r="F44" s="17">
        <v>22</v>
      </c>
      <c r="K44" s="17">
        <v>22</v>
      </c>
      <c r="P44" s="17">
        <v>22</v>
      </c>
      <c r="Q44" s="17"/>
      <c r="U44" s="10"/>
      <c r="V44" s="10"/>
      <c r="W44" s="17">
        <v>22</v>
      </c>
      <c r="X44" s="18" t="s">
        <v>256</v>
      </c>
      <c r="Y44" s="9" t="s">
        <v>215</v>
      </c>
      <c r="Z44" s="31">
        <v>6.9999999999999999E-4</v>
      </c>
      <c r="AA44" s="25">
        <f>Z44*10</f>
        <v>7.0000000000000001E-3</v>
      </c>
    </row>
    <row r="45" spans="1:28" ht="18.5" x14ac:dyDescent="0.35">
      <c r="A45" s="17">
        <v>23</v>
      </c>
      <c r="F45" s="17">
        <v>23</v>
      </c>
      <c r="K45" s="17">
        <v>23</v>
      </c>
      <c r="P45" s="17">
        <v>23</v>
      </c>
      <c r="Q45" s="17"/>
      <c r="U45" s="10"/>
      <c r="V45" s="10"/>
      <c r="W45" s="17">
        <v>23</v>
      </c>
      <c r="X45" s="18" t="s">
        <v>257</v>
      </c>
      <c r="Y45" s="9" t="s">
        <v>217</v>
      </c>
      <c r="Z45" s="31">
        <v>8.7000000000000001E-5</v>
      </c>
      <c r="AA45" s="25">
        <f>Z45*10</f>
        <v>8.7000000000000001E-4</v>
      </c>
    </row>
    <row r="46" spans="1:28" x14ac:dyDescent="0.35">
      <c r="A46" s="17">
        <v>24</v>
      </c>
      <c r="F46" s="17">
        <v>24</v>
      </c>
      <c r="K46" s="17">
        <v>24</v>
      </c>
      <c r="P46" s="17">
        <v>24</v>
      </c>
      <c r="Q46" s="17"/>
      <c r="U46" s="10"/>
      <c r="V46" s="10"/>
      <c r="W46" s="17">
        <v>24</v>
      </c>
      <c r="X46" s="18" t="s">
        <v>182</v>
      </c>
      <c r="Y46" s="9" t="s">
        <v>216</v>
      </c>
      <c r="Z46" s="31">
        <v>3.5999999999999999E-3</v>
      </c>
      <c r="AA46" s="25">
        <f>Z46*10</f>
        <v>3.5999999999999997E-2</v>
      </c>
    </row>
    <row r="47" spans="1:28" x14ac:dyDescent="0.35">
      <c r="A47" s="17">
        <v>25</v>
      </c>
      <c r="F47" s="17">
        <v>25</v>
      </c>
      <c r="K47" s="17">
        <v>25</v>
      </c>
      <c r="P47" s="17">
        <v>25</v>
      </c>
      <c r="Q47" s="17"/>
      <c r="U47" s="10"/>
      <c r="V47" s="10"/>
      <c r="W47" s="17">
        <v>25</v>
      </c>
      <c r="X47" s="18" t="s">
        <v>183</v>
      </c>
      <c r="Y47" s="9" t="s">
        <v>220</v>
      </c>
      <c r="Z47" s="31">
        <v>2.3000000000000001E-4</v>
      </c>
      <c r="AA47" s="25">
        <f t="shared" ref="AA47:AA52" si="2">Z47*10</f>
        <v>2.3E-3</v>
      </c>
    </row>
    <row r="48" spans="1:28" x14ac:dyDescent="0.35">
      <c r="A48" s="17"/>
      <c r="F48" s="17"/>
      <c r="K48" s="17"/>
      <c r="P48" s="17"/>
      <c r="Q48" s="17"/>
      <c r="U48" s="10"/>
      <c r="V48" s="10"/>
      <c r="W48" s="17"/>
      <c r="X48" s="18"/>
      <c r="Y48" s="9" t="s">
        <v>221</v>
      </c>
      <c r="Z48" s="31">
        <v>9.0000000000000006E-5</v>
      </c>
      <c r="AA48" s="25">
        <f t="shared" si="2"/>
        <v>9.0000000000000008E-4</v>
      </c>
    </row>
    <row r="49" spans="1:27" x14ac:dyDescent="0.35">
      <c r="A49" s="17">
        <v>26</v>
      </c>
      <c r="F49" s="17">
        <v>26</v>
      </c>
      <c r="K49" s="17">
        <v>26</v>
      </c>
      <c r="P49" s="17">
        <v>26</v>
      </c>
      <c r="Q49" s="17"/>
      <c r="U49" s="10"/>
      <c r="V49" s="10"/>
      <c r="W49" s="17">
        <v>26</v>
      </c>
      <c r="X49" s="18" t="s">
        <v>184</v>
      </c>
      <c r="Y49" s="9" t="s">
        <v>218</v>
      </c>
      <c r="Z49" s="31">
        <v>1E-4</v>
      </c>
      <c r="AA49" s="25">
        <f t="shared" si="2"/>
        <v>1E-3</v>
      </c>
    </row>
    <row r="50" spans="1:27" x14ac:dyDescent="0.35">
      <c r="A50" s="17"/>
      <c r="F50" s="17"/>
      <c r="K50" s="17"/>
      <c r="P50" s="17"/>
      <c r="Q50" s="17"/>
      <c r="U50" s="10"/>
      <c r="V50" s="10"/>
      <c r="W50" s="17"/>
      <c r="X50" s="18"/>
      <c r="Y50" s="9" t="s">
        <v>219</v>
      </c>
      <c r="Z50" s="31">
        <v>3.0000000000000001E-5</v>
      </c>
      <c r="AA50" s="25">
        <f t="shared" si="2"/>
        <v>3.0000000000000003E-4</v>
      </c>
    </row>
    <row r="51" spans="1:27" x14ac:dyDescent="0.35">
      <c r="A51" s="17">
        <v>27</v>
      </c>
      <c r="F51" s="17">
        <v>27</v>
      </c>
      <c r="K51" s="17">
        <v>27</v>
      </c>
      <c r="P51" s="17">
        <v>27</v>
      </c>
      <c r="Q51" s="17"/>
      <c r="U51" s="10"/>
      <c r="W51" s="17">
        <v>27</v>
      </c>
      <c r="X51" s="18" t="s">
        <v>185</v>
      </c>
      <c r="Y51" s="9" t="s">
        <v>222</v>
      </c>
      <c r="Z51" s="31">
        <v>6E-10</v>
      </c>
      <c r="AA51" s="25">
        <f t="shared" si="2"/>
        <v>6E-9</v>
      </c>
    </row>
    <row r="52" spans="1:27" ht="17.5" x14ac:dyDescent="0.35">
      <c r="A52" s="17">
        <v>28</v>
      </c>
      <c r="F52" s="17">
        <v>28</v>
      </c>
      <c r="K52" s="17">
        <v>28</v>
      </c>
      <c r="P52" s="17">
        <v>28</v>
      </c>
      <c r="Q52" s="17"/>
      <c r="U52" s="10"/>
      <c r="W52" s="17">
        <v>28</v>
      </c>
      <c r="X52" s="18" t="s">
        <v>258</v>
      </c>
      <c r="Y52" s="9" t="s">
        <v>223</v>
      </c>
      <c r="Z52" s="31">
        <v>4.0000000000000001E-3</v>
      </c>
      <c r="AA52" s="25">
        <f t="shared" si="2"/>
        <v>0.04</v>
      </c>
    </row>
    <row r="53" spans="1:27" ht="17.5" x14ac:dyDescent="0.35">
      <c r="A53" s="17">
        <v>29</v>
      </c>
      <c r="B53" s="9" t="s">
        <v>112</v>
      </c>
      <c r="C53" s="9">
        <v>11.16</v>
      </c>
      <c r="D53" s="9">
        <v>2.4500000000000002</v>
      </c>
      <c r="E53" s="9">
        <v>19.87</v>
      </c>
      <c r="F53" s="17">
        <v>29</v>
      </c>
      <c r="G53" s="9" t="s">
        <v>112</v>
      </c>
      <c r="H53" s="9">
        <v>17.309999999999999</v>
      </c>
      <c r="I53" s="9">
        <v>8.1</v>
      </c>
      <c r="J53" s="9">
        <v>26.53</v>
      </c>
      <c r="K53" s="17">
        <v>29</v>
      </c>
      <c r="L53" s="9" t="s">
        <v>112</v>
      </c>
      <c r="M53" s="9">
        <v>34.590000000000003</v>
      </c>
      <c r="N53" s="9">
        <v>12.49</v>
      </c>
      <c r="O53" s="9">
        <v>56.71</v>
      </c>
      <c r="P53" s="17">
        <v>29</v>
      </c>
      <c r="Q53" s="9" t="s">
        <v>112</v>
      </c>
      <c r="R53" s="9">
        <v>21.7</v>
      </c>
      <c r="S53" s="9">
        <v>10.43</v>
      </c>
      <c r="T53" s="9">
        <v>32.979999999999997</v>
      </c>
      <c r="U53" s="10">
        <f>R53/10^6*1.5</f>
        <v>3.2549999999999998E-5</v>
      </c>
      <c r="W53" s="17">
        <v>29</v>
      </c>
      <c r="X53" s="18" t="s">
        <v>259</v>
      </c>
      <c r="Y53" s="9" t="s">
        <v>224</v>
      </c>
      <c r="Z53" s="31">
        <v>6.6499999999999999E-6</v>
      </c>
      <c r="AA53" s="11">
        <f>U53</f>
        <v>3.2549999999999998E-5</v>
      </c>
    </row>
    <row r="54" spans="1:27" ht="17.5" x14ac:dyDescent="0.35">
      <c r="A54" s="17">
        <v>30</v>
      </c>
      <c r="F54" s="17">
        <v>30</v>
      </c>
      <c r="K54" s="17">
        <v>30</v>
      </c>
      <c r="P54" s="17">
        <v>30</v>
      </c>
      <c r="Q54" s="17"/>
      <c r="U54" s="10"/>
      <c r="W54" s="17">
        <v>30</v>
      </c>
      <c r="X54" s="18" t="s">
        <v>260</v>
      </c>
      <c r="Y54" s="9" t="s">
        <v>225</v>
      </c>
      <c r="Z54" s="31">
        <v>8.0499999999999992E-6</v>
      </c>
      <c r="AA54" s="11">
        <f>Z54</f>
        <v>8.0499999999999992E-6</v>
      </c>
    </row>
    <row r="55" spans="1:27" ht="17.5" x14ac:dyDescent="0.35">
      <c r="A55" s="17">
        <v>31</v>
      </c>
      <c r="B55" s="9" t="s">
        <v>128</v>
      </c>
      <c r="C55" s="9">
        <v>7.42</v>
      </c>
      <c r="D55" s="9">
        <v>0.03</v>
      </c>
      <c r="E55" s="9">
        <v>9.2200000000000006</v>
      </c>
      <c r="F55" s="17">
        <v>31</v>
      </c>
      <c r="G55" s="9" t="s">
        <v>128</v>
      </c>
      <c r="H55" s="9">
        <v>0.46</v>
      </c>
      <c r="I55" s="9">
        <v>-12.35</v>
      </c>
      <c r="J55" s="9">
        <v>4.32</v>
      </c>
      <c r="K55" s="17">
        <v>31</v>
      </c>
      <c r="L55" s="9" t="s">
        <v>128</v>
      </c>
      <c r="M55" s="9">
        <v>4.7699999999999996</v>
      </c>
      <c r="N55" s="9">
        <v>-6.31</v>
      </c>
      <c r="O55" s="9">
        <v>6.93</v>
      </c>
      <c r="P55" s="17">
        <v>31</v>
      </c>
      <c r="Q55" s="9" t="s">
        <v>128</v>
      </c>
      <c r="R55" s="9">
        <v>4.1100000000000003</v>
      </c>
      <c r="S55" s="9">
        <v>-1.67</v>
      </c>
      <c r="T55" s="9">
        <v>5.97</v>
      </c>
      <c r="U55" s="10">
        <f>R55/10^6*1.5</f>
        <v>6.1650000000000011E-6</v>
      </c>
      <c r="W55" s="17">
        <v>31</v>
      </c>
      <c r="X55" s="18" t="s">
        <v>261</v>
      </c>
      <c r="Y55" s="9" t="s">
        <v>226</v>
      </c>
      <c r="Z55" s="31">
        <v>5.4099999999999999E-6</v>
      </c>
      <c r="AA55" s="11">
        <f>U55</f>
        <v>6.1650000000000011E-6</v>
      </c>
    </row>
    <row r="56" spans="1:27" x14ac:dyDescent="0.35">
      <c r="A56" s="17"/>
      <c r="B56" s="9" t="s">
        <v>128</v>
      </c>
      <c r="C56" s="9">
        <v>0</v>
      </c>
      <c r="D56" s="9">
        <v>0</v>
      </c>
      <c r="E56" s="9" t="s">
        <v>15</v>
      </c>
      <c r="F56" s="17"/>
      <c r="G56" s="9" t="s">
        <v>128</v>
      </c>
      <c r="H56" s="9">
        <v>13.58</v>
      </c>
      <c r="I56" s="9">
        <v>0</v>
      </c>
      <c r="J56" s="9">
        <v>212.4</v>
      </c>
      <c r="K56" s="17"/>
      <c r="L56" s="9" t="s">
        <v>128</v>
      </c>
      <c r="M56" s="9">
        <v>0</v>
      </c>
      <c r="N56" s="9">
        <v>0</v>
      </c>
      <c r="O56" s="9">
        <v>68.819999999999993</v>
      </c>
      <c r="P56" s="17"/>
      <c r="Q56" s="9" t="s">
        <v>128</v>
      </c>
      <c r="R56" s="9">
        <v>0</v>
      </c>
      <c r="S56" s="9">
        <v>0</v>
      </c>
      <c r="T56" s="9">
        <v>108.98</v>
      </c>
      <c r="U56" s="10">
        <f>R56/10^6*1.5</f>
        <v>0</v>
      </c>
      <c r="W56" s="17"/>
      <c r="X56" s="18"/>
      <c r="Y56" s="9" t="s">
        <v>227</v>
      </c>
      <c r="Z56" s="31">
        <v>3.2499999999999998E-6</v>
      </c>
      <c r="AA56" s="11">
        <f>U55/5</f>
        <v>1.2330000000000003E-6</v>
      </c>
    </row>
    <row r="57" spans="1:27" ht="17.5" x14ac:dyDescent="0.35">
      <c r="A57" s="17">
        <v>32</v>
      </c>
      <c r="F57" s="17">
        <v>32</v>
      </c>
      <c r="K57" s="17">
        <v>32</v>
      </c>
      <c r="P57" s="17">
        <v>32</v>
      </c>
      <c r="Q57" s="17"/>
      <c r="U57" s="10"/>
      <c r="W57" s="17">
        <v>32</v>
      </c>
      <c r="X57" s="18" t="s">
        <v>262</v>
      </c>
      <c r="Y57" s="9" t="s">
        <v>228</v>
      </c>
      <c r="Z57" s="31">
        <v>1.5E-5</v>
      </c>
      <c r="AA57" s="22">
        <f>Z57</f>
        <v>1.5E-5</v>
      </c>
    </row>
    <row r="58" spans="1:27" ht="33" x14ac:dyDescent="0.35">
      <c r="A58" s="17">
        <v>33</v>
      </c>
      <c r="F58" s="17">
        <v>33</v>
      </c>
      <c r="K58" s="17">
        <v>33</v>
      </c>
      <c r="P58" s="17">
        <v>33</v>
      </c>
      <c r="Q58" s="17"/>
      <c r="U58" s="10"/>
      <c r="W58" s="17">
        <v>33</v>
      </c>
      <c r="X58" s="18" t="s">
        <v>263</v>
      </c>
      <c r="Y58" s="9" t="s">
        <v>229</v>
      </c>
      <c r="Z58" s="31">
        <v>2.6100000000000001E-5</v>
      </c>
      <c r="AA58" s="22">
        <f>Z58</f>
        <v>2.6100000000000001E-5</v>
      </c>
    </row>
    <row r="59" spans="1:27" ht="14.5" customHeight="1" x14ac:dyDescent="0.35">
      <c r="A59" s="17"/>
      <c r="F59" s="17"/>
      <c r="K59" s="17"/>
      <c r="P59" s="17"/>
      <c r="W59" s="17"/>
      <c r="X59" s="18"/>
      <c r="AA59" s="21"/>
    </row>
    <row r="60" spans="1:27" x14ac:dyDescent="0.35">
      <c r="A60" s="17"/>
      <c r="B60" s="17" t="s">
        <v>48</v>
      </c>
      <c r="F60" s="17"/>
      <c r="G60" s="17" t="s">
        <v>48</v>
      </c>
      <c r="K60" s="17"/>
      <c r="L60" s="17" t="s">
        <v>48</v>
      </c>
      <c r="P60" s="17"/>
      <c r="Q60" s="17" t="s">
        <v>48</v>
      </c>
      <c r="W60" s="17"/>
      <c r="X60" s="17" t="s">
        <v>48</v>
      </c>
      <c r="Y60" s="17"/>
      <c r="AA60" s="21"/>
    </row>
    <row r="61" spans="1:27" ht="77.5" x14ac:dyDescent="0.35">
      <c r="A61" s="17">
        <v>34</v>
      </c>
      <c r="B61" s="16" t="s">
        <v>150</v>
      </c>
      <c r="C61" s="9">
        <v>39.61</v>
      </c>
      <c r="D61" s="9">
        <v>23.99</v>
      </c>
      <c r="E61" s="9">
        <v>55.22</v>
      </c>
      <c r="F61" s="17">
        <v>34</v>
      </c>
      <c r="G61" s="16" t="s">
        <v>150</v>
      </c>
      <c r="H61" s="9">
        <v>35.880000000000003</v>
      </c>
      <c r="I61" s="9">
        <v>20.21</v>
      </c>
      <c r="J61" s="9">
        <v>51.54</v>
      </c>
      <c r="K61" s="17">
        <v>34</v>
      </c>
      <c r="L61" s="16" t="s">
        <v>150</v>
      </c>
      <c r="M61" s="9">
        <v>37.31</v>
      </c>
      <c r="N61" s="9">
        <v>21.63</v>
      </c>
      <c r="O61" s="9">
        <v>52.91</v>
      </c>
      <c r="P61" s="17">
        <v>34</v>
      </c>
      <c r="Q61" s="16" t="s">
        <v>150</v>
      </c>
      <c r="R61" s="9">
        <v>37.4</v>
      </c>
      <c r="S61" s="9">
        <v>21.76</v>
      </c>
      <c r="T61" s="9">
        <v>53.05</v>
      </c>
      <c r="U61" s="9">
        <f>R61/1000</f>
        <v>3.7399999999999996E-2</v>
      </c>
      <c r="W61" s="17">
        <v>34</v>
      </c>
      <c r="X61" s="15" t="s">
        <v>280</v>
      </c>
      <c r="Y61" s="9" t="s">
        <v>230</v>
      </c>
      <c r="Z61" s="18">
        <v>0.48</v>
      </c>
      <c r="AA61" s="23">
        <f>Z61</f>
        <v>0.48</v>
      </c>
    </row>
    <row r="62" spans="1:27" x14ac:dyDescent="0.35">
      <c r="W62" s="17"/>
      <c r="X62" s="19" t="s">
        <v>278</v>
      </c>
      <c r="Y62" s="17"/>
    </row>
    <row r="63" spans="1:27" x14ac:dyDescent="0.35">
      <c r="B63" s="8" t="s">
        <v>241</v>
      </c>
      <c r="G63" s="8" t="s">
        <v>241</v>
      </c>
      <c r="L63" s="8" t="s">
        <v>241</v>
      </c>
      <c r="Q63" s="8" t="s">
        <v>241</v>
      </c>
      <c r="W63" s="17"/>
      <c r="X63" s="19" t="s">
        <v>279</v>
      </c>
      <c r="Y63" s="17"/>
    </row>
    <row r="64" spans="1:27" x14ac:dyDescent="0.35">
      <c r="B64" s="9" t="s">
        <v>113</v>
      </c>
      <c r="C64" s="9">
        <v>6.73</v>
      </c>
      <c r="D64" s="9">
        <v>4.08</v>
      </c>
      <c r="E64" s="9">
        <v>9.39</v>
      </c>
      <c r="G64" s="9" t="s">
        <v>113</v>
      </c>
      <c r="H64" s="9">
        <v>6.1</v>
      </c>
      <c r="I64" s="9">
        <v>3.44</v>
      </c>
      <c r="J64" s="9">
        <v>8.76</v>
      </c>
      <c r="L64" s="9" t="s">
        <v>113</v>
      </c>
      <c r="M64" s="9">
        <v>6.34</v>
      </c>
      <c r="N64" s="9">
        <v>3.68</v>
      </c>
      <c r="O64" s="9">
        <v>8.99</v>
      </c>
      <c r="Q64" s="9" t="s">
        <v>113</v>
      </c>
      <c r="R64" s="9">
        <v>6.36</v>
      </c>
      <c r="S64" s="9">
        <v>3.7</v>
      </c>
      <c r="T64" s="9">
        <v>9.02</v>
      </c>
      <c r="X64" s="9" t="s">
        <v>281</v>
      </c>
      <c r="Y64" s="17"/>
    </row>
    <row r="65" spans="2:24" x14ac:dyDescent="0.35">
      <c r="B65" s="9" t="s">
        <v>114</v>
      </c>
      <c r="C65" s="9">
        <v>147.05000000000001</v>
      </c>
      <c r="D65" s="9">
        <v>130.08000000000001</v>
      </c>
      <c r="E65" s="9">
        <v>164.1</v>
      </c>
      <c r="G65" s="9" t="s">
        <v>114</v>
      </c>
      <c r="H65" s="9">
        <v>106.94</v>
      </c>
      <c r="I65" s="9">
        <v>88.16</v>
      </c>
      <c r="J65" s="9">
        <v>125.71</v>
      </c>
      <c r="L65" s="9" t="s">
        <v>114</v>
      </c>
      <c r="M65" s="9">
        <v>119.61</v>
      </c>
      <c r="N65" s="9">
        <v>101.37</v>
      </c>
      <c r="O65" s="9">
        <v>138.25</v>
      </c>
      <c r="Q65" s="9" t="s">
        <v>114</v>
      </c>
      <c r="R65" s="9">
        <v>132.19999999999999</v>
      </c>
      <c r="S65" s="9">
        <v>101.84</v>
      </c>
      <c r="T65" s="9">
        <v>162.47999999999999</v>
      </c>
      <c r="U65" s="10"/>
    </row>
    <row r="66" spans="2:24" x14ac:dyDescent="0.35">
      <c r="B66" s="9" t="s">
        <v>115</v>
      </c>
      <c r="C66" s="9">
        <v>23.44</v>
      </c>
      <c r="D66" s="9">
        <v>16.190000000000001</v>
      </c>
      <c r="E66" s="9">
        <v>30.69</v>
      </c>
      <c r="G66" s="9" t="s">
        <v>115</v>
      </c>
      <c r="H66" s="9">
        <v>28.43</v>
      </c>
      <c r="I66" s="9">
        <v>20.6</v>
      </c>
      <c r="J66" s="9">
        <v>36.270000000000003</v>
      </c>
      <c r="L66" s="9" t="s">
        <v>115</v>
      </c>
      <c r="M66" s="9">
        <v>46.15</v>
      </c>
      <c r="N66" s="9">
        <v>24.54</v>
      </c>
      <c r="O66" s="9">
        <v>67.760000000000005</v>
      </c>
      <c r="Q66" s="9" t="s">
        <v>115</v>
      </c>
      <c r="R66" s="9">
        <v>33.299999999999997</v>
      </c>
      <c r="S66" s="9">
        <v>23.13</v>
      </c>
      <c r="T66" s="9">
        <v>43.49</v>
      </c>
      <c r="U66" s="10"/>
      <c r="X66" s="9" t="s">
        <v>282</v>
      </c>
    </row>
    <row r="67" spans="2:24" x14ac:dyDescent="0.35">
      <c r="B67" s="9" t="s">
        <v>116</v>
      </c>
      <c r="C67" s="9">
        <v>32.26</v>
      </c>
      <c r="D67" s="9">
        <v>29.32</v>
      </c>
      <c r="E67" s="9">
        <v>35.200000000000003</v>
      </c>
      <c r="G67" s="9" t="s">
        <v>116</v>
      </c>
      <c r="H67" s="9">
        <v>28.81</v>
      </c>
      <c r="I67" s="9">
        <v>21.95</v>
      </c>
      <c r="J67" s="9">
        <v>35.659999999999997</v>
      </c>
      <c r="L67" s="9" t="s">
        <v>116</v>
      </c>
      <c r="M67" s="9">
        <v>27.89</v>
      </c>
      <c r="N67" s="9">
        <v>21.81</v>
      </c>
      <c r="O67" s="9">
        <v>33.96</v>
      </c>
      <c r="Q67" s="9" t="s">
        <v>116</v>
      </c>
      <c r="R67" s="9">
        <v>33.33</v>
      </c>
      <c r="S67" s="9">
        <v>29.22</v>
      </c>
      <c r="T67" s="9">
        <v>37.450000000000003</v>
      </c>
      <c r="U67" s="10"/>
      <c r="X67" s="40">
        <f>263/249</f>
        <v>1.0562248995983936</v>
      </c>
    </row>
    <row r="68" spans="2:24" x14ac:dyDescent="0.35">
      <c r="B68" s="9" t="s">
        <v>117</v>
      </c>
      <c r="C68" s="9">
        <v>75.19</v>
      </c>
      <c r="D68" s="9">
        <v>71.28</v>
      </c>
      <c r="E68" s="9">
        <v>79.11</v>
      </c>
      <c r="G68" s="9" t="s">
        <v>117</v>
      </c>
      <c r="H68" s="9">
        <v>38.950000000000003</v>
      </c>
      <c r="I68" s="9">
        <v>31.9</v>
      </c>
      <c r="J68" s="9">
        <v>46</v>
      </c>
      <c r="L68" s="9" t="s">
        <v>117</v>
      </c>
      <c r="M68" s="9">
        <v>36.49</v>
      </c>
      <c r="N68" s="9">
        <v>31.4</v>
      </c>
      <c r="O68" s="9">
        <v>41.59</v>
      </c>
      <c r="Q68" s="9" t="s">
        <v>117</v>
      </c>
      <c r="R68" s="9">
        <v>67.55</v>
      </c>
      <c r="S68" s="9">
        <v>62.45</v>
      </c>
      <c r="T68" s="9">
        <v>72.650000000000006</v>
      </c>
      <c r="U68" s="10"/>
      <c r="X68" s="9" t="s">
        <v>283</v>
      </c>
    </row>
    <row r="70" spans="2:24" x14ac:dyDescent="0.35">
      <c r="B70" s="9" t="s">
        <v>119</v>
      </c>
      <c r="C70" s="10">
        <v>2000</v>
      </c>
      <c r="D70" s="10">
        <v>1880</v>
      </c>
      <c r="E70" s="10">
        <v>2120</v>
      </c>
      <c r="G70" s="9" t="s">
        <v>119</v>
      </c>
      <c r="H70" s="10">
        <v>1690</v>
      </c>
      <c r="I70" s="10">
        <v>1560</v>
      </c>
      <c r="J70" s="10">
        <v>1830</v>
      </c>
      <c r="L70" s="9" t="s">
        <v>119</v>
      </c>
      <c r="M70" s="10">
        <v>1650</v>
      </c>
      <c r="N70" s="10">
        <v>1540</v>
      </c>
      <c r="O70" s="10">
        <v>1760</v>
      </c>
      <c r="Q70" s="9" t="s">
        <v>119</v>
      </c>
      <c r="R70" s="10">
        <v>2110</v>
      </c>
      <c r="S70" s="10">
        <v>1920</v>
      </c>
      <c r="T70" s="10">
        <v>2300</v>
      </c>
      <c r="U70" s="10"/>
    </row>
    <row r="71" spans="2:24" x14ac:dyDescent="0.35">
      <c r="B71" s="9" t="s">
        <v>120</v>
      </c>
      <c r="C71" s="9">
        <v>0.44</v>
      </c>
      <c r="D71" s="9">
        <v>0</v>
      </c>
      <c r="E71" s="9">
        <v>7.71</v>
      </c>
      <c r="G71" s="9" t="s">
        <v>120</v>
      </c>
      <c r="H71" s="9">
        <v>3.19</v>
      </c>
      <c r="I71" s="9">
        <v>0.63</v>
      </c>
      <c r="J71" s="9">
        <v>15.85</v>
      </c>
      <c r="L71" s="9" t="s">
        <v>120</v>
      </c>
      <c r="M71" s="9">
        <v>1.1200000000000001</v>
      </c>
      <c r="N71" s="9">
        <v>0.59</v>
      </c>
      <c r="O71" s="9">
        <v>12</v>
      </c>
      <c r="Q71" s="9" t="s">
        <v>120</v>
      </c>
      <c r="R71" s="9">
        <v>0.4</v>
      </c>
      <c r="S71" s="9">
        <v>7.0000000000000007E-2</v>
      </c>
      <c r="T71" s="9">
        <v>6</v>
      </c>
      <c r="U71" s="10"/>
    </row>
    <row r="72" spans="2:24" x14ac:dyDescent="0.35">
      <c r="B72" s="9" t="s">
        <v>121</v>
      </c>
      <c r="C72" s="9">
        <v>61.84</v>
      </c>
      <c r="D72" s="9">
        <v>-2.39</v>
      </c>
      <c r="E72" s="9">
        <v>117.55</v>
      </c>
      <c r="G72" s="9" t="s">
        <v>121</v>
      </c>
      <c r="H72" s="9">
        <v>97.74</v>
      </c>
      <c r="I72" s="9">
        <v>62.57</v>
      </c>
      <c r="J72" s="9">
        <v>153.99</v>
      </c>
      <c r="L72" s="9" t="s">
        <v>121</v>
      </c>
      <c r="M72" s="9">
        <v>128.05000000000001</v>
      </c>
      <c r="N72" s="9">
        <v>75.86</v>
      </c>
      <c r="O72" s="9">
        <v>200.26</v>
      </c>
      <c r="Q72" s="9" t="s">
        <v>121</v>
      </c>
      <c r="R72" s="9">
        <v>71.45</v>
      </c>
      <c r="S72" s="9">
        <v>31.61</v>
      </c>
      <c r="T72" s="9">
        <v>115.05</v>
      </c>
      <c r="U72" s="10"/>
    </row>
    <row r="73" spans="2:24" x14ac:dyDescent="0.35">
      <c r="B73" s="9" t="s">
        <v>121</v>
      </c>
      <c r="C73" s="10">
        <v>10000000</v>
      </c>
      <c r="D73" s="10">
        <v>7460</v>
      </c>
      <c r="E73" s="9" t="s">
        <v>15</v>
      </c>
      <c r="G73" s="9" t="s">
        <v>121</v>
      </c>
      <c r="H73" s="10">
        <v>3430</v>
      </c>
      <c r="I73" s="10">
        <v>1120</v>
      </c>
      <c r="J73" s="9" t="s">
        <v>15</v>
      </c>
      <c r="L73" s="9" t="s">
        <v>121</v>
      </c>
      <c r="M73" s="10">
        <v>3630000</v>
      </c>
      <c r="N73" s="10">
        <v>2890</v>
      </c>
      <c r="O73" s="9" t="s">
        <v>15</v>
      </c>
      <c r="Q73" s="9" t="s">
        <v>121</v>
      </c>
      <c r="R73" s="10">
        <v>10000000</v>
      </c>
      <c r="S73" s="10">
        <v>2700</v>
      </c>
      <c r="T73" s="9" t="s">
        <v>15</v>
      </c>
      <c r="U73" s="10"/>
    </row>
    <row r="78" spans="2:24" x14ac:dyDescent="0.35">
      <c r="B78" s="9" t="s">
        <v>125</v>
      </c>
      <c r="C78" s="9">
        <v>99.57</v>
      </c>
      <c r="D78" s="9">
        <v>21.18</v>
      </c>
      <c r="E78" s="9">
        <v>162.91999999999999</v>
      </c>
      <c r="G78" s="9" t="s">
        <v>125</v>
      </c>
      <c r="H78" s="9">
        <v>106.58</v>
      </c>
      <c r="I78" s="9">
        <v>68.16</v>
      </c>
      <c r="J78" s="9">
        <v>168.47</v>
      </c>
      <c r="L78" s="9" t="s">
        <v>125</v>
      </c>
      <c r="M78" s="9">
        <v>129.43</v>
      </c>
      <c r="N78" s="9">
        <v>61.48</v>
      </c>
      <c r="O78" s="9">
        <v>208.48</v>
      </c>
      <c r="Q78" s="9" t="s">
        <v>125</v>
      </c>
      <c r="R78" s="9">
        <v>91.11</v>
      </c>
      <c r="S78" s="9">
        <v>24.92</v>
      </c>
      <c r="T78" s="9">
        <v>147.86000000000001</v>
      </c>
      <c r="U78" s="10"/>
    </row>
    <row r="79" spans="2:24" x14ac:dyDescent="0.35">
      <c r="B79" s="9" t="s">
        <v>126</v>
      </c>
      <c r="C79" s="9">
        <v>99.57</v>
      </c>
      <c r="D79" s="9">
        <v>21.18</v>
      </c>
      <c r="E79" s="9">
        <v>162.91999999999999</v>
      </c>
      <c r="G79" s="9" t="s">
        <v>126</v>
      </c>
      <c r="H79" s="9">
        <v>106.58</v>
      </c>
      <c r="I79" s="9">
        <v>68.16</v>
      </c>
      <c r="J79" s="9">
        <v>168.47</v>
      </c>
      <c r="L79" s="9" t="s">
        <v>126</v>
      </c>
      <c r="M79" s="9">
        <v>129.43</v>
      </c>
      <c r="N79" s="9">
        <v>61.48</v>
      </c>
      <c r="O79" s="9">
        <v>208.48</v>
      </c>
      <c r="Q79" s="9" t="s">
        <v>126</v>
      </c>
      <c r="R79" s="9">
        <v>91.11</v>
      </c>
      <c r="S79" s="9">
        <v>24.92</v>
      </c>
      <c r="T79" s="9">
        <v>147.86000000000001</v>
      </c>
      <c r="U79" s="10"/>
    </row>
    <row r="80" spans="2:24" x14ac:dyDescent="0.35">
      <c r="B80" s="9" t="s">
        <v>127</v>
      </c>
      <c r="C80" s="9">
        <v>27</v>
      </c>
      <c r="D80" s="9">
        <v>15.24</v>
      </c>
      <c r="E80" s="9">
        <v>38.76</v>
      </c>
      <c r="G80" s="9" t="s">
        <v>127</v>
      </c>
      <c r="H80" s="9">
        <v>27</v>
      </c>
      <c r="I80" s="9">
        <v>15.24</v>
      </c>
      <c r="J80" s="9">
        <v>38.76</v>
      </c>
      <c r="L80" s="9" t="s">
        <v>127</v>
      </c>
      <c r="M80" s="9">
        <v>27</v>
      </c>
      <c r="N80" s="9">
        <v>15.24</v>
      </c>
      <c r="O80" s="9">
        <v>38.76</v>
      </c>
      <c r="Q80" s="9" t="s">
        <v>127</v>
      </c>
      <c r="R80" s="9">
        <v>27</v>
      </c>
      <c r="S80" s="9">
        <v>15.24</v>
      </c>
      <c r="T80" s="9">
        <v>38.76</v>
      </c>
      <c r="U80" s="10"/>
    </row>
    <row r="83" spans="2:21" x14ac:dyDescent="0.35">
      <c r="B83" s="9" t="s">
        <v>129</v>
      </c>
      <c r="C83" s="9">
        <v>92.15</v>
      </c>
      <c r="D83" s="9">
        <v>14.49</v>
      </c>
      <c r="E83" s="9">
        <v>155.47</v>
      </c>
      <c r="G83" s="9" t="s">
        <v>129</v>
      </c>
      <c r="H83" s="9">
        <v>106.12</v>
      </c>
      <c r="I83" s="9">
        <v>53.78</v>
      </c>
      <c r="J83" s="9">
        <v>167.14</v>
      </c>
      <c r="L83" s="9" t="s">
        <v>129</v>
      </c>
      <c r="M83" s="9">
        <v>124.66</v>
      </c>
      <c r="N83" s="9">
        <v>56.64</v>
      </c>
      <c r="O83" s="9">
        <v>203.77</v>
      </c>
      <c r="Q83" s="9" t="s">
        <v>129</v>
      </c>
      <c r="R83" s="9">
        <v>87</v>
      </c>
      <c r="S83" s="9">
        <v>20.76</v>
      </c>
      <c r="T83" s="9">
        <v>143.80000000000001</v>
      </c>
      <c r="U83" s="10"/>
    </row>
    <row r="84" spans="2:21" x14ac:dyDescent="0.35">
      <c r="B84" s="9" t="s">
        <v>129</v>
      </c>
      <c r="C84" s="9">
        <v>892.75</v>
      </c>
      <c r="D84" s="9">
        <v>0</v>
      </c>
      <c r="E84" s="9" t="s">
        <v>15</v>
      </c>
      <c r="G84" s="9" t="s">
        <v>129</v>
      </c>
      <c r="H84" s="10">
        <v>2440</v>
      </c>
      <c r="I84" s="9">
        <v>0</v>
      </c>
      <c r="J84" s="9" t="s">
        <v>15</v>
      </c>
      <c r="L84" s="9" t="s">
        <v>129</v>
      </c>
      <c r="M84" s="10">
        <v>1270000</v>
      </c>
      <c r="N84" s="9">
        <v>0</v>
      </c>
      <c r="O84" s="9" t="s">
        <v>15</v>
      </c>
      <c r="Q84" s="9" t="s">
        <v>129</v>
      </c>
      <c r="R84" s="10">
        <v>5370</v>
      </c>
      <c r="S84" s="9">
        <v>0</v>
      </c>
      <c r="T84" s="9" t="s">
        <v>15</v>
      </c>
      <c r="U84" s="10"/>
    </row>
    <row r="85" spans="2:21" x14ac:dyDescent="0.35">
      <c r="B85" s="9" t="s">
        <v>130</v>
      </c>
      <c r="C85" s="9">
        <v>95.65</v>
      </c>
      <c r="D85" s="9">
        <v>62.54</v>
      </c>
      <c r="E85" s="9">
        <v>158.97</v>
      </c>
      <c r="G85" s="9" t="s">
        <v>130</v>
      </c>
      <c r="H85" s="9">
        <v>105.82</v>
      </c>
      <c r="I85" s="9">
        <v>65.459999999999994</v>
      </c>
      <c r="J85" s="9">
        <v>166.84</v>
      </c>
      <c r="L85" s="9" t="s">
        <v>130</v>
      </c>
      <c r="M85" s="9">
        <v>126.45</v>
      </c>
      <c r="N85" s="9">
        <v>58.41</v>
      </c>
      <c r="O85" s="9">
        <v>205.55</v>
      </c>
      <c r="Q85" s="9" t="s">
        <v>130</v>
      </c>
      <c r="R85" s="9">
        <v>87.4</v>
      </c>
      <c r="S85" s="9">
        <v>21.16</v>
      </c>
      <c r="T85" s="9">
        <v>144.18</v>
      </c>
      <c r="U85" s="10"/>
    </row>
    <row r="86" spans="2:21" x14ac:dyDescent="0.35">
      <c r="B86" s="9" t="s">
        <v>130</v>
      </c>
      <c r="C86" s="10">
        <v>849000</v>
      </c>
      <c r="D86" s="9">
        <v>26.41</v>
      </c>
      <c r="E86" s="9" t="s">
        <v>15</v>
      </c>
      <c r="G86" s="9" t="s">
        <v>130</v>
      </c>
      <c r="H86" s="10">
        <v>10000000</v>
      </c>
      <c r="I86" s="9">
        <v>76.760000000000005</v>
      </c>
      <c r="J86" s="9" t="s">
        <v>15</v>
      </c>
      <c r="L86" s="9" t="s">
        <v>130</v>
      </c>
      <c r="M86" s="10">
        <v>688000</v>
      </c>
      <c r="N86" s="9">
        <v>102.01</v>
      </c>
      <c r="O86" s="9" t="s">
        <v>15</v>
      </c>
      <c r="Q86" s="9" t="s">
        <v>130</v>
      </c>
      <c r="R86" s="10">
        <v>2460</v>
      </c>
      <c r="S86" s="9">
        <v>34.549999999999997</v>
      </c>
      <c r="T86" s="9" t="s">
        <v>15</v>
      </c>
      <c r="U86" s="10"/>
    </row>
    <row r="87" spans="2:21" x14ac:dyDescent="0.35">
      <c r="B87" s="9" t="s">
        <v>131</v>
      </c>
      <c r="C87" s="9">
        <v>-3.5</v>
      </c>
      <c r="D87" s="9">
        <v>-3.89</v>
      </c>
      <c r="E87" s="9">
        <v>-3.11</v>
      </c>
      <c r="G87" s="9" t="s">
        <v>131</v>
      </c>
      <c r="H87" s="9">
        <v>0.3</v>
      </c>
      <c r="I87" s="9">
        <v>-0.48</v>
      </c>
      <c r="J87" s="9">
        <v>1.08</v>
      </c>
      <c r="L87" s="9" t="s">
        <v>131</v>
      </c>
      <c r="M87" s="9">
        <v>-1.78</v>
      </c>
      <c r="N87" s="9">
        <v>-3.74</v>
      </c>
      <c r="O87" s="9">
        <v>0.16</v>
      </c>
      <c r="Q87" s="9" t="s">
        <v>131</v>
      </c>
      <c r="R87" s="9">
        <v>-0.39</v>
      </c>
      <c r="S87" s="9">
        <v>-1.37</v>
      </c>
      <c r="T87" s="9">
        <v>0.57999999999999996</v>
      </c>
      <c r="U87" s="10"/>
    </row>
    <row r="88" spans="2:21" x14ac:dyDescent="0.35">
      <c r="B88" s="9" t="s">
        <v>131</v>
      </c>
      <c r="C88" s="10">
        <v>10200</v>
      </c>
      <c r="D88" s="9">
        <v>0</v>
      </c>
      <c r="E88" s="9" t="s">
        <v>15</v>
      </c>
      <c r="G88" s="9" t="s">
        <v>131</v>
      </c>
      <c r="H88" s="10">
        <v>10000000</v>
      </c>
      <c r="I88" s="9">
        <v>0</v>
      </c>
      <c r="J88" s="9" t="s">
        <v>15</v>
      </c>
      <c r="L88" s="9" t="s">
        <v>131</v>
      </c>
      <c r="M88" s="10">
        <v>6420</v>
      </c>
      <c r="N88" s="9">
        <v>0</v>
      </c>
      <c r="O88" s="9" t="s">
        <v>15</v>
      </c>
      <c r="Q88" s="9" t="s">
        <v>131</v>
      </c>
      <c r="R88" s="9">
        <v>34.950000000000003</v>
      </c>
      <c r="S88" s="9">
        <v>0</v>
      </c>
      <c r="T88" s="9" t="s">
        <v>15</v>
      </c>
      <c r="U88" s="10"/>
    </row>
    <row r="89" spans="2:21" x14ac:dyDescent="0.35">
      <c r="B89" s="9" t="s">
        <v>132</v>
      </c>
      <c r="C89" s="9">
        <v>3.5</v>
      </c>
      <c r="D89" s="9">
        <v>3.11</v>
      </c>
      <c r="E89" s="9">
        <v>3.89</v>
      </c>
      <c r="G89" s="9" t="s">
        <v>132</v>
      </c>
      <c r="H89" s="9">
        <v>-0.3</v>
      </c>
      <c r="I89" s="9">
        <v>-1.08</v>
      </c>
      <c r="J89" s="9">
        <v>0.48</v>
      </c>
      <c r="L89" s="9" t="s">
        <v>132</v>
      </c>
      <c r="M89" s="9">
        <v>1.78</v>
      </c>
      <c r="N89" s="9">
        <v>-0.16</v>
      </c>
      <c r="O89" s="9">
        <v>3.74</v>
      </c>
      <c r="Q89" s="9" t="s">
        <v>132</v>
      </c>
      <c r="R89" s="9">
        <v>0.39</v>
      </c>
      <c r="S89" s="9">
        <v>-0.57999999999999996</v>
      </c>
      <c r="T89" s="9">
        <v>1.37</v>
      </c>
      <c r="U89" s="10"/>
    </row>
    <row r="90" spans="2:21" x14ac:dyDescent="0.35">
      <c r="B90" s="9" t="s">
        <v>132</v>
      </c>
      <c r="C90" s="9">
        <v>0</v>
      </c>
      <c r="D90" s="9">
        <v>0</v>
      </c>
      <c r="E90" s="9" t="s">
        <v>15</v>
      </c>
      <c r="G90" s="9" t="s">
        <v>132</v>
      </c>
      <c r="H90" s="9">
        <v>6.67</v>
      </c>
      <c r="I90" s="9">
        <v>0</v>
      </c>
      <c r="J90" s="9">
        <v>164.82</v>
      </c>
      <c r="L90" s="9" t="s">
        <v>132</v>
      </c>
      <c r="M90" s="9">
        <v>0</v>
      </c>
      <c r="N90" s="9">
        <v>0</v>
      </c>
      <c r="O90" s="9" t="s">
        <v>15</v>
      </c>
      <c r="Q90" s="9" t="s">
        <v>132</v>
      </c>
      <c r="R90" s="9">
        <v>0</v>
      </c>
      <c r="S90" s="9">
        <v>0</v>
      </c>
      <c r="T90" s="9" t="s">
        <v>15</v>
      </c>
      <c r="U90" s="10"/>
    </row>
    <row r="91" spans="2:21" x14ac:dyDescent="0.35">
      <c r="U91" s="10"/>
    </row>
    <row r="92" spans="2:21" x14ac:dyDescent="0.35">
      <c r="B92" s="9" t="s">
        <v>133</v>
      </c>
      <c r="C92" s="9">
        <v>0</v>
      </c>
      <c r="D92" s="9">
        <v>0</v>
      </c>
      <c r="E92" s="9">
        <v>0</v>
      </c>
      <c r="G92" s="9" t="s">
        <v>133</v>
      </c>
      <c r="H92" s="9">
        <v>0</v>
      </c>
      <c r="I92" s="9">
        <v>0</v>
      </c>
      <c r="J92" s="9">
        <v>0</v>
      </c>
      <c r="L92" s="9" t="s">
        <v>133</v>
      </c>
      <c r="M92" s="9">
        <v>0</v>
      </c>
      <c r="N92" s="9">
        <v>0</v>
      </c>
      <c r="O92" s="9">
        <v>0</v>
      </c>
      <c r="Q92" s="9" t="s">
        <v>133</v>
      </c>
      <c r="R92" s="9">
        <v>0</v>
      </c>
      <c r="S92" s="9">
        <v>0</v>
      </c>
      <c r="T92" s="9">
        <v>0</v>
      </c>
      <c r="U92" s="10"/>
    </row>
    <row r="93" spans="2:21" x14ac:dyDescent="0.35">
      <c r="B93" s="9" t="s">
        <v>133</v>
      </c>
      <c r="C93" s="9">
        <v>303.56</v>
      </c>
      <c r="D93" s="9">
        <v>180.29</v>
      </c>
      <c r="E93" s="9">
        <v>444.07</v>
      </c>
      <c r="G93" s="9" t="s">
        <v>133</v>
      </c>
      <c r="H93" s="10">
        <v>4200</v>
      </c>
      <c r="I93" s="10">
        <v>3260</v>
      </c>
      <c r="J93" s="10">
        <v>5630</v>
      </c>
      <c r="L93" s="9" t="s">
        <v>133</v>
      </c>
      <c r="M93" s="10">
        <v>3150</v>
      </c>
      <c r="N93" s="10">
        <v>2790</v>
      </c>
      <c r="O93" s="10">
        <v>3570</v>
      </c>
      <c r="Q93" s="9" t="s">
        <v>133</v>
      </c>
      <c r="R93" s="9">
        <v>386.56</v>
      </c>
      <c r="S93" s="9">
        <v>252.94</v>
      </c>
      <c r="T93" s="9">
        <v>540.9</v>
      </c>
      <c r="U93" s="10"/>
    </row>
    <row r="94" spans="2:21" x14ac:dyDescent="0.35">
      <c r="B94" s="9" t="s">
        <v>134</v>
      </c>
      <c r="C94" s="9">
        <v>72.569999999999993</v>
      </c>
      <c r="D94" s="9">
        <v>0</v>
      </c>
      <c r="E94" s="9">
        <v>136.62</v>
      </c>
      <c r="G94" s="9" t="s">
        <v>134</v>
      </c>
      <c r="H94" s="9">
        <v>79.58</v>
      </c>
      <c r="I94" s="9">
        <v>39.04</v>
      </c>
      <c r="J94" s="9">
        <v>142.31</v>
      </c>
      <c r="L94" s="9" t="s">
        <v>134</v>
      </c>
      <c r="M94" s="9">
        <v>102.43</v>
      </c>
      <c r="N94" s="9">
        <v>33.42</v>
      </c>
      <c r="O94" s="9">
        <v>182.09</v>
      </c>
      <c r="Q94" s="9" t="s">
        <v>134</v>
      </c>
      <c r="R94" s="9">
        <v>64.11</v>
      </c>
      <c r="S94" s="9">
        <v>0</v>
      </c>
      <c r="T94" s="9">
        <v>121.82</v>
      </c>
      <c r="U94" s="10"/>
    </row>
    <row r="95" spans="2:21" x14ac:dyDescent="0.35">
      <c r="B95" s="9" t="s">
        <v>135</v>
      </c>
      <c r="C95" s="9">
        <v>49.04</v>
      </c>
      <c r="D95" s="9">
        <v>0</v>
      </c>
      <c r="E95" s="9">
        <v>100</v>
      </c>
      <c r="G95" s="9" t="s">
        <v>135</v>
      </c>
      <c r="H95" s="9">
        <v>7.58</v>
      </c>
      <c r="I95" s="9">
        <v>0</v>
      </c>
      <c r="J95" s="9">
        <v>100</v>
      </c>
      <c r="L95" s="9" t="s">
        <v>135</v>
      </c>
      <c r="M95" s="9">
        <v>10.19</v>
      </c>
      <c r="N95" s="9">
        <v>0</v>
      </c>
      <c r="O95" s="9">
        <v>100</v>
      </c>
      <c r="Q95" s="9" t="s">
        <v>135</v>
      </c>
      <c r="R95" s="9">
        <v>31.14</v>
      </c>
      <c r="S95" s="9">
        <v>0</v>
      </c>
      <c r="T95" s="9">
        <v>100</v>
      </c>
      <c r="U95" s="10"/>
    </row>
    <row r="96" spans="2:21" x14ac:dyDescent="0.35">
      <c r="B96" s="9" t="s">
        <v>136</v>
      </c>
      <c r="C96" s="9">
        <v>50.96</v>
      </c>
      <c r="D96" s="9">
        <v>0</v>
      </c>
      <c r="E96" s="9">
        <v>100</v>
      </c>
      <c r="G96" s="9" t="s">
        <v>136</v>
      </c>
      <c r="H96" s="9">
        <v>92.42</v>
      </c>
      <c r="I96" s="9">
        <v>0</v>
      </c>
      <c r="J96" s="9">
        <v>100</v>
      </c>
      <c r="L96" s="9" t="s">
        <v>136</v>
      </c>
      <c r="M96" s="9">
        <v>89.81</v>
      </c>
      <c r="N96" s="9">
        <v>0</v>
      </c>
      <c r="O96" s="9">
        <v>100</v>
      </c>
      <c r="Q96" s="9" t="s">
        <v>136</v>
      </c>
      <c r="R96" s="9">
        <v>68.86</v>
      </c>
      <c r="S96" s="9">
        <v>0</v>
      </c>
      <c r="T96" s="9">
        <v>100</v>
      </c>
      <c r="U96" s="10"/>
    </row>
    <row r="97" spans="2:21" x14ac:dyDescent="0.35">
      <c r="B97" s="9" t="s">
        <v>137</v>
      </c>
      <c r="C97" s="9">
        <v>100</v>
      </c>
      <c r="D97" s="9">
        <v>100</v>
      </c>
      <c r="E97" s="9">
        <v>100</v>
      </c>
      <c r="G97" s="9" t="s">
        <v>137</v>
      </c>
      <c r="H97" s="9">
        <v>100</v>
      </c>
      <c r="I97" s="9">
        <v>100</v>
      </c>
      <c r="J97" s="9">
        <v>100</v>
      </c>
      <c r="L97" s="9" t="s">
        <v>137</v>
      </c>
      <c r="M97" s="9">
        <v>100</v>
      </c>
      <c r="N97" s="9">
        <v>100</v>
      </c>
      <c r="O97" s="9">
        <v>100</v>
      </c>
      <c r="Q97" s="9" t="s">
        <v>137</v>
      </c>
      <c r="R97" s="9">
        <v>100</v>
      </c>
      <c r="S97" s="9">
        <v>100</v>
      </c>
      <c r="T97" s="9">
        <v>100</v>
      </c>
      <c r="U97" s="10"/>
    </row>
    <row r="98" spans="2:21" x14ac:dyDescent="0.35">
      <c r="B98" s="9" t="s">
        <v>138</v>
      </c>
      <c r="C98" s="9">
        <v>0</v>
      </c>
      <c r="D98" s="9">
        <v>0</v>
      </c>
      <c r="E98" s="9">
        <v>100</v>
      </c>
      <c r="G98" s="9" t="s">
        <v>138</v>
      </c>
      <c r="H98" s="9">
        <v>0</v>
      </c>
      <c r="I98" s="9">
        <v>0</v>
      </c>
      <c r="J98" s="9">
        <v>100</v>
      </c>
      <c r="L98" s="9" t="s">
        <v>138</v>
      </c>
      <c r="M98" s="9">
        <v>100</v>
      </c>
      <c r="N98" s="9">
        <v>0</v>
      </c>
      <c r="O98" s="9">
        <v>100</v>
      </c>
      <c r="Q98" s="9" t="s">
        <v>138</v>
      </c>
      <c r="R98" s="9">
        <v>0</v>
      </c>
      <c r="S98" s="9">
        <v>0</v>
      </c>
      <c r="T98" s="9">
        <v>100</v>
      </c>
      <c r="U98" s="10"/>
    </row>
    <row r="99" spans="2:21" x14ac:dyDescent="0.35">
      <c r="B99" s="9" t="s">
        <v>139</v>
      </c>
      <c r="C99" s="9">
        <v>100</v>
      </c>
      <c r="D99" s="9">
        <v>0</v>
      </c>
      <c r="E99" s="9">
        <v>100</v>
      </c>
      <c r="G99" s="9" t="s">
        <v>139</v>
      </c>
      <c r="H99" s="9">
        <v>100</v>
      </c>
      <c r="I99" s="9">
        <v>0</v>
      </c>
      <c r="J99" s="9">
        <v>100</v>
      </c>
      <c r="L99" s="9" t="s">
        <v>139</v>
      </c>
      <c r="M99" s="9">
        <v>0</v>
      </c>
      <c r="N99" s="9">
        <v>0</v>
      </c>
      <c r="O99" s="9">
        <v>100</v>
      </c>
      <c r="Q99" s="9" t="s">
        <v>139</v>
      </c>
      <c r="R99" s="9">
        <v>100</v>
      </c>
      <c r="S99" s="9">
        <v>0</v>
      </c>
      <c r="T99" s="9">
        <v>100</v>
      </c>
      <c r="U99" s="10"/>
    </row>
    <row r="100" spans="2:21" x14ac:dyDescent="0.35">
      <c r="B100" s="9" t="s">
        <v>140</v>
      </c>
      <c r="C100" s="9">
        <v>100</v>
      </c>
      <c r="D100" s="9">
        <v>100</v>
      </c>
      <c r="E100" s="9">
        <v>100</v>
      </c>
      <c r="G100" s="9" t="s">
        <v>140</v>
      </c>
      <c r="H100" s="9">
        <v>100</v>
      </c>
      <c r="I100" s="9">
        <v>100</v>
      </c>
      <c r="J100" s="9">
        <v>100</v>
      </c>
      <c r="L100" s="9" t="s">
        <v>140</v>
      </c>
      <c r="M100" s="9">
        <v>100</v>
      </c>
      <c r="N100" s="9">
        <v>100</v>
      </c>
      <c r="O100" s="9">
        <v>100</v>
      </c>
      <c r="Q100" s="9" t="s">
        <v>140</v>
      </c>
      <c r="R100" s="9">
        <v>100</v>
      </c>
      <c r="S100" s="9">
        <v>100</v>
      </c>
      <c r="T100" s="9">
        <v>100</v>
      </c>
      <c r="U100" s="10"/>
    </row>
    <row r="101" spans="2:21" x14ac:dyDescent="0.35">
      <c r="B101" s="9" t="s">
        <v>141</v>
      </c>
      <c r="C101" s="9">
        <v>46.55</v>
      </c>
      <c r="D101" s="9">
        <v>0</v>
      </c>
      <c r="E101" s="9">
        <v>100</v>
      </c>
      <c r="G101" s="9" t="s">
        <v>141</v>
      </c>
      <c r="H101" s="9">
        <v>0</v>
      </c>
      <c r="I101" s="9">
        <v>0</v>
      </c>
      <c r="J101" s="9">
        <v>100</v>
      </c>
      <c r="L101" s="9" t="s">
        <v>141</v>
      </c>
      <c r="M101" s="9">
        <v>78.19</v>
      </c>
      <c r="N101" s="9">
        <v>28.41</v>
      </c>
      <c r="O101" s="9">
        <v>100</v>
      </c>
      <c r="Q101" s="9" t="s">
        <v>141</v>
      </c>
      <c r="R101" s="9">
        <v>99.98</v>
      </c>
      <c r="S101" s="9">
        <v>0</v>
      </c>
      <c r="T101" s="9">
        <v>100</v>
      </c>
      <c r="U101" s="10"/>
    </row>
    <row r="102" spans="2:21" x14ac:dyDescent="0.35">
      <c r="B102" s="9" t="s">
        <v>142</v>
      </c>
      <c r="C102" s="9">
        <v>53.45</v>
      </c>
      <c r="D102" s="9">
        <v>0</v>
      </c>
      <c r="E102" s="9">
        <v>100</v>
      </c>
      <c r="G102" s="9" t="s">
        <v>142</v>
      </c>
      <c r="H102" s="9">
        <v>100</v>
      </c>
      <c r="I102" s="9">
        <v>0</v>
      </c>
      <c r="J102" s="9">
        <v>100</v>
      </c>
      <c r="L102" s="9" t="s">
        <v>142</v>
      </c>
      <c r="M102" s="9">
        <v>21.81</v>
      </c>
      <c r="N102" s="9">
        <v>0</v>
      </c>
      <c r="O102" s="9">
        <v>71.59</v>
      </c>
      <c r="Q102" s="9" t="s">
        <v>142</v>
      </c>
      <c r="R102" s="9">
        <v>0.02</v>
      </c>
      <c r="S102" s="9">
        <v>0</v>
      </c>
      <c r="T102" s="9">
        <v>100</v>
      </c>
      <c r="U102" s="10"/>
    </row>
    <row r="103" spans="2:21" x14ac:dyDescent="0.35">
      <c r="B103" s="9" t="s">
        <v>143</v>
      </c>
      <c r="C103" s="9">
        <v>100</v>
      </c>
      <c r="D103" s="9">
        <v>100</v>
      </c>
      <c r="E103" s="9">
        <v>100</v>
      </c>
      <c r="G103" s="9" t="s">
        <v>143</v>
      </c>
      <c r="H103" s="9">
        <v>100</v>
      </c>
      <c r="I103" s="9">
        <v>100</v>
      </c>
      <c r="J103" s="9">
        <v>100</v>
      </c>
      <c r="L103" s="9" t="s">
        <v>143</v>
      </c>
      <c r="M103" s="9">
        <v>100</v>
      </c>
      <c r="N103" s="9">
        <v>100</v>
      </c>
      <c r="O103" s="9">
        <v>100</v>
      </c>
      <c r="Q103" s="9" t="s">
        <v>143</v>
      </c>
      <c r="R103" s="9">
        <v>100</v>
      </c>
      <c r="S103" s="9">
        <v>100</v>
      </c>
      <c r="T103" s="9">
        <v>100</v>
      </c>
      <c r="U103" s="10"/>
    </row>
    <row r="104" spans="2:21" x14ac:dyDescent="0.35">
      <c r="B104" s="9" t="s">
        <v>144</v>
      </c>
      <c r="C104" s="9">
        <v>0.89</v>
      </c>
      <c r="D104" s="9">
        <v>0.83</v>
      </c>
      <c r="E104" s="9">
        <v>0.95</v>
      </c>
      <c r="G104" s="9" t="s">
        <v>144</v>
      </c>
      <c r="H104" s="9">
        <v>0.9</v>
      </c>
      <c r="I104" s="9">
        <v>0.86</v>
      </c>
      <c r="J104" s="9">
        <v>0.95</v>
      </c>
      <c r="L104" s="9" t="s">
        <v>144</v>
      </c>
      <c r="M104" s="9">
        <v>0.92</v>
      </c>
      <c r="N104" s="9">
        <v>0.87</v>
      </c>
      <c r="O104" s="9">
        <v>0.97</v>
      </c>
      <c r="Q104" s="9" t="s">
        <v>144</v>
      </c>
      <c r="R104" s="9">
        <v>0.63</v>
      </c>
      <c r="S104" s="9">
        <v>0.57999999999999996</v>
      </c>
      <c r="T104" s="9">
        <v>0.68</v>
      </c>
      <c r="U104" s="10"/>
    </row>
    <row r="105" spans="2:21" x14ac:dyDescent="0.35">
      <c r="B105" s="9" t="s">
        <v>145</v>
      </c>
      <c r="C105" s="9">
        <v>0.11</v>
      </c>
      <c r="D105" s="9">
        <v>0.05</v>
      </c>
      <c r="E105" s="9">
        <v>0.17</v>
      </c>
      <c r="G105" s="9" t="s">
        <v>145</v>
      </c>
      <c r="H105" s="9">
        <v>0.1</v>
      </c>
      <c r="I105" s="9">
        <v>0.05</v>
      </c>
      <c r="J105" s="9">
        <v>0.14000000000000001</v>
      </c>
      <c r="L105" s="9" t="s">
        <v>145</v>
      </c>
      <c r="M105" s="9">
        <v>0.08</v>
      </c>
      <c r="N105" s="9">
        <v>0.03</v>
      </c>
      <c r="O105" s="9">
        <v>0.13</v>
      </c>
      <c r="Q105" s="9" t="s">
        <v>145</v>
      </c>
      <c r="R105" s="9">
        <v>0.37</v>
      </c>
      <c r="S105" s="9">
        <v>0.32</v>
      </c>
      <c r="T105" s="9">
        <v>0.42</v>
      </c>
      <c r="U105" s="10"/>
    </row>
    <row r="106" spans="2:21" x14ac:dyDescent="0.35">
      <c r="B106" s="9" t="s">
        <v>146</v>
      </c>
      <c r="C106" s="9">
        <v>1</v>
      </c>
      <c r="D106" s="9">
        <v>1</v>
      </c>
      <c r="E106" s="9">
        <v>1</v>
      </c>
      <c r="G106" s="9" t="s">
        <v>146</v>
      </c>
      <c r="H106" s="9">
        <v>1</v>
      </c>
      <c r="I106" s="9">
        <v>1</v>
      </c>
      <c r="J106" s="9">
        <v>1</v>
      </c>
      <c r="L106" s="9" t="s">
        <v>146</v>
      </c>
      <c r="M106" s="9">
        <v>1</v>
      </c>
      <c r="N106" s="9">
        <v>1</v>
      </c>
      <c r="O106" s="9">
        <v>1</v>
      </c>
      <c r="Q106" s="9" t="s">
        <v>146</v>
      </c>
      <c r="R106" s="9">
        <v>1</v>
      </c>
      <c r="S106" s="9">
        <v>1</v>
      </c>
      <c r="T106" s="9">
        <v>1</v>
      </c>
      <c r="U106" s="10"/>
    </row>
    <row r="107" spans="2:21" x14ac:dyDescent="0.35">
      <c r="B107" s="9" t="s">
        <v>147</v>
      </c>
      <c r="C107" s="9">
        <v>0.77</v>
      </c>
      <c r="D107" s="9">
        <v>0.7</v>
      </c>
      <c r="E107" s="9">
        <v>0.9</v>
      </c>
      <c r="G107" s="9" t="s">
        <v>147</v>
      </c>
      <c r="H107" s="9">
        <v>0.81</v>
      </c>
      <c r="I107" s="9">
        <v>0.76</v>
      </c>
      <c r="J107" s="9">
        <v>0.88</v>
      </c>
      <c r="L107" s="9" t="s">
        <v>147</v>
      </c>
      <c r="M107" s="9">
        <v>0.75</v>
      </c>
      <c r="N107" s="9">
        <v>0.7</v>
      </c>
      <c r="O107" s="9">
        <v>1</v>
      </c>
      <c r="Q107" s="9" t="s">
        <v>147</v>
      </c>
      <c r="R107" s="9">
        <v>0.87</v>
      </c>
      <c r="S107" s="9">
        <v>0.81</v>
      </c>
      <c r="T107" s="9">
        <v>1</v>
      </c>
      <c r="U107" s="10"/>
    </row>
    <row r="108" spans="2:21" x14ac:dyDescent="0.35">
      <c r="B108" s="9" t="s">
        <v>148</v>
      </c>
      <c r="C108" s="9">
        <v>0.23</v>
      </c>
      <c r="D108" s="9">
        <v>0.1</v>
      </c>
      <c r="E108" s="9">
        <v>0.3</v>
      </c>
      <c r="G108" s="9" t="s">
        <v>148</v>
      </c>
      <c r="H108" s="9">
        <v>0.19</v>
      </c>
      <c r="I108" s="9">
        <v>0.12</v>
      </c>
      <c r="J108" s="9">
        <v>0.24</v>
      </c>
      <c r="L108" s="9" t="s">
        <v>148</v>
      </c>
      <c r="M108" s="9">
        <v>0.25</v>
      </c>
      <c r="N108" s="9">
        <v>0</v>
      </c>
      <c r="O108" s="9">
        <v>0.3</v>
      </c>
      <c r="Q108" s="9" t="s">
        <v>148</v>
      </c>
      <c r="R108" s="9">
        <v>0.13</v>
      </c>
      <c r="S108" s="9">
        <v>0</v>
      </c>
      <c r="T108" s="9">
        <v>0.19</v>
      </c>
      <c r="U108" s="10"/>
    </row>
    <row r="109" spans="2:21" x14ac:dyDescent="0.35">
      <c r="B109" s="9" t="s">
        <v>149</v>
      </c>
      <c r="C109" s="9">
        <v>1</v>
      </c>
      <c r="D109" s="9">
        <v>1</v>
      </c>
      <c r="E109" s="9">
        <v>1</v>
      </c>
      <c r="G109" s="9" t="s">
        <v>149</v>
      </c>
      <c r="H109" s="9">
        <v>1</v>
      </c>
      <c r="I109" s="9">
        <v>1</v>
      </c>
      <c r="J109" s="9">
        <v>1</v>
      </c>
      <c r="L109" s="9" t="s">
        <v>149</v>
      </c>
      <c r="M109" s="9">
        <v>1</v>
      </c>
      <c r="N109" s="9">
        <v>1</v>
      </c>
      <c r="O109" s="9">
        <v>1</v>
      </c>
      <c r="Q109" s="9" t="s">
        <v>149</v>
      </c>
      <c r="R109" s="9">
        <v>1</v>
      </c>
      <c r="S109" s="9">
        <v>1</v>
      </c>
      <c r="T109" s="9">
        <v>1</v>
      </c>
      <c r="U109" s="10"/>
    </row>
  </sheetData>
  <mergeCells count="3">
    <mergeCell ref="X2:AA2"/>
    <mergeCell ref="A1:U1"/>
    <mergeCell ref="F12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877D-837E-4D45-B907-4A3DC3991E02}">
  <dimension ref="A1:E905"/>
  <sheetViews>
    <sheetView zoomScale="160" zoomScaleNormal="160" workbookViewId="0">
      <selection activeCell="E1" sqref="E1:E1048576"/>
    </sheetView>
  </sheetViews>
  <sheetFormatPr defaultRowHeight="14.5" x14ac:dyDescent="0.35"/>
  <cols>
    <col min="1" max="1" width="60.6328125" bestFit="1" customWidth="1"/>
    <col min="3" max="3" width="60.26953125" bestFit="1" customWidth="1"/>
    <col min="5" max="5" width="66.81640625" bestFit="1" customWidth="1"/>
  </cols>
  <sheetData>
    <row r="1" spans="1:5" x14ac:dyDescent="0.35">
      <c r="A1" s="50" t="s">
        <v>1861</v>
      </c>
      <c r="B1" s="41"/>
      <c r="C1" s="50" t="s">
        <v>1862</v>
      </c>
      <c r="D1" s="41"/>
      <c r="E1" s="50" t="s">
        <v>1863</v>
      </c>
    </row>
    <row r="2" spans="1:5" x14ac:dyDescent="0.35">
      <c r="A2" s="33" t="s">
        <v>295</v>
      </c>
      <c r="C2" s="33" t="s">
        <v>295</v>
      </c>
      <c r="E2" s="33" t="s">
        <v>295</v>
      </c>
    </row>
    <row r="3" spans="1:5" x14ac:dyDescent="0.35">
      <c r="A3" s="51" t="s">
        <v>296</v>
      </c>
      <c r="B3" s="47"/>
      <c r="C3" s="51" t="s">
        <v>296</v>
      </c>
      <c r="D3" s="47"/>
      <c r="E3" s="51" t="s">
        <v>296</v>
      </c>
    </row>
    <row r="4" spans="1:5" x14ac:dyDescent="0.35">
      <c r="A4" s="51" t="s">
        <v>297</v>
      </c>
      <c r="B4" s="47"/>
      <c r="C4" s="51" t="s">
        <v>297</v>
      </c>
      <c r="D4" s="47"/>
      <c r="E4" s="51" t="s">
        <v>2311</v>
      </c>
    </row>
    <row r="5" spans="1:5" x14ac:dyDescent="0.35">
      <c r="A5" s="51" t="s">
        <v>298</v>
      </c>
      <c r="B5" s="47"/>
      <c r="C5" s="51" t="s">
        <v>298</v>
      </c>
      <c r="D5" s="47"/>
      <c r="E5" s="51" t="s">
        <v>298</v>
      </c>
    </row>
    <row r="6" spans="1:5" x14ac:dyDescent="0.35">
      <c r="A6" s="51" t="s">
        <v>299</v>
      </c>
      <c r="B6" s="47"/>
      <c r="C6" s="51" t="s">
        <v>299</v>
      </c>
      <c r="D6" s="47"/>
      <c r="E6" s="51" t="s">
        <v>299</v>
      </c>
    </row>
    <row r="7" spans="1:5" x14ac:dyDescent="0.35">
      <c r="A7" s="54" t="s">
        <v>300</v>
      </c>
      <c r="B7" s="55"/>
      <c r="C7" s="54" t="s">
        <v>1072</v>
      </c>
      <c r="D7" s="55"/>
      <c r="E7" s="54" t="s">
        <v>2312</v>
      </c>
    </row>
    <row r="8" spans="1:5" x14ac:dyDescent="0.35">
      <c r="A8" s="54" t="s">
        <v>301</v>
      </c>
      <c r="B8" s="55"/>
      <c r="C8" s="54" t="s">
        <v>1073</v>
      </c>
      <c r="D8" s="55"/>
      <c r="E8" s="54" t="s">
        <v>2313</v>
      </c>
    </row>
    <row r="9" spans="1:5" x14ac:dyDescent="0.35">
      <c r="A9" s="54" t="s">
        <v>302</v>
      </c>
      <c r="B9" s="55"/>
      <c r="C9" s="54" t="s">
        <v>1074</v>
      </c>
      <c r="D9" s="55"/>
      <c r="E9" s="54" t="s">
        <v>2314</v>
      </c>
    </row>
    <row r="10" spans="1:5" x14ac:dyDescent="0.35">
      <c r="A10" s="54" t="s">
        <v>303</v>
      </c>
      <c r="B10" s="55"/>
      <c r="C10" s="54" t="s">
        <v>1075</v>
      </c>
      <c r="D10" s="55"/>
      <c r="E10" s="54" t="s">
        <v>2315</v>
      </c>
    </row>
    <row r="11" spans="1:5" x14ac:dyDescent="0.35">
      <c r="A11" s="33" t="s">
        <v>304</v>
      </c>
      <c r="C11" s="33" t="s">
        <v>304</v>
      </c>
      <c r="E11" s="33" t="s">
        <v>304</v>
      </c>
    </row>
    <row r="12" spans="1:5" x14ac:dyDescent="0.35">
      <c r="A12" s="52" t="s">
        <v>305</v>
      </c>
      <c r="B12" s="48"/>
      <c r="C12" s="52" t="s">
        <v>1076</v>
      </c>
      <c r="D12" s="48"/>
      <c r="E12" s="52" t="s">
        <v>2316</v>
      </c>
    </row>
    <row r="13" spans="1:5" x14ac:dyDescent="0.35">
      <c r="A13" s="52" t="s">
        <v>306</v>
      </c>
      <c r="B13" s="48"/>
      <c r="C13" s="52" t="s">
        <v>1077</v>
      </c>
      <c r="D13" s="48"/>
      <c r="E13" s="52" t="s">
        <v>2317</v>
      </c>
    </row>
    <row r="14" spans="1:5" x14ac:dyDescent="0.35">
      <c r="A14" s="52" t="s">
        <v>307</v>
      </c>
      <c r="B14" s="48"/>
      <c r="C14" s="52" t="s">
        <v>1078</v>
      </c>
      <c r="D14" s="48"/>
      <c r="E14" s="52" t="s">
        <v>2318</v>
      </c>
    </row>
    <row r="15" spans="1:5" x14ac:dyDescent="0.35">
      <c r="A15" s="52" t="s">
        <v>308</v>
      </c>
      <c r="B15" s="48"/>
      <c r="C15" s="52" t="s">
        <v>1079</v>
      </c>
      <c r="D15" s="48"/>
      <c r="E15" s="52" t="s">
        <v>2319</v>
      </c>
    </row>
    <row r="16" spans="1:5" x14ac:dyDescent="0.35">
      <c r="A16" s="52" t="s">
        <v>309</v>
      </c>
      <c r="B16" s="48"/>
      <c r="C16" s="52" t="s">
        <v>1080</v>
      </c>
      <c r="D16" s="48"/>
      <c r="E16" s="52" t="s">
        <v>2320</v>
      </c>
    </row>
    <row r="17" spans="1:5" x14ac:dyDescent="0.35">
      <c r="A17" s="52" t="s">
        <v>310</v>
      </c>
      <c r="B17" s="48"/>
      <c r="C17" s="52" t="s">
        <v>1081</v>
      </c>
      <c r="D17" s="48"/>
      <c r="E17" s="52" t="s">
        <v>2321</v>
      </c>
    </row>
    <row r="18" spans="1:5" x14ac:dyDescent="0.35">
      <c r="A18" s="52" t="s">
        <v>311</v>
      </c>
      <c r="B18" s="48"/>
      <c r="C18" s="52" t="s">
        <v>1082</v>
      </c>
      <c r="D18" s="48"/>
      <c r="E18" s="52" t="s">
        <v>2322</v>
      </c>
    </row>
    <row r="19" spans="1:5" x14ac:dyDescent="0.35">
      <c r="A19" s="52" t="s">
        <v>312</v>
      </c>
      <c r="B19" s="48"/>
      <c r="C19" s="52" t="s">
        <v>1083</v>
      </c>
      <c r="D19" s="48"/>
      <c r="E19" s="52" t="s">
        <v>2323</v>
      </c>
    </row>
    <row r="20" spans="1:5" x14ac:dyDescent="0.35">
      <c r="A20" s="52" t="s">
        <v>313</v>
      </c>
      <c r="B20" s="48"/>
      <c r="C20" s="52" t="s">
        <v>1084</v>
      </c>
      <c r="D20" s="48"/>
      <c r="E20" s="52" t="s">
        <v>2324</v>
      </c>
    </row>
    <row r="21" spans="1:5" x14ac:dyDescent="0.35">
      <c r="A21" s="52" t="s">
        <v>314</v>
      </c>
      <c r="B21" s="48"/>
      <c r="C21" s="52" t="s">
        <v>1085</v>
      </c>
      <c r="D21" s="48"/>
      <c r="E21" s="52" t="s">
        <v>2325</v>
      </c>
    </row>
    <row r="22" spans="1:5" x14ac:dyDescent="0.35">
      <c r="A22" s="52" t="s">
        <v>315</v>
      </c>
      <c r="B22" s="48"/>
      <c r="C22" s="52" t="s">
        <v>1086</v>
      </c>
      <c r="D22" s="48"/>
      <c r="E22" s="52" t="s">
        <v>2326</v>
      </c>
    </row>
    <row r="23" spans="1:5" x14ac:dyDescent="0.35">
      <c r="A23" s="52" t="s">
        <v>316</v>
      </c>
      <c r="B23" s="48"/>
      <c r="C23" s="52" t="s">
        <v>1087</v>
      </c>
      <c r="D23" s="48"/>
      <c r="E23" s="52" t="s">
        <v>2327</v>
      </c>
    </row>
    <row r="24" spans="1:5" x14ac:dyDescent="0.35">
      <c r="A24" s="52" t="s">
        <v>317</v>
      </c>
      <c r="B24" s="48"/>
      <c r="C24" s="52" t="s">
        <v>1088</v>
      </c>
      <c r="D24" s="48"/>
      <c r="E24" s="52" t="s">
        <v>2328</v>
      </c>
    </row>
    <row r="25" spans="1:5" x14ac:dyDescent="0.35">
      <c r="A25" s="52" t="s">
        <v>318</v>
      </c>
      <c r="B25" s="48"/>
      <c r="C25" s="52" t="s">
        <v>1089</v>
      </c>
      <c r="D25" s="48"/>
      <c r="E25" s="52" t="s">
        <v>2329</v>
      </c>
    </row>
    <row r="26" spans="1:5" x14ac:dyDescent="0.35">
      <c r="A26" s="52" t="s">
        <v>319</v>
      </c>
      <c r="B26" s="48"/>
      <c r="C26" s="52" t="s">
        <v>1090</v>
      </c>
      <c r="D26" s="48"/>
      <c r="E26" s="52" t="s">
        <v>2330</v>
      </c>
    </row>
    <row r="27" spans="1:5" x14ac:dyDescent="0.35">
      <c r="A27" s="52" t="s">
        <v>320</v>
      </c>
      <c r="B27" s="48"/>
      <c r="C27" s="52" t="s">
        <v>1091</v>
      </c>
      <c r="D27" s="48"/>
      <c r="E27" s="52" t="s">
        <v>2331</v>
      </c>
    </row>
    <row r="28" spans="1:5" x14ac:dyDescent="0.35">
      <c r="A28" s="52" t="s">
        <v>321</v>
      </c>
      <c r="B28" s="48"/>
      <c r="C28" s="52" t="s">
        <v>1092</v>
      </c>
      <c r="D28" s="48"/>
      <c r="E28" s="52" t="s">
        <v>2332</v>
      </c>
    </row>
    <row r="29" spans="1:5" x14ac:dyDescent="0.35">
      <c r="A29" s="52" t="s">
        <v>322</v>
      </c>
      <c r="B29" s="48"/>
      <c r="C29" s="52" t="s">
        <v>1093</v>
      </c>
      <c r="D29" s="48"/>
      <c r="E29" s="52" t="s">
        <v>2333</v>
      </c>
    </row>
    <row r="30" spans="1:5" x14ac:dyDescent="0.35">
      <c r="A30" s="52" t="s">
        <v>323</v>
      </c>
      <c r="B30" s="48"/>
      <c r="C30" s="52" t="s">
        <v>1094</v>
      </c>
      <c r="D30" s="48"/>
      <c r="E30" s="52" t="s">
        <v>2334</v>
      </c>
    </row>
    <row r="31" spans="1:5" x14ac:dyDescent="0.35">
      <c r="A31" s="52" t="s">
        <v>324</v>
      </c>
      <c r="B31" s="48"/>
      <c r="C31" s="52" t="s">
        <v>1095</v>
      </c>
      <c r="D31" s="48"/>
      <c r="E31" s="52" t="s">
        <v>2335</v>
      </c>
    </row>
    <row r="32" spans="1:5" x14ac:dyDescent="0.35">
      <c r="A32" s="52" t="s">
        <v>325</v>
      </c>
      <c r="B32" s="48"/>
      <c r="C32" s="52" t="s">
        <v>1096</v>
      </c>
      <c r="D32" s="48"/>
      <c r="E32" s="52" t="s">
        <v>2336</v>
      </c>
    </row>
    <row r="33" spans="1:5" x14ac:dyDescent="0.35">
      <c r="A33" s="52" t="s">
        <v>326</v>
      </c>
      <c r="B33" s="48"/>
      <c r="C33" s="52" t="s">
        <v>1097</v>
      </c>
      <c r="D33" s="48"/>
      <c r="E33" s="52" t="s">
        <v>2337</v>
      </c>
    </row>
    <row r="34" spans="1:5" x14ac:dyDescent="0.35">
      <c r="A34" s="52" t="s">
        <v>327</v>
      </c>
      <c r="B34" s="48"/>
      <c r="C34" s="52" t="s">
        <v>1098</v>
      </c>
      <c r="D34" s="48"/>
      <c r="E34" s="52" t="s">
        <v>2338</v>
      </c>
    </row>
    <row r="35" spans="1:5" x14ac:dyDescent="0.35">
      <c r="A35" s="52" t="s">
        <v>328</v>
      </c>
      <c r="B35" s="48"/>
      <c r="C35" s="52" t="s">
        <v>1099</v>
      </c>
      <c r="D35" s="48"/>
      <c r="E35" s="52" t="s">
        <v>2339</v>
      </c>
    </row>
    <row r="36" spans="1:5" x14ac:dyDescent="0.35">
      <c r="A36" s="52" t="s">
        <v>329</v>
      </c>
      <c r="B36" s="48"/>
      <c r="C36" s="52" t="s">
        <v>1100</v>
      </c>
      <c r="D36" s="48"/>
      <c r="E36" s="52" t="s">
        <v>2340</v>
      </c>
    </row>
    <row r="37" spans="1:5" x14ac:dyDescent="0.35">
      <c r="A37" s="52" t="s">
        <v>330</v>
      </c>
      <c r="B37" s="48"/>
      <c r="C37" s="52" t="s">
        <v>1101</v>
      </c>
      <c r="D37" s="48"/>
      <c r="E37" s="52" t="s">
        <v>2341</v>
      </c>
    </row>
    <row r="38" spans="1:5" x14ac:dyDescent="0.35">
      <c r="A38" s="52" t="s">
        <v>331</v>
      </c>
      <c r="B38" s="48"/>
      <c r="C38" s="52" t="s">
        <v>1102</v>
      </c>
      <c r="D38" s="48"/>
      <c r="E38" s="52" t="s">
        <v>2342</v>
      </c>
    </row>
    <row r="39" spans="1:5" x14ac:dyDescent="0.35">
      <c r="A39" s="52" t="s">
        <v>332</v>
      </c>
      <c r="B39" s="48"/>
      <c r="C39" s="52" t="s">
        <v>1103</v>
      </c>
      <c r="D39" s="48"/>
      <c r="E39" s="52" t="s">
        <v>2343</v>
      </c>
    </row>
    <row r="40" spans="1:5" x14ac:dyDescent="0.35">
      <c r="A40" s="52" t="s">
        <v>333</v>
      </c>
      <c r="B40" s="48"/>
      <c r="C40" s="52" t="s">
        <v>1104</v>
      </c>
      <c r="D40" s="48"/>
      <c r="E40" s="52" t="s">
        <v>2344</v>
      </c>
    </row>
    <row r="41" spans="1:5" x14ac:dyDescent="0.35">
      <c r="A41" s="52" t="s">
        <v>334</v>
      </c>
      <c r="B41" s="48"/>
      <c r="C41" s="52" t="s">
        <v>1105</v>
      </c>
      <c r="D41" s="48"/>
      <c r="E41" s="52" t="s">
        <v>2345</v>
      </c>
    </row>
    <row r="42" spans="1:5" x14ac:dyDescent="0.35">
      <c r="A42" s="52" t="s">
        <v>335</v>
      </c>
      <c r="B42" s="48"/>
      <c r="C42" s="52" t="s">
        <v>1106</v>
      </c>
      <c r="D42" s="48"/>
      <c r="E42" s="52" t="s">
        <v>2346</v>
      </c>
    </row>
    <row r="43" spans="1:5" x14ac:dyDescent="0.35">
      <c r="A43" s="52" t="s">
        <v>336</v>
      </c>
      <c r="B43" s="48"/>
      <c r="C43" s="52" t="s">
        <v>1107</v>
      </c>
      <c r="D43" s="48"/>
      <c r="E43" s="52" t="s">
        <v>2347</v>
      </c>
    </row>
    <row r="44" spans="1:5" x14ac:dyDescent="0.35">
      <c r="A44" s="52" t="s">
        <v>337</v>
      </c>
      <c r="B44" s="48"/>
      <c r="C44" s="52" t="s">
        <v>1108</v>
      </c>
      <c r="D44" s="48"/>
      <c r="E44" s="52" t="s">
        <v>2348</v>
      </c>
    </row>
    <row r="45" spans="1:5" x14ac:dyDescent="0.35">
      <c r="A45" s="52" t="s">
        <v>338</v>
      </c>
      <c r="B45" s="48"/>
      <c r="C45" s="52" t="s">
        <v>1109</v>
      </c>
      <c r="D45" s="48"/>
      <c r="E45" s="52" t="s">
        <v>2349</v>
      </c>
    </row>
    <row r="46" spans="1:5" x14ac:dyDescent="0.35">
      <c r="A46" s="52" t="s">
        <v>339</v>
      </c>
      <c r="B46" s="48"/>
      <c r="C46" s="52" t="s">
        <v>1110</v>
      </c>
      <c r="D46" s="48"/>
      <c r="E46" s="52" t="s">
        <v>2350</v>
      </c>
    </row>
    <row r="47" spans="1:5" x14ac:dyDescent="0.35">
      <c r="A47" s="52" t="s">
        <v>340</v>
      </c>
      <c r="B47" s="48"/>
      <c r="C47" s="52" t="s">
        <v>1111</v>
      </c>
      <c r="D47" s="48"/>
      <c r="E47" s="52" t="s">
        <v>2351</v>
      </c>
    </row>
    <row r="48" spans="1:5" x14ac:dyDescent="0.35">
      <c r="A48" s="52" t="s">
        <v>341</v>
      </c>
      <c r="B48" s="48"/>
      <c r="C48" s="52" t="s">
        <v>1112</v>
      </c>
      <c r="D48" s="48"/>
      <c r="E48" s="52" t="s">
        <v>2352</v>
      </c>
    </row>
    <row r="49" spans="1:5" x14ac:dyDescent="0.35">
      <c r="A49" s="52" t="s">
        <v>342</v>
      </c>
      <c r="B49" s="48"/>
      <c r="C49" s="52" t="s">
        <v>1113</v>
      </c>
      <c r="D49" s="48"/>
      <c r="E49" s="52" t="s">
        <v>2353</v>
      </c>
    </row>
    <row r="50" spans="1:5" x14ac:dyDescent="0.35">
      <c r="A50" s="52" t="s">
        <v>343</v>
      </c>
      <c r="B50" s="48"/>
      <c r="C50" s="52" t="s">
        <v>1114</v>
      </c>
      <c r="D50" s="48"/>
      <c r="E50" s="52" t="s">
        <v>2354</v>
      </c>
    </row>
    <row r="51" spans="1:5" x14ac:dyDescent="0.35">
      <c r="A51" s="52" t="s">
        <v>344</v>
      </c>
      <c r="B51" s="48"/>
      <c r="C51" s="52" t="s">
        <v>1115</v>
      </c>
      <c r="D51" s="48"/>
      <c r="E51" s="52" t="s">
        <v>2355</v>
      </c>
    </row>
    <row r="52" spans="1:5" x14ac:dyDescent="0.35">
      <c r="A52" s="52" t="s">
        <v>345</v>
      </c>
      <c r="B52" s="48"/>
      <c r="C52" s="52" t="s">
        <v>1116</v>
      </c>
      <c r="D52" s="48"/>
      <c r="E52" s="52" t="s">
        <v>2356</v>
      </c>
    </row>
    <row r="53" spans="1:5" x14ac:dyDescent="0.35">
      <c r="A53" s="52" t="s">
        <v>346</v>
      </c>
      <c r="B53" s="48"/>
      <c r="C53" s="52" t="s">
        <v>1117</v>
      </c>
      <c r="D53" s="48"/>
      <c r="E53" s="52" t="s">
        <v>2357</v>
      </c>
    </row>
    <row r="54" spans="1:5" x14ac:dyDescent="0.35">
      <c r="A54" s="52" t="s">
        <v>347</v>
      </c>
      <c r="B54" s="48"/>
      <c r="C54" s="52" t="s">
        <v>1118</v>
      </c>
      <c r="D54" s="48"/>
      <c r="E54" s="52" t="s">
        <v>2358</v>
      </c>
    </row>
    <row r="55" spans="1:5" x14ac:dyDescent="0.35">
      <c r="A55" s="52" t="s">
        <v>348</v>
      </c>
      <c r="B55" s="48"/>
      <c r="C55" s="52" t="s">
        <v>1119</v>
      </c>
      <c r="D55" s="48"/>
      <c r="E55" s="52" t="s">
        <v>2359</v>
      </c>
    </row>
    <row r="56" spans="1:5" x14ac:dyDescent="0.35">
      <c r="A56" s="52" t="s">
        <v>349</v>
      </c>
      <c r="B56" s="48"/>
      <c r="C56" s="52" t="s">
        <v>1120</v>
      </c>
      <c r="D56" s="48"/>
      <c r="E56" s="52" t="s">
        <v>2360</v>
      </c>
    </row>
    <row r="57" spans="1:5" x14ac:dyDescent="0.35">
      <c r="A57" s="33" t="s">
        <v>350</v>
      </c>
      <c r="C57" s="33" t="s">
        <v>350</v>
      </c>
      <c r="E57" s="33" t="s">
        <v>350</v>
      </c>
    </row>
    <row r="58" spans="1:5" x14ac:dyDescent="0.35">
      <c r="A58" s="53" t="s">
        <v>351</v>
      </c>
      <c r="B58" s="49"/>
      <c r="C58" s="53" t="s">
        <v>1121</v>
      </c>
      <c r="D58" s="49"/>
      <c r="E58" s="53" t="s">
        <v>2361</v>
      </c>
    </row>
    <row r="59" spans="1:5" x14ac:dyDescent="0.35">
      <c r="A59" s="53" t="s">
        <v>352</v>
      </c>
      <c r="B59" s="49"/>
      <c r="C59" s="53" t="s">
        <v>1122</v>
      </c>
      <c r="D59" s="49"/>
      <c r="E59" s="53" t="s">
        <v>2362</v>
      </c>
    </row>
    <row r="60" spans="1:5" x14ac:dyDescent="0.35">
      <c r="A60" s="53" t="s">
        <v>353</v>
      </c>
      <c r="B60" s="49"/>
      <c r="C60" s="53" t="s">
        <v>1123</v>
      </c>
      <c r="D60" s="49"/>
      <c r="E60" s="53" t="s">
        <v>2363</v>
      </c>
    </row>
    <row r="61" spans="1:5" x14ac:dyDescent="0.35">
      <c r="A61" s="53" t="s">
        <v>354</v>
      </c>
      <c r="B61" s="49"/>
      <c r="C61" s="53" t="s">
        <v>1124</v>
      </c>
      <c r="D61" s="49"/>
      <c r="E61" s="53" t="s">
        <v>2364</v>
      </c>
    </row>
    <row r="62" spans="1:5" x14ac:dyDescent="0.35">
      <c r="A62" s="53" t="s">
        <v>355</v>
      </c>
      <c r="B62" s="49"/>
      <c r="C62" s="53" t="s">
        <v>1125</v>
      </c>
      <c r="D62" s="49"/>
      <c r="E62" s="53" t="s">
        <v>2365</v>
      </c>
    </row>
    <row r="63" spans="1:5" x14ac:dyDescent="0.35">
      <c r="A63" s="53" t="s">
        <v>356</v>
      </c>
      <c r="B63" s="49"/>
      <c r="C63" s="53" t="s">
        <v>1126</v>
      </c>
      <c r="D63" s="49"/>
      <c r="E63" s="53" t="s">
        <v>2366</v>
      </c>
    </row>
    <row r="64" spans="1:5" x14ac:dyDescent="0.35">
      <c r="A64" s="53" t="s">
        <v>357</v>
      </c>
      <c r="B64" s="49"/>
      <c r="C64" s="53" t="s">
        <v>1127</v>
      </c>
      <c r="D64" s="49"/>
      <c r="E64" s="53" t="s">
        <v>2367</v>
      </c>
    </row>
    <row r="65" spans="1:5" x14ac:dyDescent="0.35">
      <c r="A65" s="53" t="s">
        <v>358</v>
      </c>
      <c r="B65" s="49"/>
      <c r="C65" s="53" t="s">
        <v>1128</v>
      </c>
      <c r="D65" s="49"/>
      <c r="E65" s="53" t="s">
        <v>2368</v>
      </c>
    </row>
    <row r="66" spans="1:5" x14ac:dyDescent="0.35">
      <c r="A66" s="53" t="s">
        <v>359</v>
      </c>
      <c r="B66" s="49"/>
      <c r="C66" s="53" t="s">
        <v>1129</v>
      </c>
      <c r="D66" s="49"/>
      <c r="E66" s="53" t="s">
        <v>2369</v>
      </c>
    </row>
    <row r="67" spans="1:5" x14ac:dyDescent="0.35">
      <c r="A67" s="53" t="s">
        <v>360</v>
      </c>
      <c r="B67" s="49"/>
      <c r="C67" s="53" t="s">
        <v>1130</v>
      </c>
      <c r="D67" s="49"/>
      <c r="E67" s="53" t="s">
        <v>2370</v>
      </c>
    </row>
    <row r="68" spans="1:5" x14ac:dyDescent="0.35">
      <c r="A68" s="53" t="s">
        <v>361</v>
      </c>
      <c r="B68" s="49"/>
      <c r="C68" s="53" t="s">
        <v>1131</v>
      </c>
      <c r="D68" s="49"/>
      <c r="E68" s="53" t="s">
        <v>2371</v>
      </c>
    </row>
    <row r="69" spans="1:5" x14ac:dyDescent="0.35">
      <c r="A69" s="53" t="s">
        <v>362</v>
      </c>
      <c r="B69" s="49"/>
      <c r="C69" s="53" t="s">
        <v>1132</v>
      </c>
      <c r="D69" s="49"/>
      <c r="E69" s="53" t="s">
        <v>2372</v>
      </c>
    </row>
    <row r="70" spans="1:5" x14ac:dyDescent="0.35">
      <c r="A70" s="53" t="s">
        <v>363</v>
      </c>
      <c r="B70" s="49"/>
      <c r="C70" s="53" t="s">
        <v>1133</v>
      </c>
      <c r="D70" s="49"/>
      <c r="E70" s="53" t="s">
        <v>2373</v>
      </c>
    </row>
    <row r="71" spans="1:5" x14ac:dyDescent="0.35">
      <c r="A71" s="53" t="s">
        <v>364</v>
      </c>
      <c r="B71" s="49"/>
      <c r="C71" s="53" t="s">
        <v>1134</v>
      </c>
      <c r="D71" s="49"/>
      <c r="E71" s="53" t="s">
        <v>2374</v>
      </c>
    </row>
    <row r="72" spans="1:5" x14ac:dyDescent="0.35">
      <c r="A72" s="53" t="s">
        <v>365</v>
      </c>
      <c r="B72" s="49"/>
      <c r="C72" s="53" t="s">
        <v>1135</v>
      </c>
      <c r="D72" s="49"/>
      <c r="E72" s="53" t="s">
        <v>2375</v>
      </c>
    </row>
    <row r="73" spans="1:5" x14ac:dyDescent="0.35">
      <c r="A73" s="53" t="s">
        <v>366</v>
      </c>
      <c r="B73" s="49"/>
      <c r="C73" s="53" t="s">
        <v>1136</v>
      </c>
      <c r="D73" s="49"/>
      <c r="E73" s="53" t="s">
        <v>2376</v>
      </c>
    </row>
    <row r="74" spans="1:5" x14ac:dyDescent="0.35">
      <c r="A74" s="53" t="s">
        <v>367</v>
      </c>
      <c r="B74" s="49"/>
      <c r="C74" s="53" t="s">
        <v>1137</v>
      </c>
      <c r="D74" s="49"/>
      <c r="E74" s="53" t="s">
        <v>2377</v>
      </c>
    </row>
    <row r="75" spans="1:5" x14ac:dyDescent="0.35">
      <c r="A75" s="53" t="s">
        <v>368</v>
      </c>
      <c r="B75" s="49"/>
      <c r="C75" s="53" t="s">
        <v>1138</v>
      </c>
      <c r="D75" s="49"/>
      <c r="E75" s="53" t="s">
        <v>2378</v>
      </c>
    </row>
    <row r="76" spans="1:5" x14ac:dyDescent="0.35">
      <c r="A76" s="53" t="s">
        <v>369</v>
      </c>
      <c r="B76" s="49"/>
      <c r="C76" s="53" t="s">
        <v>1139</v>
      </c>
      <c r="D76" s="49"/>
      <c r="E76" s="53" t="s">
        <v>2379</v>
      </c>
    </row>
    <row r="77" spans="1:5" x14ac:dyDescent="0.35">
      <c r="A77" s="53" t="s">
        <v>370</v>
      </c>
      <c r="B77" s="49"/>
      <c r="C77" s="53" t="s">
        <v>1140</v>
      </c>
      <c r="D77" s="49"/>
      <c r="E77" s="53" t="s">
        <v>2380</v>
      </c>
    </row>
    <row r="78" spans="1:5" x14ac:dyDescent="0.35">
      <c r="A78" s="53" t="s">
        <v>371</v>
      </c>
      <c r="B78" s="49"/>
      <c r="C78" s="53" t="s">
        <v>1141</v>
      </c>
      <c r="D78" s="49"/>
      <c r="E78" s="53" t="s">
        <v>2381</v>
      </c>
    </row>
    <row r="79" spans="1:5" x14ac:dyDescent="0.35">
      <c r="A79" s="53" t="s">
        <v>372</v>
      </c>
      <c r="B79" s="49"/>
      <c r="C79" s="53" t="s">
        <v>1142</v>
      </c>
      <c r="D79" s="49"/>
      <c r="E79" s="53" t="s">
        <v>2382</v>
      </c>
    </row>
    <row r="80" spans="1:5" x14ac:dyDescent="0.35">
      <c r="A80" s="53" t="s">
        <v>373</v>
      </c>
      <c r="B80" s="49"/>
      <c r="C80" s="53" t="s">
        <v>1143</v>
      </c>
      <c r="D80" s="49"/>
      <c r="E80" s="53" t="s">
        <v>2383</v>
      </c>
    </row>
    <row r="81" spans="1:5" x14ac:dyDescent="0.35">
      <c r="A81" s="53" t="s">
        <v>374</v>
      </c>
      <c r="B81" s="49"/>
      <c r="C81" s="53" t="s">
        <v>1144</v>
      </c>
      <c r="D81" s="49"/>
      <c r="E81" s="53" t="s">
        <v>2384</v>
      </c>
    </row>
    <row r="82" spans="1:5" x14ac:dyDescent="0.35">
      <c r="A82" s="53" t="s">
        <v>375</v>
      </c>
      <c r="B82" s="49"/>
      <c r="C82" s="53" t="s">
        <v>1145</v>
      </c>
      <c r="D82" s="49"/>
      <c r="E82" s="53" t="s">
        <v>2385</v>
      </c>
    </row>
    <row r="83" spans="1:5" x14ac:dyDescent="0.35">
      <c r="A83" s="53" t="s">
        <v>376</v>
      </c>
      <c r="B83" s="49"/>
      <c r="C83" s="53" t="s">
        <v>1146</v>
      </c>
      <c r="D83" s="49"/>
      <c r="E83" s="53" t="s">
        <v>2386</v>
      </c>
    </row>
    <row r="84" spans="1:5" x14ac:dyDescent="0.35">
      <c r="A84" s="53" t="s">
        <v>377</v>
      </c>
      <c r="B84" s="49"/>
      <c r="C84" s="53" t="s">
        <v>1147</v>
      </c>
      <c r="D84" s="49"/>
      <c r="E84" s="53" t="s">
        <v>2387</v>
      </c>
    </row>
    <row r="85" spans="1:5" x14ac:dyDescent="0.35">
      <c r="A85" s="53" t="s">
        <v>378</v>
      </c>
      <c r="B85" s="49"/>
      <c r="C85" s="53" t="s">
        <v>1148</v>
      </c>
      <c r="D85" s="49"/>
      <c r="E85" s="53" t="s">
        <v>2388</v>
      </c>
    </row>
    <row r="86" spans="1:5" x14ac:dyDescent="0.35">
      <c r="A86" s="53" t="s">
        <v>379</v>
      </c>
      <c r="B86" s="49"/>
      <c r="C86" s="53" t="s">
        <v>1149</v>
      </c>
      <c r="D86" s="49"/>
      <c r="E86" s="53" t="s">
        <v>2389</v>
      </c>
    </row>
    <row r="87" spans="1:5" x14ac:dyDescent="0.35">
      <c r="A87" s="53" t="s">
        <v>380</v>
      </c>
      <c r="B87" s="49"/>
      <c r="C87" s="53" t="s">
        <v>1150</v>
      </c>
      <c r="D87" s="49"/>
      <c r="E87" s="53" t="s">
        <v>2390</v>
      </c>
    </row>
    <row r="88" spans="1:5" x14ac:dyDescent="0.35">
      <c r="A88" s="53" t="s">
        <v>381</v>
      </c>
      <c r="B88" s="49"/>
      <c r="C88" s="53" t="s">
        <v>1151</v>
      </c>
      <c r="D88" s="49"/>
      <c r="E88" s="53" t="s">
        <v>2391</v>
      </c>
    </row>
    <row r="89" spans="1:5" x14ac:dyDescent="0.35">
      <c r="A89" s="53" t="s">
        <v>382</v>
      </c>
      <c r="B89" s="49"/>
      <c r="C89" s="53" t="s">
        <v>1152</v>
      </c>
      <c r="D89" s="49"/>
      <c r="E89" s="53" t="s">
        <v>2392</v>
      </c>
    </row>
    <row r="90" spans="1:5" x14ac:dyDescent="0.35">
      <c r="A90" s="53" t="s">
        <v>383</v>
      </c>
      <c r="B90" s="49"/>
      <c r="C90" s="53" t="s">
        <v>1153</v>
      </c>
      <c r="D90" s="49"/>
      <c r="E90" s="53" t="s">
        <v>2393</v>
      </c>
    </row>
    <row r="91" spans="1:5" x14ac:dyDescent="0.35">
      <c r="A91" s="53" t="s">
        <v>384</v>
      </c>
      <c r="B91" s="49"/>
      <c r="C91" s="53" t="s">
        <v>1154</v>
      </c>
      <c r="D91" s="49"/>
      <c r="E91" s="53" t="s">
        <v>2394</v>
      </c>
    </row>
    <row r="92" spans="1:5" x14ac:dyDescent="0.35">
      <c r="A92" s="53" t="s">
        <v>385</v>
      </c>
      <c r="B92" s="49"/>
      <c r="C92" s="53" t="s">
        <v>1155</v>
      </c>
      <c r="D92" s="49"/>
      <c r="E92" s="53" t="s">
        <v>2395</v>
      </c>
    </row>
    <row r="93" spans="1:5" x14ac:dyDescent="0.35">
      <c r="A93" s="53" t="s">
        <v>386</v>
      </c>
      <c r="B93" s="49"/>
      <c r="C93" s="53" t="s">
        <v>1156</v>
      </c>
      <c r="D93" s="49"/>
      <c r="E93" s="53" t="s">
        <v>2396</v>
      </c>
    </row>
    <row r="94" spans="1:5" x14ac:dyDescent="0.35">
      <c r="A94" s="53" t="s">
        <v>387</v>
      </c>
      <c r="B94" s="49"/>
      <c r="C94" s="53" t="s">
        <v>1157</v>
      </c>
      <c r="D94" s="49"/>
      <c r="E94" s="53" t="s">
        <v>2397</v>
      </c>
    </row>
    <row r="95" spans="1:5" x14ac:dyDescent="0.35">
      <c r="A95" s="53" t="s">
        <v>388</v>
      </c>
      <c r="B95" s="49"/>
      <c r="C95" s="53" t="s">
        <v>1158</v>
      </c>
      <c r="D95" s="49"/>
      <c r="E95" s="53" t="s">
        <v>2398</v>
      </c>
    </row>
    <row r="96" spans="1:5" x14ac:dyDescent="0.35">
      <c r="A96" s="53" t="s">
        <v>389</v>
      </c>
      <c r="B96" s="49"/>
      <c r="C96" s="53" t="s">
        <v>1159</v>
      </c>
      <c r="D96" s="49"/>
      <c r="E96" s="53" t="s">
        <v>2399</v>
      </c>
    </row>
    <row r="97" spans="1:5" x14ac:dyDescent="0.35">
      <c r="A97" s="53" t="s">
        <v>390</v>
      </c>
      <c r="B97" s="49"/>
      <c r="C97" s="53" t="s">
        <v>1160</v>
      </c>
      <c r="D97" s="49"/>
      <c r="E97" s="53" t="s">
        <v>2400</v>
      </c>
    </row>
    <row r="98" spans="1:5" x14ac:dyDescent="0.35">
      <c r="A98" s="53" t="s">
        <v>391</v>
      </c>
      <c r="B98" s="49"/>
      <c r="C98" s="53" t="s">
        <v>1161</v>
      </c>
      <c r="D98" s="49"/>
      <c r="E98" s="53" t="s">
        <v>2401</v>
      </c>
    </row>
    <row r="99" spans="1:5" x14ac:dyDescent="0.35">
      <c r="A99" s="53" t="s">
        <v>392</v>
      </c>
      <c r="B99" s="49"/>
      <c r="C99" s="53" t="s">
        <v>1162</v>
      </c>
      <c r="D99" s="49"/>
      <c r="E99" s="53" t="s">
        <v>2402</v>
      </c>
    </row>
    <row r="100" spans="1:5" x14ac:dyDescent="0.35">
      <c r="A100" s="53" t="s">
        <v>393</v>
      </c>
      <c r="B100" s="49"/>
      <c r="C100" s="53" t="s">
        <v>1163</v>
      </c>
      <c r="D100" s="49"/>
      <c r="E100" s="53" t="s">
        <v>2403</v>
      </c>
    </row>
    <row r="101" spans="1:5" x14ac:dyDescent="0.35">
      <c r="A101" s="53" t="s">
        <v>394</v>
      </c>
      <c r="B101" s="49"/>
      <c r="C101" s="53" t="s">
        <v>1164</v>
      </c>
      <c r="D101" s="49"/>
      <c r="E101" s="53" t="s">
        <v>2404</v>
      </c>
    </row>
    <row r="102" spans="1:5" x14ac:dyDescent="0.35">
      <c r="A102" s="53" t="s">
        <v>395</v>
      </c>
      <c r="B102" s="49"/>
      <c r="C102" s="53" t="s">
        <v>1165</v>
      </c>
      <c r="D102" s="49"/>
      <c r="E102" s="53" t="s">
        <v>2405</v>
      </c>
    </row>
    <row r="103" spans="1:5" x14ac:dyDescent="0.35">
      <c r="A103" s="53" t="s">
        <v>396</v>
      </c>
      <c r="B103" s="49"/>
      <c r="C103" s="53" t="s">
        <v>1166</v>
      </c>
      <c r="D103" s="49"/>
      <c r="E103" s="53" t="s">
        <v>2406</v>
      </c>
    </row>
    <row r="104" spans="1:5" x14ac:dyDescent="0.35">
      <c r="A104" s="53" t="s">
        <v>397</v>
      </c>
      <c r="B104" s="49"/>
      <c r="C104" s="53" t="s">
        <v>1167</v>
      </c>
      <c r="D104" s="49"/>
      <c r="E104" s="53" t="s">
        <v>2407</v>
      </c>
    </row>
    <row r="105" spans="1:5" x14ac:dyDescent="0.35">
      <c r="A105" s="53" t="s">
        <v>398</v>
      </c>
      <c r="B105" s="49"/>
      <c r="C105" s="53" t="s">
        <v>1168</v>
      </c>
      <c r="D105" s="49"/>
      <c r="E105" s="53" t="s">
        <v>2408</v>
      </c>
    </row>
    <row r="106" spans="1:5" x14ac:dyDescent="0.35">
      <c r="A106" s="53" t="s">
        <v>399</v>
      </c>
      <c r="B106" s="49"/>
      <c r="C106" s="53" t="s">
        <v>1169</v>
      </c>
      <c r="D106" s="49"/>
      <c r="E106" s="53" t="s">
        <v>2409</v>
      </c>
    </row>
    <row r="107" spans="1:5" x14ac:dyDescent="0.35">
      <c r="A107" s="53" t="s">
        <v>400</v>
      </c>
      <c r="B107" s="49"/>
      <c r="C107" s="53" t="s">
        <v>1170</v>
      </c>
      <c r="D107" s="49"/>
      <c r="E107" s="53" t="s">
        <v>2410</v>
      </c>
    </row>
    <row r="108" spans="1:5" x14ac:dyDescent="0.35">
      <c r="A108" s="53" t="s">
        <v>401</v>
      </c>
      <c r="B108" s="49"/>
      <c r="C108" s="53" t="s">
        <v>1171</v>
      </c>
      <c r="D108" s="49"/>
      <c r="E108" s="53" t="s">
        <v>2411</v>
      </c>
    </row>
    <row r="109" spans="1:5" x14ac:dyDescent="0.35">
      <c r="A109" s="53" t="s">
        <v>402</v>
      </c>
      <c r="B109" s="49"/>
      <c r="C109" s="53" t="s">
        <v>1172</v>
      </c>
      <c r="D109" s="49"/>
      <c r="E109" s="53" t="s">
        <v>2412</v>
      </c>
    </row>
    <row r="110" spans="1:5" x14ac:dyDescent="0.35">
      <c r="A110" s="53" t="s">
        <v>403</v>
      </c>
      <c r="B110" s="49"/>
      <c r="C110" s="53" t="s">
        <v>1173</v>
      </c>
      <c r="D110" s="49"/>
      <c r="E110" s="53" t="s">
        <v>2413</v>
      </c>
    </row>
    <row r="111" spans="1:5" x14ac:dyDescent="0.35">
      <c r="A111" s="53" t="s">
        <v>404</v>
      </c>
      <c r="B111" s="49"/>
      <c r="C111" s="53" t="s">
        <v>1174</v>
      </c>
      <c r="D111" s="49"/>
      <c r="E111" s="53" t="s">
        <v>2414</v>
      </c>
    </row>
    <row r="112" spans="1:5" x14ac:dyDescent="0.35">
      <c r="A112" s="53" t="s">
        <v>405</v>
      </c>
      <c r="B112" s="49"/>
      <c r="C112" s="53" t="s">
        <v>1175</v>
      </c>
      <c r="D112" s="49"/>
      <c r="E112" s="53" t="s">
        <v>2415</v>
      </c>
    </row>
    <row r="113" spans="1:5" x14ac:dyDescent="0.35">
      <c r="A113" s="53" t="s">
        <v>406</v>
      </c>
      <c r="B113" s="49"/>
      <c r="C113" s="53" t="s">
        <v>1176</v>
      </c>
      <c r="D113" s="49"/>
      <c r="E113" s="53" t="s">
        <v>2416</v>
      </c>
    </row>
    <row r="114" spans="1:5" x14ac:dyDescent="0.35">
      <c r="A114" s="53" t="s">
        <v>407</v>
      </c>
      <c r="B114" s="49"/>
      <c r="C114" s="53" t="s">
        <v>1177</v>
      </c>
      <c r="D114" s="49"/>
      <c r="E114" s="53" t="s">
        <v>2417</v>
      </c>
    </row>
    <row r="115" spans="1:5" x14ac:dyDescent="0.35">
      <c r="A115" s="53" t="s">
        <v>408</v>
      </c>
      <c r="B115" s="49"/>
      <c r="C115" s="53" t="s">
        <v>1178</v>
      </c>
      <c r="D115" s="49"/>
      <c r="E115" s="53" t="s">
        <v>2418</v>
      </c>
    </row>
    <row r="116" spans="1:5" x14ac:dyDescent="0.35">
      <c r="A116" s="53" t="s">
        <v>409</v>
      </c>
      <c r="B116" s="49"/>
      <c r="C116" s="53" t="s">
        <v>1179</v>
      </c>
      <c r="D116" s="49"/>
      <c r="E116" s="53" t="s">
        <v>2419</v>
      </c>
    </row>
    <row r="117" spans="1:5" x14ac:dyDescent="0.35">
      <c r="A117" s="53" t="s">
        <v>410</v>
      </c>
      <c r="B117" s="49"/>
      <c r="C117" s="53" t="s">
        <v>1180</v>
      </c>
      <c r="D117" s="49"/>
      <c r="E117" s="53" t="s">
        <v>2420</v>
      </c>
    </row>
    <row r="118" spans="1:5" x14ac:dyDescent="0.35">
      <c r="A118" s="53" t="s">
        <v>411</v>
      </c>
      <c r="B118" s="49"/>
      <c r="C118" s="53" t="s">
        <v>1181</v>
      </c>
      <c r="D118" s="49"/>
      <c r="E118" s="53" t="s">
        <v>2421</v>
      </c>
    </row>
    <row r="119" spans="1:5" x14ac:dyDescent="0.35">
      <c r="A119" s="53" t="s">
        <v>412</v>
      </c>
      <c r="B119" s="49"/>
      <c r="C119" s="53" t="s">
        <v>1182</v>
      </c>
      <c r="D119" s="49"/>
      <c r="E119" s="53" t="s">
        <v>2422</v>
      </c>
    </row>
    <row r="120" spans="1:5" x14ac:dyDescent="0.35">
      <c r="A120" s="53" t="s">
        <v>413</v>
      </c>
      <c r="B120" s="49"/>
      <c r="C120" s="53" t="s">
        <v>1183</v>
      </c>
      <c r="D120" s="49"/>
      <c r="E120" s="53" t="s">
        <v>2423</v>
      </c>
    </row>
    <row r="121" spans="1:5" x14ac:dyDescent="0.35">
      <c r="A121" s="53" t="s">
        <v>414</v>
      </c>
      <c r="B121" s="49"/>
      <c r="C121" s="53" t="s">
        <v>1184</v>
      </c>
      <c r="D121" s="49"/>
      <c r="E121" s="53" t="s">
        <v>2424</v>
      </c>
    </row>
    <row r="122" spans="1:5" x14ac:dyDescent="0.35">
      <c r="A122" s="53" t="s">
        <v>415</v>
      </c>
      <c r="B122" s="49"/>
      <c r="C122" s="53" t="s">
        <v>1185</v>
      </c>
      <c r="D122" s="49"/>
      <c r="E122" s="53" t="s">
        <v>2425</v>
      </c>
    </row>
    <row r="123" spans="1:5" x14ac:dyDescent="0.35">
      <c r="A123" s="53" t="s">
        <v>416</v>
      </c>
      <c r="B123" s="49"/>
      <c r="C123" s="53" t="s">
        <v>1186</v>
      </c>
      <c r="D123" s="49"/>
      <c r="E123" s="53" t="s">
        <v>2426</v>
      </c>
    </row>
    <row r="124" spans="1:5" x14ac:dyDescent="0.35">
      <c r="A124" s="53" t="s">
        <v>417</v>
      </c>
      <c r="B124" s="49"/>
      <c r="C124" s="53" t="s">
        <v>1187</v>
      </c>
      <c r="D124" s="49"/>
      <c r="E124" s="53" t="s">
        <v>2427</v>
      </c>
    </row>
    <row r="125" spans="1:5" x14ac:dyDescent="0.35">
      <c r="A125" s="53" t="s">
        <v>418</v>
      </c>
      <c r="B125" s="49"/>
      <c r="C125" s="53" t="s">
        <v>1188</v>
      </c>
      <c r="D125" s="49"/>
      <c r="E125" s="53" t="s">
        <v>2428</v>
      </c>
    </row>
    <row r="126" spans="1:5" x14ac:dyDescent="0.35">
      <c r="A126" s="53" t="s">
        <v>419</v>
      </c>
      <c r="B126" s="49"/>
      <c r="C126" s="53" t="s">
        <v>1189</v>
      </c>
      <c r="D126" s="49"/>
      <c r="E126" s="53" t="s">
        <v>2429</v>
      </c>
    </row>
    <row r="127" spans="1:5" x14ac:dyDescent="0.35">
      <c r="A127" s="53" t="s">
        <v>420</v>
      </c>
      <c r="B127" s="49"/>
      <c r="C127" s="53" t="s">
        <v>1190</v>
      </c>
      <c r="D127" s="49"/>
      <c r="E127" s="53" t="s">
        <v>2430</v>
      </c>
    </row>
    <row r="128" spans="1:5" x14ac:dyDescent="0.35">
      <c r="A128" s="53" t="s">
        <v>421</v>
      </c>
      <c r="B128" s="49"/>
      <c r="C128" s="53" t="s">
        <v>1191</v>
      </c>
      <c r="D128" s="49"/>
      <c r="E128" s="53" t="s">
        <v>2431</v>
      </c>
    </row>
    <row r="129" spans="1:5" x14ac:dyDescent="0.35">
      <c r="A129" s="53" t="s">
        <v>422</v>
      </c>
      <c r="B129" s="49"/>
      <c r="C129" s="53" t="s">
        <v>1192</v>
      </c>
      <c r="D129" s="49"/>
      <c r="E129" s="53" t="s">
        <v>2432</v>
      </c>
    </row>
    <row r="130" spans="1:5" x14ac:dyDescent="0.35">
      <c r="A130" s="53" t="s">
        <v>423</v>
      </c>
      <c r="B130" s="49"/>
      <c r="C130" s="53" t="s">
        <v>1193</v>
      </c>
      <c r="D130" s="49"/>
      <c r="E130" s="53" t="s">
        <v>2433</v>
      </c>
    </row>
    <row r="131" spans="1:5" x14ac:dyDescent="0.35">
      <c r="A131" s="53" t="s">
        <v>424</v>
      </c>
      <c r="B131" s="49"/>
      <c r="C131" s="53" t="s">
        <v>1194</v>
      </c>
      <c r="D131" s="49"/>
      <c r="E131" s="53" t="s">
        <v>2434</v>
      </c>
    </row>
    <row r="132" spans="1:5" x14ac:dyDescent="0.35">
      <c r="A132" s="53" t="s">
        <v>425</v>
      </c>
      <c r="B132" s="49"/>
      <c r="C132" s="53" t="s">
        <v>1195</v>
      </c>
      <c r="D132" s="49"/>
      <c r="E132" s="53" t="s">
        <v>2435</v>
      </c>
    </row>
    <row r="133" spans="1:5" x14ac:dyDescent="0.35">
      <c r="A133" s="53" t="s">
        <v>426</v>
      </c>
      <c r="B133" s="49"/>
      <c r="C133" s="53" t="s">
        <v>1196</v>
      </c>
      <c r="D133" s="49"/>
      <c r="E133" s="53" t="s">
        <v>2436</v>
      </c>
    </row>
    <row r="134" spans="1:5" x14ac:dyDescent="0.35">
      <c r="A134" s="53" t="s">
        <v>427</v>
      </c>
      <c r="B134" s="49"/>
      <c r="C134" s="53" t="s">
        <v>1197</v>
      </c>
      <c r="D134" s="49"/>
      <c r="E134" s="53" t="s">
        <v>2437</v>
      </c>
    </row>
    <row r="135" spans="1:5" x14ac:dyDescent="0.35">
      <c r="A135" s="53" t="s">
        <v>428</v>
      </c>
      <c r="B135" s="49"/>
      <c r="C135" s="53" t="s">
        <v>1198</v>
      </c>
      <c r="D135" s="49"/>
      <c r="E135" s="53" t="s">
        <v>2438</v>
      </c>
    </row>
    <row r="136" spans="1:5" x14ac:dyDescent="0.35">
      <c r="A136" s="53" t="s">
        <v>429</v>
      </c>
      <c r="B136" s="49"/>
      <c r="C136" s="53" t="s">
        <v>1199</v>
      </c>
      <c r="D136" s="49"/>
      <c r="E136" s="53" t="s">
        <v>2439</v>
      </c>
    </row>
    <row r="137" spans="1:5" x14ac:dyDescent="0.35">
      <c r="A137" s="53" t="s">
        <v>430</v>
      </c>
      <c r="B137" s="49"/>
      <c r="C137" s="53" t="s">
        <v>1200</v>
      </c>
      <c r="D137" s="49"/>
      <c r="E137" s="53" t="s">
        <v>2440</v>
      </c>
    </row>
    <row r="138" spans="1:5" x14ac:dyDescent="0.35">
      <c r="A138" s="53" t="s">
        <v>431</v>
      </c>
      <c r="B138" s="49"/>
      <c r="C138" s="53" t="s">
        <v>1201</v>
      </c>
      <c r="D138" s="49"/>
      <c r="E138" s="53" t="s">
        <v>2441</v>
      </c>
    </row>
    <row r="139" spans="1:5" x14ac:dyDescent="0.35">
      <c r="A139" s="53" t="s">
        <v>432</v>
      </c>
      <c r="B139" s="49"/>
      <c r="C139" s="53" t="s">
        <v>1202</v>
      </c>
      <c r="D139" s="49"/>
      <c r="E139" s="53" t="s">
        <v>2442</v>
      </c>
    </row>
    <row r="140" spans="1:5" x14ac:dyDescent="0.35">
      <c r="A140" s="53" t="s">
        <v>433</v>
      </c>
      <c r="B140" s="49"/>
      <c r="C140" s="53" t="s">
        <v>1203</v>
      </c>
      <c r="D140" s="49"/>
      <c r="E140" s="53" t="s">
        <v>2443</v>
      </c>
    </row>
    <row r="141" spans="1:5" x14ac:dyDescent="0.35">
      <c r="A141" s="53" t="s">
        <v>434</v>
      </c>
      <c r="B141" s="49"/>
      <c r="C141" s="53" t="s">
        <v>1204</v>
      </c>
      <c r="D141" s="49"/>
      <c r="E141" s="53" t="s">
        <v>2444</v>
      </c>
    </row>
    <row r="142" spans="1:5" x14ac:dyDescent="0.35">
      <c r="A142" s="53" t="s">
        <v>435</v>
      </c>
      <c r="B142" s="49"/>
      <c r="C142" s="53" t="s">
        <v>1205</v>
      </c>
      <c r="D142" s="49"/>
      <c r="E142" s="53" t="s">
        <v>2445</v>
      </c>
    </row>
    <row r="143" spans="1:5" x14ac:dyDescent="0.35">
      <c r="A143" s="53" t="s">
        <v>436</v>
      </c>
      <c r="B143" s="49"/>
      <c r="C143" s="53" t="s">
        <v>1206</v>
      </c>
      <c r="D143" s="49"/>
      <c r="E143" s="53" t="s">
        <v>2446</v>
      </c>
    </row>
    <row r="144" spans="1:5" x14ac:dyDescent="0.35">
      <c r="A144" s="53" t="s">
        <v>437</v>
      </c>
      <c r="B144" s="49"/>
      <c r="C144" s="53" t="s">
        <v>1207</v>
      </c>
      <c r="D144" s="49"/>
      <c r="E144" s="53" t="s">
        <v>2447</v>
      </c>
    </row>
    <row r="145" spans="1:5" x14ac:dyDescent="0.35">
      <c r="A145" s="53" t="s">
        <v>438</v>
      </c>
      <c r="B145" s="49"/>
      <c r="C145" s="53" t="s">
        <v>1208</v>
      </c>
      <c r="D145" s="49"/>
      <c r="E145" s="53" t="s">
        <v>2448</v>
      </c>
    </row>
    <row r="146" spans="1:5" x14ac:dyDescent="0.35">
      <c r="A146" s="53" t="s">
        <v>439</v>
      </c>
      <c r="B146" s="49"/>
      <c r="C146" s="53" t="s">
        <v>1209</v>
      </c>
      <c r="D146" s="49"/>
      <c r="E146" s="53" t="s">
        <v>2449</v>
      </c>
    </row>
    <row r="147" spans="1:5" x14ac:dyDescent="0.35">
      <c r="A147" s="53" t="s">
        <v>440</v>
      </c>
      <c r="B147" s="49"/>
      <c r="C147" s="53" t="s">
        <v>1210</v>
      </c>
      <c r="D147" s="49"/>
      <c r="E147" s="53" t="s">
        <v>2450</v>
      </c>
    </row>
    <row r="148" spans="1:5" x14ac:dyDescent="0.35">
      <c r="A148" s="53" t="s">
        <v>441</v>
      </c>
      <c r="B148" s="49"/>
      <c r="C148" s="53" t="s">
        <v>1211</v>
      </c>
      <c r="D148" s="49"/>
      <c r="E148" s="53" t="s">
        <v>2451</v>
      </c>
    </row>
    <row r="149" spans="1:5" x14ac:dyDescent="0.35">
      <c r="A149" s="53" t="s">
        <v>442</v>
      </c>
      <c r="B149" s="49"/>
      <c r="C149" s="53" t="s">
        <v>1212</v>
      </c>
      <c r="D149" s="49"/>
      <c r="E149" s="53" t="s">
        <v>2452</v>
      </c>
    </row>
    <row r="150" spans="1:5" x14ac:dyDescent="0.35">
      <c r="A150" s="53" t="s">
        <v>443</v>
      </c>
      <c r="B150" s="49"/>
      <c r="C150" s="53" t="s">
        <v>1213</v>
      </c>
      <c r="D150" s="49"/>
      <c r="E150" s="53" t="s">
        <v>2453</v>
      </c>
    </row>
    <row r="151" spans="1:5" x14ac:dyDescent="0.35">
      <c r="A151" s="53" t="s">
        <v>444</v>
      </c>
      <c r="B151" s="49"/>
      <c r="C151" s="53" t="s">
        <v>1214</v>
      </c>
      <c r="D151" s="49"/>
      <c r="E151" s="53" t="s">
        <v>2454</v>
      </c>
    </row>
    <row r="152" spans="1:5" x14ac:dyDescent="0.35">
      <c r="A152" s="53" t="s">
        <v>445</v>
      </c>
      <c r="B152" s="49"/>
      <c r="C152" s="53" t="s">
        <v>1215</v>
      </c>
      <c r="D152" s="49"/>
      <c r="E152" s="53" t="s">
        <v>2455</v>
      </c>
    </row>
    <row r="153" spans="1:5" x14ac:dyDescent="0.35">
      <c r="A153" s="53" t="s">
        <v>446</v>
      </c>
      <c r="B153" s="49"/>
      <c r="C153" s="53" t="s">
        <v>1216</v>
      </c>
      <c r="D153" s="49"/>
      <c r="E153" s="53" t="s">
        <v>2456</v>
      </c>
    </row>
    <row r="154" spans="1:5" x14ac:dyDescent="0.35">
      <c r="A154" s="53" t="s">
        <v>447</v>
      </c>
      <c r="B154" s="49"/>
      <c r="C154" s="53" t="s">
        <v>1217</v>
      </c>
      <c r="D154" s="49"/>
      <c r="E154" s="53" t="s">
        <v>1314</v>
      </c>
    </row>
    <row r="155" spans="1:5" x14ac:dyDescent="0.35">
      <c r="A155" s="53" t="s">
        <v>448</v>
      </c>
      <c r="B155" s="49"/>
      <c r="C155" s="53" t="s">
        <v>1218</v>
      </c>
      <c r="D155" s="49"/>
      <c r="E155" s="53" t="s">
        <v>2457</v>
      </c>
    </row>
    <row r="156" spans="1:5" x14ac:dyDescent="0.35">
      <c r="A156" s="53" t="s">
        <v>449</v>
      </c>
      <c r="B156" s="49"/>
      <c r="C156" s="53" t="s">
        <v>1219</v>
      </c>
      <c r="D156" s="49"/>
      <c r="E156" s="53" t="s">
        <v>2458</v>
      </c>
    </row>
    <row r="157" spans="1:5" x14ac:dyDescent="0.35">
      <c r="A157" s="53" t="s">
        <v>450</v>
      </c>
      <c r="B157" s="49"/>
      <c r="C157" s="53" t="s">
        <v>1220</v>
      </c>
      <c r="D157" s="49"/>
      <c r="E157" s="53" t="s">
        <v>2459</v>
      </c>
    </row>
    <row r="158" spans="1:5" x14ac:dyDescent="0.35">
      <c r="A158" s="53" t="s">
        <v>451</v>
      </c>
      <c r="B158" s="49"/>
      <c r="C158" s="53" t="s">
        <v>1221</v>
      </c>
      <c r="D158" s="49"/>
      <c r="E158" s="53" t="s">
        <v>2460</v>
      </c>
    </row>
    <row r="159" spans="1:5" x14ac:dyDescent="0.35">
      <c r="A159" s="53" t="s">
        <v>452</v>
      </c>
      <c r="B159" s="49"/>
      <c r="C159" s="53" t="s">
        <v>1222</v>
      </c>
      <c r="D159" s="49"/>
      <c r="E159" s="53" t="s">
        <v>2461</v>
      </c>
    </row>
    <row r="160" spans="1:5" x14ac:dyDescent="0.35">
      <c r="A160" s="53" t="s">
        <v>453</v>
      </c>
      <c r="B160" s="49"/>
      <c r="C160" s="53" t="s">
        <v>1223</v>
      </c>
      <c r="D160" s="49"/>
      <c r="E160" s="53" t="s">
        <v>2462</v>
      </c>
    </row>
    <row r="161" spans="1:5" x14ac:dyDescent="0.35">
      <c r="A161" s="53" t="s">
        <v>454</v>
      </c>
      <c r="B161" s="49"/>
      <c r="C161" s="53" t="s">
        <v>1224</v>
      </c>
      <c r="D161" s="49"/>
      <c r="E161" s="53" t="s">
        <v>2463</v>
      </c>
    </row>
    <row r="162" spans="1:5" x14ac:dyDescent="0.35">
      <c r="A162" s="53" t="s">
        <v>455</v>
      </c>
      <c r="B162" s="49"/>
      <c r="C162" s="53" t="s">
        <v>1225</v>
      </c>
      <c r="D162" s="49"/>
      <c r="E162" s="53" t="s">
        <v>2464</v>
      </c>
    </row>
    <row r="163" spans="1:5" x14ac:dyDescent="0.35">
      <c r="A163" s="53" t="s">
        <v>456</v>
      </c>
      <c r="B163" s="49"/>
      <c r="C163" s="53" t="s">
        <v>1226</v>
      </c>
      <c r="D163" s="49"/>
      <c r="E163" s="53" t="s">
        <v>2465</v>
      </c>
    </row>
    <row r="164" spans="1:5" x14ac:dyDescent="0.35">
      <c r="A164" s="53" t="s">
        <v>457</v>
      </c>
      <c r="B164" s="49"/>
      <c r="C164" s="53" t="s">
        <v>1227</v>
      </c>
      <c r="D164" s="49"/>
      <c r="E164" s="53" t="s">
        <v>2466</v>
      </c>
    </row>
    <row r="165" spans="1:5" x14ac:dyDescent="0.35">
      <c r="A165" s="53" t="s">
        <v>458</v>
      </c>
      <c r="B165" s="49"/>
      <c r="C165" s="53" t="s">
        <v>1228</v>
      </c>
      <c r="D165" s="49"/>
      <c r="E165" s="53" t="s">
        <v>2467</v>
      </c>
    </row>
    <row r="166" spans="1:5" x14ac:dyDescent="0.35">
      <c r="A166" s="53" t="s">
        <v>459</v>
      </c>
      <c r="B166" s="49"/>
      <c r="C166" s="53" t="s">
        <v>1229</v>
      </c>
      <c r="D166" s="49"/>
      <c r="E166" s="53" t="s">
        <v>2468</v>
      </c>
    </row>
    <row r="167" spans="1:5" x14ac:dyDescent="0.35">
      <c r="A167" s="53" t="s">
        <v>460</v>
      </c>
      <c r="B167" s="49"/>
      <c r="C167" s="53" t="s">
        <v>1230</v>
      </c>
      <c r="D167" s="49"/>
      <c r="E167" s="53" t="s">
        <v>2469</v>
      </c>
    </row>
    <row r="168" spans="1:5" x14ac:dyDescent="0.35">
      <c r="A168" s="53" t="s">
        <v>461</v>
      </c>
      <c r="B168" s="49"/>
      <c r="C168" s="53" t="s">
        <v>1231</v>
      </c>
      <c r="D168" s="49"/>
      <c r="E168" s="53" t="s">
        <v>2470</v>
      </c>
    </row>
    <row r="169" spans="1:5" x14ac:dyDescent="0.35">
      <c r="A169" s="53" t="s">
        <v>462</v>
      </c>
      <c r="B169" s="49"/>
      <c r="C169" s="53" t="s">
        <v>1232</v>
      </c>
      <c r="D169" s="49"/>
      <c r="E169" s="53" t="s">
        <v>2471</v>
      </c>
    </row>
    <row r="170" spans="1:5" x14ac:dyDescent="0.35">
      <c r="A170" s="53" t="s">
        <v>463</v>
      </c>
      <c r="B170" s="49"/>
      <c r="C170" s="53" t="s">
        <v>1233</v>
      </c>
      <c r="D170" s="49"/>
      <c r="E170" s="53" t="s">
        <v>2472</v>
      </c>
    </row>
    <row r="171" spans="1:5" x14ac:dyDescent="0.35">
      <c r="A171" s="53" t="s">
        <v>464</v>
      </c>
      <c r="B171" s="49"/>
      <c r="C171" s="53" t="s">
        <v>1234</v>
      </c>
      <c r="D171" s="49"/>
      <c r="E171" s="53" t="s">
        <v>2473</v>
      </c>
    </row>
    <row r="172" spans="1:5" x14ac:dyDescent="0.35">
      <c r="A172" s="53" t="s">
        <v>465</v>
      </c>
      <c r="B172" s="49"/>
      <c r="C172" s="53" t="s">
        <v>1235</v>
      </c>
      <c r="D172" s="49"/>
      <c r="E172" s="53" t="s">
        <v>2474</v>
      </c>
    </row>
    <row r="173" spans="1:5" x14ac:dyDescent="0.35">
      <c r="A173" s="53" t="s">
        <v>466</v>
      </c>
      <c r="B173" s="49"/>
      <c r="C173" s="53" t="s">
        <v>1236</v>
      </c>
      <c r="D173" s="49"/>
      <c r="E173" s="53" t="s">
        <v>2475</v>
      </c>
    </row>
    <row r="174" spans="1:5" x14ac:dyDescent="0.35">
      <c r="A174" s="53" t="s">
        <v>467</v>
      </c>
      <c r="B174" s="49"/>
      <c r="C174" s="53" t="s">
        <v>1237</v>
      </c>
      <c r="D174" s="49"/>
      <c r="E174" s="53" t="s">
        <v>2476</v>
      </c>
    </row>
    <row r="175" spans="1:5" x14ac:dyDescent="0.35">
      <c r="A175" s="53" t="s">
        <v>468</v>
      </c>
      <c r="B175" s="49"/>
      <c r="C175" s="53" t="s">
        <v>1238</v>
      </c>
      <c r="D175" s="49"/>
      <c r="E175" s="53" t="s">
        <v>2477</v>
      </c>
    </row>
    <row r="176" spans="1:5" x14ac:dyDescent="0.35">
      <c r="A176" s="53" t="s">
        <v>469</v>
      </c>
      <c r="B176" s="49"/>
      <c r="C176" s="53" t="s">
        <v>1239</v>
      </c>
      <c r="D176" s="49"/>
      <c r="E176" s="53" t="s">
        <v>2478</v>
      </c>
    </row>
    <row r="177" spans="1:5" x14ac:dyDescent="0.35">
      <c r="A177" s="53" t="s">
        <v>470</v>
      </c>
      <c r="B177" s="49"/>
      <c r="C177" s="53" t="s">
        <v>1240</v>
      </c>
      <c r="D177" s="49"/>
      <c r="E177" s="53" t="s">
        <v>2479</v>
      </c>
    </row>
    <row r="178" spans="1:5" x14ac:dyDescent="0.35">
      <c r="A178" s="53" t="s">
        <v>471</v>
      </c>
      <c r="B178" s="49"/>
      <c r="C178" s="53" t="s">
        <v>1241</v>
      </c>
      <c r="D178" s="49"/>
      <c r="E178" s="53" t="s">
        <v>2480</v>
      </c>
    </row>
    <row r="179" spans="1:5" x14ac:dyDescent="0.35">
      <c r="A179" s="53" t="s">
        <v>472</v>
      </c>
      <c r="B179" s="49"/>
      <c r="C179" s="53" t="s">
        <v>1242</v>
      </c>
      <c r="D179" s="49"/>
      <c r="E179" s="53" t="s">
        <v>2481</v>
      </c>
    </row>
    <row r="180" spans="1:5" x14ac:dyDescent="0.35">
      <c r="A180" s="53" t="s">
        <v>473</v>
      </c>
      <c r="B180" s="49"/>
      <c r="C180" s="53" t="s">
        <v>1243</v>
      </c>
      <c r="D180" s="49"/>
      <c r="E180" s="53" t="s">
        <v>2482</v>
      </c>
    </row>
    <row r="181" spans="1:5" x14ac:dyDescent="0.35">
      <c r="A181" s="53" t="s">
        <v>474</v>
      </c>
      <c r="B181" s="49"/>
      <c r="C181" s="53" t="s">
        <v>1244</v>
      </c>
      <c r="D181" s="49"/>
      <c r="E181" s="53" t="s">
        <v>2483</v>
      </c>
    </row>
    <row r="182" spans="1:5" x14ac:dyDescent="0.35">
      <c r="A182" s="53" t="s">
        <v>475</v>
      </c>
      <c r="B182" s="49"/>
      <c r="C182" s="53" t="s">
        <v>1245</v>
      </c>
      <c r="D182" s="49"/>
      <c r="E182" s="53" t="s">
        <v>2484</v>
      </c>
    </row>
    <row r="183" spans="1:5" x14ac:dyDescent="0.35">
      <c r="A183" s="53" t="s">
        <v>476</v>
      </c>
      <c r="B183" s="49"/>
      <c r="C183" s="53" t="s">
        <v>1246</v>
      </c>
      <c r="D183" s="49"/>
      <c r="E183" s="53" t="s">
        <v>2485</v>
      </c>
    </row>
    <row r="184" spans="1:5" x14ac:dyDescent="0.35">
      <c r="A184" s="53" t="s">
        <v>477</v>
      </c>
      <c r="B184" s="49"/>
      <c r="C184" s="53" t="s">
        <v>1247</v>
      </c>
      <c r="D184" s="49"/>
      <c r="E184" s="53" t="s">
        <v>2486</v>
      </c>
    </row>
    <row r="185" spans="1:5" x14ac:dyDescent="0.35">
      <c r="A185" s="53" t="s">
        <v>478</v>
      </c>
      <c r="B185" s="49"/>
      <c r="C185" s="53" t="s">
        <v>1248</v>
      </c>
      <c r="D185" s="49"/>
      <c r="E185" s="53" t="s">
        <v>2487</v>
      </c>
    </row>
    <row r="186" spans="1:5" x14ac:dyDescent="0.35">
      <c r="A186" s="53" t="s">
        <v>479</v>
      </c>
      <c r="B186" s="49"/>
      <c r="C186" s="53" t="s">
        <v>1249</v>
      </c>
      <c r="D186" s="49"/>
      <c r="E186" s="53" t="s">
        <v>2488</v>
      </c>
    </row>
    <row r="187" spans="1:5" x14ac:dyDescent="0.35">
      <c r="A187" s="53" t="s">
        <v>480</v>
      </c>
      <c r="B187" s="49"/>
      <c r="C187" s="53" t="s">
        <v>1250</v>
      </c>
      <c r="D187" s="49"/>
      <c r="E187" s="53" t="s">
        <v>2489</v>
      </c>
    </row>
    <row r="188" spans="1:5" x14ac:dyDescent="0.35">
      <c r="A188" s="53" t="s">
        <v>481</v>
      </c>
      <c r="B188" s="49"/>
      <c r="C188" s="53" t="s">
        <v>1251</v>
      </c>
      <c r="D188" s="49"/>
      <c r="E188" s="53" t="s">
        <v>2490</v>
      </c>
    </row>
    <row r="189" spans="1:5" x14ac:dyDescent="0.35">
      <c r="A189" s="53" t="s">
        <v>482</v>
      </c>
      <c r="B189" s="49"/>
      <c r="C189" s="53" t="s">
        <v>1252</v>
      </c>
      <c r="D189" s="49"/>
      <c r="E189" s="53" t="s">
        <v>2491</v>
      </c>
    </row>
    <row r="190" spans="1:5" x14ac:dyDescent="0.35">
      <c r="A190" s="53" t="s">
        <v>483</v>
      </c>
      <c r="B190" s="49"/>
      <c r="C190" s="53" t="s">
        <v>1253</v>
      </c>
      <c r="D190" s="49"/>
      <c r="E190" s="53" t="s">
        <v>2492</v>
      </c>
    </row>
    <row r="191" spans="1:5" x14ac:dyDescent="0.35">
      <c r="A191" s="53" t="s">
        <v>484</v>
      </c>
      <c r="B191" s="49"/>
      <c r="C191" s="53" t="s">
        <v>1254</v>
      </c>
      <c r="D191" s="49"/>
      <c r="E191" s="53" t="s">
        <v>2493</v>
      </c>
    </row>
    <row r="192" spans="1:5" x14ac:dyDescent="0.35">
      <c r="A192" s="53" t="s">
        <v>485</v>
      </c>
      <c r="B192" s="49"/>
      <c r="C192" s="53" t="s">
        <v>1255</v>
      </c>
      <c r="D192" s="49"/>
      <c r="E192" s="53" t="s">
        <v>2494</v>
      </c>
    </row>
    <row r="193" spans="1:5" x14ac:dyDescent="0.35">
      <c r="A193" s="53" t="s">
        <v>486</v>
      </c>
      <c r="B193" s="49"/>
      <c r="C193" s="53" t="s">
        <v>1256</v>
      </c>
      <c r="D193" s="49"/>
      <c r="E193" s="53" t="s">
        <v>2495</v>
      </c>
    </row>
    <row r="194" spans="1:5" x14ac:dyDescent="0.35">
      <c r="A194" s="53" t="s">
        <v>487</v>
      </c>
      <c r="B194" s="49"/>
      <c r="C194" s="53" t="s">
        <v>1257</v>
      </c>
      <c r="D194" s="49"/>
      <c r="E194" s="53" t="s">
        <v>2496</v>
      </c>
    </row>
    <row r="195" spans="1:5" x14ac:dyDescent="0.35">
      <c r="A195" s="53" t="s">
        <v>488</v>
      </c>
      <c r="B195" s="49"/>
      <c r="C195" s="53" t="s">
        <v>1258</v>
      </c>
      <c r="D195" s="49"/>
      <c r="E195" s="53" t="s">
        <v>2497</v>
      </c>
    </row>
    <row r="196" spans="1:5" x14ac:dyDescent="0.35">
      <c r="A196" s="53" t="s">
        <v>489</v>
      </c>
      <c r="B196" s="49"/>
      <c r="C196" s="53" t="s">
        <v>1259</v>
      </c>
      <c r="D196" s="49"/>
      <c r="E196" s="53" t="s">
        <v>2498</v>
      </c>
    </row>
    <row r="197" spans="1:5" x14ac:dyDescent="0.35">
      <c r="A197" s="53" t="s">
        <v>490</v>
      </c>
      <c r="B197" s="49"/>
      <c r="C197" s="53" t="s">
        <v>1260</v>
      </c>
      <c r="D197" s="49"/>
      <c r="E197" s="53" t="s">
        <v>2499</v>
      </c>
    </row>
    <row r="198" spans="1:5" x14ac:dyDescent="0.35">
      <c r="A198" s="53" t="s">
        <v>491</v>
      </c>
      <c r="B198" s="49"/>
      <c r="C198" s="53" t="s">
        <v>1261</v>
      </c>
      <c r="D198" s="49"/>
      <c r="E198" s="53" t="s">
        <v>2500</v>
      </c>
    </row>
    <row r="199" spans="1:5" x14ac:dyDescent="0.35">
      <c r="A199" s="53" t="s">
        <v>492</v>
      </c>
      <c r="B199" s="49"/>
      <c r="C199" s="53" t="s">
        <v>1262</v>
      </c>
      <c r="D199" s="49"/>
      <c r="E199" s="53" t="s">
        <v>2501</v>
      </c>
    </row>
    <row r="200" spans="1:5" x14ac:dyDescent="0.35">
      <c r="A200" s="53" t="s">
        <v>493</v>
      </c>
      <c r="B200" s="49"/>
      <c r="C200" s="53" t="s">
        <v>1263</v>
      </c>
      <c r="D200" s="49"/>
      <c r="E200" s="53" t="s">
        <v>2502</v>
      </c>
    </row>
    <row r="201" spans="1:5" x14ac:dyDescent="0.35">
      <c r="A201" s="53" t="s">
        <v>494</v>
      </c>
      <c r="B201" s="49"/>
      <c r="C201" s="53" t="s">
        <v>1264</v>
      </c>
      <c r="D201" s="49"/>
      <c r="E201" s="53" t="s">
        <v>2503</v>
      </c>
    </row>
    <row r="202" spans="1:5" x14ac:dyDescent="0.35">
      <c r="A202" s="53" t="s">
        <v>495</v>
      </c>
      <c r="B202" s="49"/>
      <c r="C202" s="53" t="s">
        <v>1265</v>
      </c>
      <c r="D202" s="49"/>
      <c r="E202" s="53" t="s">
        <v>2504</v>
      </c>
    </row>
    <row r="203" spans="1:5" x14ac:dyDescent="0.35">
      <c r="A203" s="53" t="s">
        <v>496</v>
      </c>
      <c r="B203" s="49"/>
      <c r="C203" s="53" t="s">
        <v>1266</v>
      </c>
      <c r="D203" s="49"/>
      <c r="E203" s="53" t="s">
        <v>2505</v>
      </c>
    </row>
    <row r="204" spans="1:5" x14ac:dyDescent="0.35">
      <c r="A204" s="53" t="s">
        <v>497</v>
      </c>
      <c r="B204" s="49"/>
      <c r="C204" s="53" t="s">
        <v>1267</v>
      </c>
      <c r="D204" s="49"/>
      <c r="E204" s="53" t="s">
        <v>2506</v>
      </c>
    </row>
    <row r="205" spans="1:5" x14ac:dyDescent="0.35">
      <c r="A205" s="53" t="s">
        <v>498</v>
      </c>
      <c r="B205" s="49"/>
      <c r="C205" s="53" t="s">
        <v>1268</v>
      </c>
      <c r="D205" s="49"/>
      <c r="E205" s="53" t="s">
        <v>2507</v>
      </c>
    </row>
    <row r="206" spans="1:5" x14ac:dyDescent="0.35">
      <c r="A206" s="53" t="s">
        <v>499</v>
      </c>
      <c r="B206" s="49"/>
      <c r="C206" s="53" t="s">
        <v>1269</v>
      </c>
      <c r="D206" s="49"/>
      <c r="E206" s="53" t="s">
        <v>2508</v>
      </c>
    </row>
    <row r="207" spans="1:5" x14ac:dyDescent="0.35">
      <c r="A207" s="53" t="s">
        <v>500</v>
      </c>
      <c r="B207" s="49"/>
      <c r="C207" s="53" t="s">
        <v>1270</v>
      </c>
      <c r="D207" s="49"/>
      <c r="E207" s="53" t="s">
        <v>2509</v>
      </c>
    </row>
    <row r="208" spans="1:5" x14ac:dyDescent="0.35">
      <c r="A208" s="53" t="s">
        <v>501</v>
      </c>
      <c r="B208" s="49"/>
      <c r="C208" s="53" t="s">
        <v>1271</v>
      </c>
      <c r="D208" s="49"/>
      <c r="E208" s="53" t="s">
        <v>2510</v>
      </c>
    </row>
    <row r="209" spans="1:5" x14ac:dyDescent="0.35">
      <c r="A209" s="53" t="s">
        <v>502</v>
      </c>
      <c r="B209" s="49"/>
      <c r="C209" s="53" t="s">
        <v>1272</v>
      </c>
      <c r="D209" s="49"/>
      <c r="E209" s="53" t="s">
        <v>2511</v>
      </c>
    </row>
    <row r="210" spans="1:5" x14ac:dyDescent="0.35">
      <c r="A210" s="53" t="s">
        <v>503</v>
      </c>
      <c r="B210" s="49"/>
      <c r="C210" s="53" t="s">
        <v>1273</v>
      </c>
      <c r="D210" s="49"/>
      <c r="E210" s="53" t="s">
        <v>2512</v>
      </c>
    </row>
    <row r="211" spans="1:5" x14ac:dyDescent="0.35">
      <c r="A211" s="53" t="s">
        <v>504</v>
      </c>
      <c r="B211" s="49"/>
      <c r="C211" s="53" t="s">
        <v>1274</v>
      </c>
      <c r="D211" s="49"/>
      <c r="E211" s="53" t="s">
        <v>2513</v>
      </c>
    </row>
    <row r="212" spans="1:5" x14ac:dyDescent="0.35">
      <c r="A212" s="53" t="s">
        <v>505</v>
      </c>
      <c r="B212" s="49"/>
      <c r="C212" s="53" t="s">
        <v>1275</v>
      </c>
      <c r="D212" s="49"/>
      <c r="E212" s="53" t="s">
        <v>2514</v>
      </c>
    </row>
    <row r="213" spans="1:5" x14ac:dyDescent="0.35">
      <c r="A213" s="53" t="s">
        <v>506</v>
      </c>
      <c r="B213" s="49"/>
      <c r="C213" s="53" t="s">
        <v>1276</v>
      </c>
      <c r="D213" s="49"/>
      <c r="E213" s="53" t="s">
        <v>2515</v>
      </c>
    </row>
    <row r="214" spans="1:5" x14ac:dyDescent="0.35">
      <c r="A214" s="53" t="s">
        <v>507</v>
      </c>
      <c r="B214" s="49"/>
      <c r="C214" s="53" t="s">
        <v>1277</v>
      </c>
      <c r="D214" s="49"/>
      <c r="E214" s="53" t="s">
        <v>2516</v>
      </c>
    </row>
    <row r="215" spans="1:5" x14ac:dyDescent="0.35">
      <c r="A215" s="53" t="s">
        <v>508</v>
      </c>
      <c r="B215" s="49"/>
      <c r="C215" s="53" t="s">
        <v>1278</v>
      </c>
      <c r="D215" s="49"/>
      <c r="E215" s="53" t="s">
        <v>2517</v>
      </c>
    </row>
    <row r="216" spans="1:5" x14ac:dyDescent="0.35">
      <c r="A216" s="53" t="s">
        <v>509</v>
      </c>
      <c r="B216" s="49"/>
      <c r="C216" s="53" t="s">
        <v>1279</v>
      </c>
      <c r="D216" s="49"/>
      <c r="E216" s="53" t="s">
        <v>2518</v>
      </c>
    </row>
    <row r="217" spans="1:5" x14ac:dyDescent="0.35">
      <c r="A217" s="53" t="s">
        <v>510</v>
      </c>
      <c r="B217" s="49"/>
      <c r="C217" s="53" t="s">
        <v>1280</v>
      </c>
      <c r="D217" s="49"/>
      <c r="E217" s="53" t="s">
        <v>2519</v>
      </c>
    </row>
    <row r="218" spans="1:5" x14ac:dyDescent="0.35">
      <c r="A218" s="53" t="s">
        <v>511</v>
      </c>
      <c r="B218" s="49"/>
      <c r="C218" s="53" t="s">
        <v>1281</v>
      </c>
      <c r="D218" s="49"/>
      <c r="E218" s="53" t="s">
        <v>2520</v>
      </c>
    </row>
    <row r="219" spans="1:5" x14ac:dyDescent="0.35">
      <c r="A219" s="53" t="s">
        <v>512</v>
      </c>
      <c r="B219" s="49"/>
      <c r="C219" s="53" t="s">
        <v>1282</v>
      </c>
      <c r="D219" s="49"/>
      <c r="E219" s="53" t="s">
        <v>2521</v>
      </c>
    </row>
    <row r="220" spans="1:5" x14ac:dyDescent="0.35">
      <c r="A220" s="53" t="s">
        <v>513</v>
      </c>
      <c r="B220" s="49"/>
      <c r="C220" s="53" t="s">
        <v>1283</v>
      </c>
      <c r="D220" s="49"/>
      <c r="E220" s="53" t="s">
        <v>2522</v>
      </c>
    </row>
    <row r="221" spans="1:5" x14ac:dyDescent="0.35">
      <c r="A221" s="53" t="s">
        <v>514</v>
      </c>
      <c r="B221" s="49"/>
      <c r="C221" s="53" t="s">
        <v>1284</v>
      </c>
      <c r="D221" s="49"/>
      <c r="E221" s="53" t="s">
        <v>2523</v>
      </c>
    </row>
    <row r="222" spans="1:5" x14ac:dyDescent="0.35">
      <c r="A222" s="53" t="s">
        <v>515</v>
      </c>
      <c r="B222" s="49"/>
      <c r="C222" s="53" t="s">
        <v>1285</v>
      </c>
      <c r="D222" s="49"/>
      <c r="E222" s="53" t="s">
        <v>2524</v>
      </c>
    </row>
    <row r="223" spans="1:5" x14ac:dyDescent="0.35">
      <c r="A223" s="53" t="s">
        <v>516</v>
      </c>
      <c r="B223" s="49"/>
      <c r="C223" s="53" t="s">
        <v>1286</v>
      </c>
      <c r="D223" s="49"/>
      <c r="E223" s="53" t="s">
        <v>2525</v>
      </c>
    </row>
    <row r="224" spans="1:5" x14ac:dyDescent="0.35">
      <c r="A224" s="53" t="s">
        <v>517</v>
      </c>
      <c r="B224" s="49"/>
      <c r="C224" s="53" t="s">
        <v>1287</v>
      </c>
      <c r="D224" s="49"/>
      <c r="E224" s="53" t="s">
        <v>2526</v>
      </c>
    </row>
    <row r="225" spans="1:5" x14ac:dyDescent="0.35">
      <c r="A225" s="53" t="s">
        <v>518</v>
      </c>
      <c r="B225" s="49"/>
      <c r="C225" s="53" t="s">
        <v>1288</v>
      </c>
      <c r="D225" s="49"/>
      <c r="E225" s="53" t="s">
        <v>2527</v>
      </c>
    </row>
    <row r="226" spans="1:5" x14ac:dyDescent="0.35">
      <c r="A226" s="53" t="s">
        <v>519</v>
      </c>
      <c r="B226" s="49"/>
      <c r="C226" s="53" t="s">
        <v>1289</v>
      </c>
      <c r="D226" s="49"/>
      <c r="E226" s="53" t="s">
        <v>2528</v>
      </c>
    </row>
    <row r="227" spans="1:5" x14ac:dyDescent="0.35">
      <c r="A227" s="53" t="s">
        <v>520</v>
      </c>
      <c r="B227" s="49"/>
      <c r="C227" s="53" t="s">
        <v>1290</v>
      </c>
      <c r="D227" s="49"/>
      <c r="E227" s="53" t="s">
        <v>2529</v>
      </c>
    </row>
    <row r="228" spans="1:5" x14ac:dyDescent="0.35">
      <c r="A228" s="53" t="s">
        <v>521</v>
      </c>
      <c r="B228" s="49"/>
      <c r="C228" s="53" t="s">
        <v>1291</v>
      </c>
      <c r="D228" s="49"/>
      <c r="E228" s="53" t="s">
        <v>2530</v>
      </c>
    </row>
    <row r="229" spans="1:5" x14ac:dyDescent="0.35">
      <c r="A229" s="53" t="s">
        <v>522</v>
      </c>
      <c r="B229" s="49"/>
      <c r="C229" s="53" t="s">
        <v>1292</v>
      </c>
      <c r="D229" s="49"/>
      <c r="E229" s="53" t="s">
        <v>2531</v>
      </c>
    </row>
    <row r="230" spans="1:5" x14ac:dyDescent="0.35">
      <c r="A230" s="53" t="s">
        <v>523</v>
      </c>
      <c r="B230" s="49"/>
      <c r="C230" s="53" t="s">
        <v>1293</v>
      </c>
      <c r="D230" s="49"/>
      <c r="E230" s="53" t="s">
        <v>2532</v>
      </c>
    </row>
    <row r="231" spans="1:5" x14ac:dyDescent="0.35">
      <c r="A231" s="53" t="s">
        <v>524</v>
      </c>
      <c r="B231" s="49"/>
      <c r="C231" s="53" t="s">
        <v>1294</v>
      </c>
      <c r="D231" s="49"/>
      <c r="E231" s="53" t="s">
        <v>2533</v>
      </c>
    </row>
    <row r="232" spans="1:5" x14ac:dyDescent="0.35">
      <c r="A232" s="53" t="s">
        <v>525</v>
      </c>
      <c r="B232" s="49"/>
      <c r="C232" s="53" t="s">
        <v>1295</v>
      </c>
      <c r="D232" s="49"/>
      <c r="E232" s="53" t="s">
        <v>2534</v>
      </c>
    </row>
    <row r="233" spans="1:5" x14ac:dyDescent="0.35">
      <c r="A233" s="53" t="s">
        <v>526</v>
      </c>
      <c r="B233" s="49"/>
      <c r="C233" s="53" t="s">
        <v>1296</v>
      </c>
      <c r="D233" s="49"/>
      <c r="E233" s="53" t="s">
        <v>2535</v>
      </c>
    </row>
    <row r="234" spans="1:5" x14ac:dyDescent="0.35">
      <c r="A234" s="53" t="s">
        <v>527</v>
      </c>
      <c r="B234" s="49"/>
      <c r="C234" s="53" t="s">
        <v>1297</v>
      </c>
      <c r="D234" s="49"/>
      <c r="E234" s="53" t="s">
        <v>2536</v>
      </c>
    </row>
    <row r="235" spans="1:5" x14ac:dyDescent="0.35">
      <c r="A235" s="53" t="s">
        <v>528</v>
      </c>
      <c r="B235" s="49"/>
      <c r="C235" s="53" t="s">
        <v>1298</v>
      </c>
      <c r="D235" s="49"/>
      <c r="E235" s="53" t="s">
        <v>2537</v>
      </c>
    </row>
    <row r="236" spans="1:5" x14ac:dyDescent="0.35">
      <c r="A236" s="53" t="s">
        <v>529</v>
      </c>
      <c r="B236" s="49"/>
      <c r="C236" s="53" t="s">
        <v>1299</v>
      </c>
      <c r="D236" s="49"/>
      <c r="E236" s="53" t="s">
        <v>2538</v>
      </c>
    </row>
    <row r="237" spans="1:5" x14ac:dyDescent="0.35">
      <c r="A237" s="53" t="s">
        <v>530</v>
      </c>
      <c r="B237" s="49"/>
      <c r="C237" s="53" t="s">
        <v>1300</v>
      </c>
      <c r="D237" s="49"/>
      <c r="E237" s="53" t="s">
        <v>2539</v>
      </c>
    </row>
    <row r="238" spans="1:5" x14ac:dyDescent="0.35">
      <c r="A238" s="53" t="s">
        <v>531</v>
      </c>
      <c r="B238" s="49"/>
      <c r="C238" s="53" t="s">
        <v>1301</v>
      </c>
      <c r="D238" s="49"/>
      <c r="E238" s="53" t="s">
        <v>2540</v>
      </c>
    </row>
    <row r="239" spans="1:5" x14ac:dyDescent="0.35">
      <c r="A239" s="53" t="s">
        <v>532</v>
      </c>
      <c r="B239" s="49"/>
      <c r="C239" s="53" t="s">
        <v>1302</v>
      </c>
      <c r="D239" s="49"/>
      <c r="E239" s="53" t="s">
        <v>2541</v>
      </c>
    </row>
    <row r="240" spans="1:5" x14ac:dyDescent="0.35">
      <c r="A240" s="53" t="s">
        <v>533</v>
      </c>
      <c r="B240" s="49"/>
      <c r="C240" s="53" t="s">
        <v>1303</v>
      </c>
      <c r="D240" s="49"/>
      <c r="E240" s="53" t="s">
        <v>2542</v>
      </c>
    </row>
    <row r="241" spans="1:5" x14ac:dyDescent="0.35">
      <c r="A241" s="53" t="s">
        <v>534</v>
      </c>
      <c r="B241" s="49"/>
      <c r="C241" s="53" t="s">
        <v>1304</v>
      </c>
      <c r="D241" s="49"/>
      <c r="E241" s="53" t="s">
        <v>2543</v>
      </c>
    </row>
    <row r="242" spans="1:5" x14ac:dyDescent="0.35">
      <c r="A242" s="53" t="s">
        <v>535</v>
      </c>
      <c r="B242" s="49"/>
      <c r="C242" s="53" t="s">
        <v>1305</v>
      </c>
      <c r="D242" s="49"/>
      <c r="E242" s="53" t="s">
        <v>2544</v>
      </c>
    </row>
    <row r="243" spans="1:5" x14ac:dyDescent="0.35">
      <c r="A243" s="53" t="s">
        <v>536</v>
      </c>
      <c r="B243" s="49"/>
      <c r="C243" s="53" t="s">
        <v>1306</v>
      </c>
      <c r="D243" s="49"/>
      <c r="E243" s="53" t="s">
        <v>2545</v>
      </c>
    </row>
    <row r="244" spans="1:5" x14ac:dyDescent="0.35">
      <c r="A244" s="53" t="s">
        <v>537</v>
      </c>
      <c r="B244" s="49"/>
      <c r="C244" s="53" t="s">
        <v>1307</v>
      </c>
      <c r="D244" s="49"/>
      <c r="E244" s="53" t="s">
        <v>2546</v>
      </c>
    </row>
    <row r="245" spans="1:5" x14ac:dyDescent="0.35">
      <c r="A245" s="53" t="s">
        <v>538</v>
      </c>
      <c r="B245" s="49"/>
      <c r="C245" s="53" t="s">
        <v>1308</v>
      </c>
      <c r="D245" s="49"/>
      <c r="E245" s="53" t="s">
        <v>2547</v>
      </c>
    </row>
    <row r="246" spans="1:5" x14ac:dyDescent="0.35">
      <c r="A246" s="53" t="s">
        <v>539</v>
      </c>
      <c r="B246" s="49"/>
      <c r="C246" s="53" t="s">
        <v>1309</v>
      </c>
      <c r="D246" s="49"/>
      <c r="E246" s="53" t="s">
        <v>2548</v>
      </c>
    </row>
    <row r="247" spans="1:5" x14ac:dyDescent="0.35">
      <c r="A247" s="53" t="s">
        <v>540</v>
      </c>
      <c r="B247" s="49"/>
      <c r="C247" s="53" t="s">
        <v>1310</v>
      </c>
      <c r="D247" s="49"/>
      <c r="E247" s="53" t="s">
        <v>2549</v>
      </c>
    </row>
    <row r="248" spans="1:5" x14ac:dyDescent="0.35">
      <c r="A248" s="53" t="s">
        <v>541</v>
      </c>
      <c r="B248" s="49"/>
      <c r="C248" s="53" t="s">
        <v>1311</v>
      </c>
      <c r="D248" s="49"/>
      <c r="E248" s="53" t="s">
        <v>2550</v>
      </c>
    </row>
    <row r="249" spans="1:5" x14ac:dyDescent="0.35">
      <c r="A249" s="53" t="s">
        <v>542</v>
      </c>
      <c r="B249" s="49"/>
      <c r="C249" s="53" t="s">
        <v>1312</v>
      </c>
      <c r="D249" s="49"/>
      <c r="E249" s="53" t="s">
        <v>2551</v>
      </c>
    </row>
    <row r="250" spans="1:5" x14ac:dyDescent="0.35">
      <c r="A250" s="53" t="s">
        <v>543</v>
      </c>
      <c r="B250" s="49"/>
      <c r="C250" s="53" t="s">
        <v>1313</v>
      </c>
      <c r="D250" s="49"/>
      <c r="E250" s="53" t="s">
        <v>2552</v>
      </c>
    </row>
    <row r="251" spans="1:5" x14ac:dyDescent="0.35">
      <c r="A251" s="53" t="s">
        <v>544</v>
      </c>
      <c r="B251" s="49"/>
      <c r="C251" s="53" t="s">
        <v>1314</v>
      </c>
      <c r="D251" s="49"/>
      <c r="E251" s="53" t="s">
        <v>2553</v>
      </c>
    </row>
    <row r="252" spans="1:5" x14ac:dyDescent="0.35">
      <c r="A252" s="53" t="s">
        <v>545</v>
      </c>
      <c r="B252" s="49"/>
      <c r="C252" s="53" t="s">
        <v>1315</v>
      </c>
      <c r="D252" s="49"/>
      <c r="E252" s="53" t="s">
        <v>2554</v>
      </c>
    </row>
    <row r="253" spans="1:5" x14ac:dyDescent="0.35">
      <c r="A253" s="53" t="s">
        <v>546</v>
      </c>
      <c r="B253" s="49"/>
      <c r="C253" s="53" t="s">
        <v>1316</v>
      </c>
      <c r="D253" s="49"/>
      <c r="E253" s="53" t="s">
        <v>2555</v>
      </c>
    </row>
    <row r="254" spans="1:5" x14ac:dyDescent="0.35">
      <c r="A254" s="53" t="s">
        <v>547</v>
      </c>
      <c r="B254" s="49"/>
      <c r="C254" s="53" t="s">
        <v>1317</v>
      </c>
      <c r="D254" s="49"/>
      <c r="E254" s="53" t="s">
        <v>2556</v>
      </c>
    </row>
    <row r="255" spans="1:5" x14ac:dyDescent="0.35">
      <c r="A255" s="53" t="s">
        <v>548</v>
      </c>
      <c r="B255" s="49"/>
      <c r="C255" s="53" t="s">
        <v>1318</v>
      </c>
      <c r="D255" s="49"/>
      <c r="E255" s="53" t="s">
        <v>2557</v>
      </c>
    </row>
    <row r="256" spans="1:5" x14ac:dyDescent="0.35">
      <c r="A256" s="53" t="s">
        <v>549</v>
      </c>
      <c r="B256" s="49"/>
      <c r="C256" s="53" t="s">
        <v>1319</v>
      </c>
      <c r="D256" s="49"/>
      <c r="E256" s="53" t="s">
        <v>2558</v>
      </c>
    </row>
    <row r="257" spans="1:5" x14ac:dyDescent="0.35">
      <c r="A257" s="53" t="s">
        <v>550</v>
      </c>
      <c r="B257" s="49"/>
      <c r="C257" s="53" t="s">
        <v>1320</v>
      </c>
      <c r="D257" s="49"/>
      <c r="E257" s="53" t="s">
        <v>2559</v>
      </c>
    </row>
    <row r="258" spans="1:5" x14ac:dyDescent="0.35">
      <c r="A258" s="53" t="s">
        <v>551</v>
      </c>
      <c r="B258" s="49"/>
      <c r="C258" s="53" t="s">
        <v>1321</v>
      </c>
      <c r="D258" s="49"/>
      <c r="E258" s="53" t="s">
        <v>2560</v>
      </c>
    </row>
    <row r="259" spans="1:5" x14ac:dyDescent="0.35">
      <c r="A259" s="53" t="s">
        <v>552</v>
      </c>
      <c r="B259" s="49"/>
      <c r="C259" s="53" t="s">
        <v>1322</v>
      </c>
      <c r="D259" s="49"/>
      <c r="E259" s="53" t="s">
        <v>2561</v>
      </c>
    </row>
    <row r="260" spans="1:5" x14ac:dyDescent="0.35">
      <c r="A260" s="53" t="s">
        <v>553</v>
      </c>
      <c r="B260" s="49"/>
      <c r="C260" s="53" t="s">
        <v>1323</v>
      </c>
      <c r="D260" s="49"/>
      <c r="E260" s="53" t="s">
        <v>2562</v>
      </c>
    </row>
    <row r="261" spans="1:5" x14ac:dyDescent="0.35">
      <c r="A261" s="53" t="s">
        <v>554</v>
      </c>
      <c r="B261" s="49"/>
      <c r="C261" s="53" t="s">
        <v>1324</v>
      </c>
      <c r="D261" s="49"/>
      <c r="E261" s="53" t="s">
        <v>2563</v>
      </c>
    </row>
    <row r="262" spans="1:5" x14ac:dyDescent="0.35">
      <c r="A262" s="53" t="s">
        <v>555</v>
      </c>
      <c r="B262" s="49"/>
      <c r="C262" s="53" t="s">
        <v>1325</v>
      </c>
      <c r="D262" s="49"/>
      <c r="E262" s="53" t="s">
        <v>2564</v>
      </c>
    </row>
    <row r="263" spans="1:5" x14ac:dyDescent="0.35">
      <c r="A263" s="53" t="s">
        <v>556</v>
      </c>
      <c r="B263" s="49"/>
      <c r="C263" s="53" t="s">
        <v>1326</v>
      </c>
      <c r="D263" s="49"/>
      <c r="E263" s="53" t="s">
        <v>2565</v>
      </c>
    </row>
    <row r="264" spans="1:5" x14ac:dyDescent="0.35">
      <c r="A264" s="53" t="s">
        <v>557</v>
      </c>
      <c r="B264" s="49"/>
      <c r="C264" s="53" t="s">
        <v>1327</v>
      </c>
      <c r="D264" s="49"/>
      <c r="E264" s="53" t="s">
        <v>2566</v>
      </c>
    </row>
    <row r="265" spans="1:5" x14ac:dyDescent="0.35">
      <c r="A265" s="53" t="s">
        <v>558</v>
      </c>
      <c r="B265" s="49"/>
      <c r="C265" s="53" t="s">
        <v>1328</v>
      </c>
      <c r="D265" s="49"/>
      <c r="E265" s="53" t="s">
        <v>2567</v>
      </c>
    </row>
    <row r="266" spans="1:5" x14ac:dyDescent="0.35">
      <c r="A266" s="53" t="s">
        <v>559</v>
      </c>
      <c r="B266" s="49"/>
      <c r="C266" s="53" t="s">
        <v>1329</v>
      </c>
      <c r="D266" s="49"/>
      <c r="E266" s="53" t="s">
        <v>2568</v>
      </c>
    </row>
    <row r="267" spans="1:5" x14ac:dyDescent="0.35">
      <c r="A267" s="53" t="s">
        <v>560</v>
      </c>
      <c r="B267" s="49"/>
      <c r="C267" s="53" t="s">
        <v>1330</v>
      </c>
      <c r="D267" s="49"/>
      <c r="E267" s="53" t="s">
        <v>2569</v>
      </c>
    </row>
    <row r="268" spans="1:5" x14ac:dyDescent="0.35">
      <c r="A268" s="53" t="s">
        <v>561</v>
      </c>
      <c r="B268" s="49"/>
      <c r="C268" s="53" t="s">
        <v>1331</v>
      </c>
      <c r="D268" s="49"/>
      <c r="E268" s="53" t="s">
        <v>2570</v>
      </c>
    </row>
    <row r="269" spans="1:5" x14ac:dyDescent="0.35">
      <c r="A269" s="53" t="s">
        <v>562</v>
      </c>
      <c r="B269" s="49"/>
      <c r="C269" s="53" t="s">
        <v>1332</v>
      </c>
      <c r="D269" s="49"/>
      <c r="E269" s="53" t="s">
        <v>2571</v>
      </c>
    </row>
    <row r="270" spans="1:5" x14ac:dyDescent="0.35">
      <c r="A270" s="53" t="s">
        <v>563</v>
      </c>
      <c r="B270" s="49"/>
      <c r="C270" s="53" t="s">
        <v>1333</v>
      </c>
      <c r="D270" s="49"/>
      <c r="E270" s="53" t="s">
        <v>2572</v>
      </c>
    </row>
    <row r="271" spans="1:5" x14ac:dyDescent="0.35">
      <c r="A271" s="53" t="s">
        <v>564</v>
      </c>
      <c r="B271" s="49"/>
      <c r="C271" s="53" t="s">
        <v>1334</v>
      </c>
      <c r="D271" s="49"/>
      <c r="E271" s="53" t="s">
        <v>2573</v>
      </c>
    </row>
    <row r="272" spans="1:5" x14ac:dyDescent="0.35">
      <c r="A272" s="53" t="s">
        <v>565</v>
      </c>
      <c r="B272" s="49"/>
      <c r="C272" s="53" t="s">
        <v>1335</v>
      </c>
      <c r="D272" s="49"/>
      <c r="E272" s="53" t="s">
        <v>2574</v>
      </c>
    </row>
    <row r="273" spans="1:5" x14ac:dyDescent="0.35">
      <c r="A273" s="53" t="s">
        <v>566</v>
      </c>
      <c r="B273" s="49"/>
      <c r="C273" s="53" t="s">
        <v>1336</v>
      </c>
      <c r="D273" s="49"/>
      <c r="E273" s="53" t="s">
        <v>2575</v>
      </c>
    </row>
    <row r="274" spans="1:5" x14ac:dyDescent="0.35">
      <c r="A274" s="53" t="s">
        <v>567</v>
      </c>
      <c r="B274" s="49"/>
      <c r="C274" s="53" t="s">
        <v>1337</v>
      </c>
      <c r="D274" s="49"/>
      <c r="E274" s="53" t="s">
        <v>2576</v>
      </c>
    </row>
    <row r="275" spans="1:5" x14ac:dyDescent="0.35">
      <c r="A275" s="53" t="s">
        <v>568</v>
      </c>
      <c r="B275" s="49"/>
      <c r="C275" s="53" t="s">
        <v>1338</v>
      </c>
      <c r="D275" s="49"/>
      <c r="E275" s="53" t="s">
        <v>2577</v>
      </c>
    </row>
    <row r="276" spans="1:5" x14ac:dyDescent="0.35">
      <c r="A276" s="53" t="s">
        <v>569</v>
      </c>
      <c r="B276" s="49"/>
      <c r="C276" s="53" t="s">
        <v>1339</v>
      </c>
      <c r="D276" s="49"/>
      <c r="E276" s="53" t="s">
        <v>2578</v>
      </c>
    </row>
    <row r="277" spans="1:5" x14ac:dyDescent="0.35">
      <c r="A277" s="53" t="s">
        <v>570</v>
      </c>
      <c r="B277" s="49"/>
      <c r="C277" s="53" t="s">
        <v>1340</v>
      </c>
      <c r="D277" s="49"/>
      <c r="E277" s="53" t="s">
        <v>2579</v>
      </c>
    </row>
    <row r="278" spans="1:5" x14ac:dyDescent="0.35">
      <c r="A278" s="53" t="s">
        <v>571</v>
      </c>
      <c r="B278" s="49"/>
      <c r="C278" s="53" t="s">
        <v>1341</v>
      </c>
      <c r="D278" s="49"/>
      <c r="E278" s="53" t="s">
        <v>2580</v>
      </c>
    </row>
    <row r="279" spans="1:5" x14ac:dyDescent="0.35">
      <c r="A279" s="53" t="s">
        <v>572</v>
      </c>
      <c r="B279" s="49"/>
      <c r="C279" s="53" t="s">
        <v>1342</v>
      </c>
      <c r="D279" s="49"/>
      <c r="E279" s="53" t="s">
        <v>2581</v>
      </c>
    </row>
    <row r="280" spans="1:5" x14ac:dyDescent="0.35">
      <c r="A280" s="53" t="s">
        <v>573</v>
      </c>
      <c r="B280" s="49"/>
      <c r="C280" s="53" t="s">
        <v>1343</v>
      </c>
      <c r="D280" s="49"/>
      <c r="E280" s="53" t="s">
        <v>2582</v>
      </c>
    </row>
    <row r="281" spans="1:5" x14ac:dyDescent="0.35">
      <c r="A281" s="53" t="s">
        <v>574</v>
      </c>
      <c r="B281" s="49"/>
      <c r="C281" s="53" t="s">
        <v>1344</v>
      </c>
      <c r="D281" s="49"/>
      <c r="E281" s="53" t="s">
        <v>2583</v>
      </c>
    </row>
    <row r="282" spans="1:5" x14ac:dyDescent="0.35">
      <c r="A282" s="53" t="s">
        <v>575</v>
      </c>
      <c r="B282" s="49"/>
      <c r="C282" s="53" t="s">
        <v>1345</v>
      </c>
      <c r="D282" s="49"/>
      <c r="E282" s="53" t="s">
        <v>2584</v>
      </c>
    </row>
    <row r="283" spans="1:5" x14ac:dyDescent="0.35">
      <c r="A283" s="53" t="s">
        <v>576</v>
      </c>
      <c r="B283" s="49"/>
      <c r="C283" s="53" t="s">
        <v>1346</v>
      </c>
      <c r="D283" s="49"/>
      <c r="E283" s="53" t="s">
        <v>2585</v>
      </c>
    </row>
    <row r="284" spans="1:5" x14ac:dyDescent="0.35">
      <c r="A284" s="53" t="s">
        <v>577</v>
      </c>
      <c r="B284" s="49"/>
      <c r="C284" s="53" t="s">
        <v>1347</v>
      </c>
      <c r="D284" s="49"/>
      <c r="E284" s="53" t="s">
        <v>2586</v>
      </c>
    </row>
    <row r="285" spans="1:5" x14ac:dyDescent="0.35">
      <c r="A285" s="53" t="s">
        <v>578</v>
      </c>
      <c r="B285" s="49"/>
      <c r="C285" s="53" t="s">
        <v>1348</v>
      </c>
      <c r="D285" s="49"/>
      <c r="E285" s="53" t="s">
        <v>2587</v>
      </c>
    </row>
    <row r="286" spans="1:5" x14ac:dyDescent="0.35">
      <c r="A286" s="53" t="s">
        <v>579</v>
      </c>
      <c r="B286" s="49"/>
      <c r="C286" s="53" t="s">
        <v>1349</v>
      </c>
      <c r="D286" s="49"/>
      <c r="E286" s="53" t="s">
        <v>2588</v>
      </c>
    </row>
    <row r="287" spans="1:5" x14ac:dyDescent="0.35">
      <c r="A287" s="53" t="s">
        <v>580</v>
      </c>
      <c r="B287" s="49"/>
      <c r="C287" s="53" t="s">
        <v>1350</v>
      </c>
      <c r="D287" s="49"/>
      <c r="E287" s="53" t="s">
        <v>2589</v>
      </c>
    </row>
    <row r="288" spans="1:5" x14ac:dyDescent="0.35">
      <c r="A288" s="53" t="s">
        <v>581</v>
      </c>
      <c r="B288" s="49"/>
      <c r="C288" s="53" t="s">
        <v>1351</v>
      </c>
      <c r="D288" s="49"/>
      <c r="E288" s="53" t="s">
        <v>2590</v>
      </c>
    </row>
    <row r="289" spans="1:5" x14ac:dyDescent="0.35">
      <c r="A289" s="53" t="s">
        <v>582</v>
      </c>
      <c r="B289" s="49"/>
      <c r="C289" s="53" t="s">
        <v>1352</v>
      </c>
      <c r="D289" s="49"/>
      <c r="E289" s="53" t="s">
        <v>2591</v>
      </c>
    </row>
    <row r="290" spans="1:5" x14ac:dyDescent="0.35">
      <c r="A290" s="53" t="s">
        <v>583</v>
      </c>
      <c r="B290" s="49"/>
      <c r="C290" s="53" t="s">
        <v>1353</v>
      </c>
      <c r="D290" s="49"/>
      <c r="E290" s="53" t="s">
        <v>2592</v>
      </c>
    </row>
    <row r="291" spans="1:5" x14ac:dyDescent="0.35">
      <c r="A291" s="53" t="s">
        <v>584</v>
      </c>
      <c r="B291" s="49"/>
      <c r="C291" s="53" t="s">
        <v>1354</v>
      </c>
      <c r="D291" s="49"/>
      <c r="E291" s="53" t="s">
        <v>2593</v>
      </c>
    </row>
    <row r="292" spans="1:5" x14ac:dyDescent="0.35">
      <c r="A292" s="53" t="s">
        <v>585</v>
      </c>
      <c r="B292" s="49"/>
      <c r="C292" s="53" t="s">
        <v>1355</v>
      </c>
      <c r="D292" s="49"/>
      <c r="E292" s="53" t="s">
        <v>2594</v>
      </c>
    </row>
    <row r="293" spans="1:5" x14ac:dyDescent="0.35">
      <c r="A293" s="53" t="s">
        <v>586</v>
      </c>
      <c r="B293" s="49"/>
      <c r="C293" s="53" t="s">
        <v>1356</v>
      </c>
      <c r="D293" s="49"/>
      <c r="E293" s="53" t="s">
        <v>2595</v>
      </c>
    </row>
    <row r="294" spans="1:5" x14ac:dyDescent="0.35">
      <c r="A294" s="53" t="s">
        <v>587</v>
      </c>
      <c r="B294" s="49"/>
      <c r="C294" s="53" t="s">
        <v>1357</v>
      </c>
      <c r="D294" s="49"/>
      <c r="E294" s="53" t="s">
        <v>2596</v>
      </c>
    </row>
    <row r="295" spans="1:5" x14ac:dyDescent="0.35">
      <c r="A295" s="53" t="s">
        <v>588</v>
      </c>
      <c r="B295" s="49"/>
      <c r="C295" s="53" t="s">
        <v>1358</v>
      </c>
      <c r="D295" s="49"/>
      <c r="E295" s="53" t="s">
        <v>2597</v>
      </c>
    </row>
    <row r="296" spans="1:5" x14ac:dyDescent="0.35">
      <c r="A296" s="53" t="s">
        <v>589</v>
      </c>
      <c r="B296" s="49"/>
      <c r="C296" s="53" t="s">
        <v>1359</v>
      </c>
      <c r="D296" s="49"/>
      <c r="E296" s="53" t="s">
        <v>2598</v>
      </c>
    </row>
    <row r="297" spans="1:5" x14ac:dyDescent="0.35">
      <c r="A297" s="53" t="s">
        <v>590</v>
      </c>
      <c r="B297" s="49"/>
      <c r="C297" s="53" t="s">
        <v>1360</v>
      </c>
      <c r="D297" s="49"/>
      <c r="E297" s="53" t="s">
        <v>2599</v>
      </c>
    </row>
    <row r="298" spans="1:5" x14ac:dyDescent="0.35">
      <c r="A298" s="53" t="s">
        <v>591</v>
      </c>
      <c r="B298" s="49"/>
      <c r="C298" s="53" t="s">
        <v>1361</v>
      </c>
      <c r="D298" s="49"/>
      <c r="E298" s="53" t="s">
        <v>2600</v>
      </c>
    </row>
    <row r="299" spans="1:5" x14ac:dyDescent="0.35">
      <c r="A299" s="53" t="s">
        <v>592</v>
      </c>
      <c r="B299" s="49"/>
      <c r="C299" s="53" t="s">
        <v>1362</v>
      </c>
      <c r="D299" s="49"/>
      <c r="E299" s="53" t="s">
        <v>2601</v>
      </c>
    </row>
    <row r="300" spans="1:5" x14ac:dyDescent="0.35">
      <c r="A300" s="53" t="s">
        <v>593</v>
      </c>
      <c r="B300" s="49"/>
      <c r="C300" s="53" t="s">
        <v>1363</v>
      </c>
      <c r="D300" s="49"/>
      <c r="E300" s="53" t="s">
        <v>2602</v>
      </c>
    </row>
    <row r="301" spans="1:5" x14ac:dyDescent="0.35">
      <c r="A301" s="53" t="s">
        <v>594</v>
      </c>
      <c r="B301" s="49"/>
      <c r="C301" s="53" t="s">
        <v>1364</v>
      </c>
      <c r="D301" s="49"/>
      <c r="E301" s="53" t="s">
        <v>2603</v>
      </c>
    </row>
    <row r="302" spans="1:5" x14ac:dyDescent="0.35">
      <c r="A302" s="53" t="s">
        <v>595</v>
      </c>
      <c r="B302" s="49"/>
      <c r="C302" s="53" t="s">
        <v>1365</v>
      </c>
      <c r="D302" s="49"/>
      <c r="E302" s="53" t="s">
        <v>2604</v>
      </c>
    </row>
    <row r="303" spans="1:5" x14ac:dyDescent="0.35">
      <c r="A303" s="53" t="s">
        <v>596</v>
      </c>
      <c r="B303" s="49"/>
      <c r="C303" s="53" t="s">
        <v>1366</v>
      </c>
      <c r="D303" s="49"/>
      <c r="E303" s="53" t="s">
        <v>2605</v>
      </c>
    </row>
    <row r="304" spans="1:5" x14ac:dyDescent="0.35">
      <c r="A304" s="53" t="s">
        <v>597</v>
      </c>
      <c r="B304" s="49"/>
      <c r="C304" s="53" t="s">
        <v>1367</v>
      </c>
      <c r="D304" s="49"/>
      <c r="E304" s="53" t="s">
        <v>2606</v>
      </c>
    </row>
    <row r="305" spans="1:5" x14ac:dyDescent="0.35">
      <c r="A305" s="53" t="s">
        <v>598</v>
      </c>
      <c r="B305" s="49"/>
      <c r="C305" s="53" t="s">
        <v>1368</v>
      </c>
      <c r="D305" s="49"/>
      <c r="E305" s="53" t="s">
        <v>2607</v>
      </c>
    </row>
    <row r="306" spans="1:5" x14ac:dyDescent="0.35">
      <c r="A306" s="53" t="s">
        <v>599</v>
      </c>
      <c r="B306" s="49"/>
      <c r="C306" s="53" t="s">
        <v>1369</v>
      </c>
      <c r="D306" s="49"/>
      <c r="E306" s="53" t="s">
        <v>2608</v>
      </c>
    </row>
    <row r="307" spans="1:5" x14ac:dyDescent="0.35">
      <c r="A307" s="53" t="s">
        <v>600</v>
      </c>
      <c r="B307" s="49"/>
      <c r="C307" s="53" t="s">
        <v>1370</v>
      </c>
      <c r="D307" s="49"/>
      <c r="E307" s="53" t="s">
        <v>2609</v>
      </c>
    </row>
    <row r="308" spans="1:5" x14ac:dyDescent="0.35">
      <c r="A308" s="53" t="s">
        <v>601</v>
      </c>
      <c r="B308" s="49"/>
      <c r="C308" s="53" t="s">
        <v>1371</v>
      </c>
      <c r="D308" s="49"/>
      <c r="E308" s="53" t="s">
        <v>2610</v>
      </c>
    </row>
    <row r="309" spans="1:5" x14ac:dyDescent="0.35">
      <c r="A309" s="53" t="s">
        <v>602</v>
      </c>
      <c r="B309" s="49"/>
      <c r="C309" s="53" t="s">
        <v>1372</v>
      </c>
      <c r="D309" s="49"/>
      <c r="E309" s="53" t="s">
        <v>2611</v>
      </c>
    </row>
    <row r="310" spans="1:5" x14ac:dyDescent="0.35">
      <c r="A310" s="53" t="s">
        <v>603</v>
      </c>
      <c r="B310" s="49"/>
      <c r="C310" s="53" t="s">
        <v>1373</v>
      </c>
      <c r="D310" s="49"/>
      <c r="E310" s="53" t="s">
        <v>2612</v>
      </c>
    </row>
    <row r="311" spans="1:5" x14ac:dyDescent="0.35">
      <c r="A311" s="53" t="s">
        <v>604</v>
      </c>
      <c r="B311" s="49"/>
      <c r="C311" s="53" t="s">
        <v>1374</v>
      </c>
      <c r="D311" s="49"/>
      <c r="E311" s="53" t="s">
        <v>2613</v>
      </c>
    </row>
    <row r="312" spans="1:5" x14ac:dyDescent="0.35">
      <c r="A312" s="53" t="s">
        <v>605</v>
      </c>
      <c r="B312" s="49"/>
      <c r="C312" s="53" t="s">
        <v>1375</v>
      </c>
      <c r="D312" s="49"/>
      <c r="E312" s="53" t="s">
        <v>2614</v>
      </c>
    </row>
    <row r="313" spans="1:5" x14ac:dyDescent="0.35">
      <c r="A313" s="53" t="s">
        <v>606</v>
      </c>
      <c r="B313" s="49"/>
      <c r="C313" s="53" t="s">
        <v>1376</v>
      </c>
      <c r="D313" s="49"/>
      <c r="E313" s="53" t="s">
        <v>2615</v>
      </c>
    </row>
    <row r="314" spans="1:5" x14ac:dyDescent="0.35">
      <c r="A314" s="53" t="s">
        <v>607</v>
      </c>
      <c r="B314" s="49"/>
      <c r="C314" s="53" t="s">
        <v>1377</v>
      </c>
      <c r="D314" s="49"/>
      <c r="E314" s="53" t="s">
        <v>2616</v>
      </c>
    </row>
    <row r="315" spans="1:5" x14ac:dyDescent="0.35">
      <c r="A315" s="53" t="s">
        <v>608</v>
      </c>
      <c r="B315" s="49"/>
      <c r="C315" s="53" t="s">
        <v>1378</v>
      </c>
      <c r="D315" s="49"/>
      <c r="E315" s="53" t="s">
        <v>2617</v>
      </c>
    </row>
    <row r="316" spans="1:5" x14ac:dyDescent="0.35">
      <c r="A316" s="53" t="s">
        <v>609</v>
      </c>
      <c r="B316" s="49"/>
      <c r="C316" s="53" t="s">
        <v>1379</v>
      </c>
      <c r="D316" s="49"/>
      <c r="E316" s="53" t="s">
        <v>2618</v>
      </c>
    </row>
    <row r="317" spans="1:5" x14ac:dyDescent="0.35">
      <c r="A317" s="53" t="s">
        <v>610</v>
      </c>
      <c r="B317" s="49"/>
      <c r="C317" s="53" t="s">
        <v>1380</v>
      </c>
      <c r="D317" s="49"/>
      <c r="E317" s="53" t="s">
        <v>2619</v>
      </c>
    </row>
    <row r="318" spans="1:5" x14ac:dyDescent="0.35">
      <c r="A318" s="53" t="s">
        <v>611</v>
      </c>
      <c r="B318" s="49"/>
      <c r="C318" s="53" t="s">
        <v>1381</v>
      </c>
      <c r="D318" s="49"/>
      <c r="E318" s="53" t="s">
        <v>2620</v>
      </c>
    </row>
    <row r="319" spans="1:5" x14ac:dyDescent="0.35">
      <c r="A319" s="53" t="s">
        <v>612</v>
      </c>
      <c r="B319" s="49"/>
      <c r="C319" s="53" t="s">
        <v>1382</v>
      </c>
      <c r="D319" s="49"/>
      <c r="E319" s="53" t="s">
        <v>2621</v>
      </c>
    </row>
    <row r="320" spans="1:5" x14ac:dyDescent="0.35">
      <c r="A320" s="53" t="s">
        <v>613</v>
      </c>
      <c r="B320" s="49"/>
      <c r="C320" s="53" t="s">
        <v>1383</v>
      </c>
      <c r="D320" s="49"/>
      <c r="E320" s="53" t="s">
        <v>2622</v>
      </c>
    </row>
    <row r="321" spans="1:5" x14ac:dyDescent="0.35">
      <c r="A321" s="53" t="s">
        <v>614</v>
      </c>
      <c r="B321" s="49"/>
      <c r="C321" s="53" t="s">
        <v>1384</v>
      </c>
      <c r="D321" s="49"/>
      <c r="E321" s="53" t="s">
        <v>2623</v>
      </c>
    </row>
    <row r="322" spans="1:5" x14ac:dyDescent="0.35">
      <c r="A322" s="53" t="s">
        <v>615</v>
      </c>
      <c r="B322" s="49"/>
      <c r="C322" s="53" t="s">
        <v>1385</v>
      </c>
      <c r="D322" s="49"/>
      <c r="E322" s="53" t="s">
        <v>2624</v>
      </c>
    </row>
    <row r="323" spans="1:5" x14ac:dyDescent="0.35">
      <c r="A323" s="53" t="s">
        <v>616</v>
      </c>
      <c r="B323" s="49"/>
      <c r="C323" s="53" t="s">
        <v>1386</v>
      </c>
      <c r="D323" s="49"/>
      <c r="E323" s="53" t="s">
        <v>2625</v>
      </c>
    </row>
    <row r="324" spans="1:5" x14ac:dyDescent="0.35">
      <c r="A324" s="53" t="s">
        <v>617</v>
      </c>
      <c r="B324" s="49"/>
      <c r="C324" s="53" t="s">
        <v>1387</v>
      </c>
      <c r="D324" s="49"/>
      <c r="E324" s="53" t="s">
        <v>2626</v>
      </c>
    </row>
    <row r="325" spans="1:5" x14ac:dyDescent="0.35">
      <c r="A325" s="53" t="s">
        <v>618</v>
      </c>
      <c r="B325" s="49"/>
      <c r="C325" s="53" t="s">
        <v>1388</v>
      </c>
      <c r="D325" s="49"/>
      <c r="E325" s="53" t="s">
        <v>2627</v>
      </c>
    </row>
    <row r="326" spans="1:5" x14ac:dyDescent="0.35">
      <c r="A326" s="53" t="s">
        <v>619</v>
      </c>
      <c r="B326" s="49"/>
      <c r="C326" s="53" t="s">
        <v>1389</v>
      </c>
      <c r="D326" s="49"/>
      <c r="E326" s="53" t="s">
        <v>2628</v>
      </c>
    </row>
    <row r="327" spans="1:5" x14ac:dyDescent="0.35">
      <c r="A327" s="53" t="s">
        <v>620</v>
      </c>
      <c r="B327" s="49"/>
      <c r="C327" s="53" t="s">
        <v>1390</v>
      </c>
      <c r="D327" s="49"/>
      <c r="E327" s="53" t="s">
        <v>2629</v>
      </c>
    </row>
    <row r="328" spans="1:5" x14ac:dyDescent="0.35">
      <c r="A328" s="53" t="s">
        <v>621</v>
      </c>
      <c r="B328" s="49"/>
      <c r="C328" s="53" t="s">
        <v>1391</v>
      </c>
      <c r="D328" s="49"/>
      <c r="E328" s="53" t="s">
        <v>2630</v>
      </c>
    </row>
    <row r="329" spans="1:5" x14ac:dyDescent="0.35">
      <c r="A329" s="53" t="s">
        <v>622</v>
      </c>
      <c r="B329" s="49"/>
      <c r="C329" s="53" t="s">
        <v>1392</v>
      </c>
      <c r="D329" s="49"/>
      <c r="E329" s="53" t="s">
        <v>2631</v>
      </c>
    </row>
    <row r="330" spans="1:5" x14ac:dyDescent="0.35">
      <c r="A330" s="53" t="s">
        <v>623</v>
      </c>
      <c r="B330" s="49"/>
      <c r="C330" s="53" t="s">
        <v>1393</v>
      </c>
      <c r="D330" s="49"/>
      <c r="E330" s="53" t="s">
        <v>2632</v>
      </c>
    </row>
    <row r="331" spans="1:5" x14ac:dyDescent="0.35">
      <c r="A331" s="53" t="s">
        <v>624</v>
      </c>
      <c r="B331" s="49"/>
      <c r="C331" s="53" t="s">
        <v>1394</v>
      </c>
      <c r="D331" s="49"/>
      <c r="E331" s="53" t="s">
        <v>2633</v>
      </c>
    </row>
    <row r="332" spans="1:5" x14ac:dyDescent="0.35">
      <c r="A332" s="53" t="s">
        <v>625</v>
      </c>
      <c r="B332" s="49"/>
      <c r="C332" s="53" t="s">
        <v>1395</v>
      </c>
      <c r="D332" s="49"/>
      <c r="E332" s="53" t="s">
        <v>2634</v>
      </c>
    </row>
    <row r="333" spans="1:5" x14ac:dyDescent="0.35">
      <c r="A333" s="53" t="s">
        <v>626</v>
      </c>
      <c r="B333" s="49"/>
      <c r="C333" s="53" t="s">
        <v>1396</v>
      </c>
      <c r="D333" s="49"/>
      <c r="E333" s="53" t="s">
        <v>2635</v>
      </c>
    </row>
    <row r="334" spans="1:5" x14ac:dyDescent="0.35">
      <c r="A334" s="53" t="s">
        <v>627</v>
      </c>
      <c r="B334" s="49"/>
      <c r="C334" s="53" t="s">
        <v>1397</v>
      </c>
      <c r="D334" s="49"/>
      <c r="E334" s="53" t="s">
        <v>2636</v>
      </c>
    </row>
    <row r="335" spans="1:5" x14ac:dyDescent="0.35">
      <c r="A335" s="53" t="s">
        <v>628</v>
      </c>
      <c r="B335" s="49"/>
      <c r="C335" s="53" t="s">
        <v>1398</v>
      </c>
      <c r="D335" s="49"/>
      <c r="E335" s="53" t="s">
        <v>2637</v>
      </c>
    </row>
    <row r="336" spans="1:5" x14ac:dyDescent="0.35">
      <c r="A336" s="53" t="s">
        <v>629</v>
      </c>
      <c r="B336" s="49"/>
      <c r="C336" s="53" t="s">
        <v>1399</v>
      </c>
      <c r="D336" s="49"/>
      <c r="E336" s="53" t="s">
        <v>2638</v>
      </c>
    </row>
    <row r="337" spans="1:5" x14ac:dyDescent="0.35">
      <c r="A337" s="53" t="s">
        <v>630</v>
      </c>
      <c r="B337" s="49"/>
      <c r="C337" s="53" t="s">
        <v>1400</v>
      </c>
      <c r="D337" s="49"/>
      <c r="E337" s="53" t="s">
        <v>2639</v>
      </c>
    </row>
    <row r="338" spans="1:5" x14ac:dyDescent="0.35">
      <c r="A338" s="53" t="s">
        <v>631</v>
      </c>
      <c r="B338" s="49"/>
      <c r="C338" s="53" t="s">
        <v>1401</v>
      </c>
      <c r="D338" s="49"/>
      <c r="E338" s="53" t="s">
        <v>2640</v>
      </c>
    </row>
    <row r="339" spans="1:5" x14ac:dyDescent="0.35">
      <c r="A339" s="53" t="s">
        <v>632</v>
      </c>
      <c r="B339" s="49"/>
      <c r="C339" s="53" t="s">
        <v>1402</v>
      </c>
      <c r="D339" s="49"/>
      <c r="E339" s="53" t="s">
        <v>2641</v>
      </c>
    </row>
    <row r="340" spans="1:5" x14ac:dyDescent="0.35">
      <c r="A340" s="53" t="s">
        <v>633</v>
      </c>
      <c r="B340" s="49"/>
      <c r="C340" s="53" t="s">
        <v>1403</v>
      </c>
      <c r="D340" s="49"/>
      <c r="E340" s="53" t="s">
        <v>2642</v>
      </c>
    </row>
    <row r="341" spans="1:5" x14ac:dyDescent="0.35">
      <c r="A341" s="53" t="s">
        <v>634</v>
      </c>
      <c r="B341" s="49"/>
      <c r="C341" s="53" t="s">
        <v>1404</v>
      </c>
      <c r="D341" s="49"/>
      <c r="E341" s="53" t="s">
        <v>2643</v>
      </c>
    </row>
    <row r="342" spans="1:5" x14ac:dyDescent="0.35">
      <c r="A342" s="53" t="s">
        <v>635</v>
      </c>
      <c r="B342" s="49"/>
      <c r="C342" s="53" t="s">
        <v>1405</v>
      </c>
      <c r="D342" s="49"/>
      <c r="E342" s="53" t="s">
        <v>2644</v>
      </c>
    </row>
    <row r="343" spans="1:5" x14ac:dyDescent="0.35">
      <c r="A343" s="53" t="s">
        <v>636</v>
      </c>
      <c r="B343" s="49"/>
      <c r="C343" s="53" t="s">
        <v>1406</v>
      </c>
      <c r="D343" s="49"/>
      <c r="E343" s="53" t="s">
        <v>2645</v>
      </c>
    </row>
    <row r="344" spans="1:5" x14ac:dyDescent="0.35">
      <c r="A344" s="53" t="s">
        <v>637</v>
      </c>
      <c r="B344" s="49"/>
      <c r="C344" s="53" t="s">
        <v>1407</v>
      </c>
      <c r="D344" s="49"/>
      <c r="E344" s="53" t="s">
        <v>2646</v>
      </c>
    </row>
    <row r="345" spans="1:5" x14ac:dyDescent="0.35">
      <c r="A345" s="53" t="s">
        <v>638</v>
      </c>
      <c r="B345" s="49"/>
      <c r="C345" s="53" t="s">
        <v>1408</v>
      </c>
      <c r="D345" s="49"/>
      <c r="E345" s="53" t="s">
        <v>2647</v>
      </c>
    </row>
    <row r="346" spans="1:5" x14ac:dyDescent="0.35">
      <c r="A346" s="53" t="s">
        <v>639</v>
      </c>
      <c r="B346" s="49"/>
      <c r="C346" s="53" t="s">
        <v>1409</v>
      </c>
      <c r="D346" s="49"/>
      <c r="E346" s="53" t="s">
        <v>2648</v>
      </c>
    </row>
    <row r="347" spans="1:5" x14ac:dyDescent="0.35">
      <c r="A347" s="53" t="s">
        <v>640</v>
      </c>
      <c r="B347" s="49"/>
      <c r="C347" s="53" t="s">
        <v>1410</v>
      </c>
      <c r="D347" s="49"/>
      <c r="E347" s="53" t="s">
        <v>2649</v>
      </c>
    </row>
    <row r="348" spans="1:5" x14ac:dyDescent="0.35">
      <c r="A348" s="53" t="s">
        <v>641</v>
      </c>
      <c r="B348" s="49"/>
      <c r="C348" s="53" t="s">
        <v>1411</v>
      </c>
      <c r="D348" s="49"/>
      <c r="E348" s="53" t="s">
        <v>2650</v>
      </c>
    </row>
    <row r="349" spans="1:5" x14ac:dyDescent="0.35">
      <c r="A349" s="53" t="s">
        <v>642</v>
      </c>
      <c r="B349" s="49"/>
      <c r="C349" s="53" t="s">
        <v>1412</v>
      </c>
      <c r="D349" s="49"/>
      <c r="E349" s="53" t="s">
        <v>2651</v>
      </c>
    </row>
    <row r="350" spans="1:5" x14ac:dyDescent="0.35">
      <c r="A350" s="53" t="s">
        <v>643</v>
      </c>
      <c r="B350" s="49"/>
      <c r="C350" s="53" t="s">
        <v>1413</v>
      </c>
      <c r="D350" s="49"/>
      <c r="E350" s="53" t="s">
        <v>2652</v>
      </c>
    </row>
    <row r="351" spans="1:5" x14ac:dyDescent="0.35">
      <c r="A351" s="53" t="s">
        <v>644</v>
      </c>
      <c r="B351" s="49"/>
      <c r="C351" s="53" t="s">
        <v>1414</v>
      </c>
      <c r="D351" s="49"/>
      <c r="E351" s="53" t="s">
        <v>2653</v>
      </c>
    </row>
    <row r="352" spans="1:5" x14ac:dyDescent="0.35">
      <c r="A352" s="53" t="s">
        <v>645</v>
      </c>
      <c r="B352" s="49"/>
      <c r="C352" s="53" t="s">
        <v>1415</v>
      </c>
      <c r="D352" s="49"/>
      <c r="E352" s="53" t="s">
        <v>2654</v>
      </c>
    </row>
    <row r="353" spans="1:5" x14ac:dyDescent="0.35">
      <c r="A353" s="53" t="s">
        <v>646</v>
      </c>
      <c r="B353" s="49"/>
      <c r="C353" s="53" t="s">
        <v>1416</v>
      </c>
      <c r="D353" s="49"/>
      <c r="E353" s="53" t="s">
        <v>2655</v>
      </c>
    </row>
    <row r="354" spans="1:5" x14ac:dyDescent="0.35">
      <c r="A354" s="53" t="s">
        <v>647</v>
      </c>
      <c r="B354" s="49"/>
      <c r="C354" s="53" t="s">
        <v>1417</v>
      </c>
      <c r="D354" s="49"/>
      <c r="E354" s="53" t="s">
        <v>2656</v>
      </c>
    </row>
    <row r="355" spans="1:5" x14ac:dyDescent="0.35">
      <c r="A355" s="53" t="s">
        <v>648</v>
      </c>
      <c r="B355" s="49"/>
      <c r="C355" s="53" t="s">
        <v>1418</v>
      </c>
      <c r="D355" s="49"/>
      <c r="E355" s="53" t="s">
        <v>2657</v>
      </c>
    </row>
    <row r="356" spans="1:5" x14ac:dyDescent="0.35">
      <c r="A356" s="53" t="s">
        <v>649</v>
      </c>
      <c r="B356" s="49"/>
      <c r="C356" s="53" t="s">
        <v>1419</v>
      </c>
      <c r="D356" s="49"/>
      <c r="E356" s="53" t="s">
        <v>2658</v>
      </c>
    </row>
    <row r="357" spans="1:5" x14ac:dyDescent="0.35">
      <c r="A357" s="53" t="s">
        <v>650</v>
      </c>
      <c r="B357" s="49"/>
      <c r="C357" s="53" t="s">
        <v>1420</v>
      </c>
      <c r="D357" s="49"/>
      <c r="E357" s="53" t="s">
        <v>2659</v>
      </c>
    </row>
    <row r="358" spans="1:5" x14ac:dyDescent="0.35">
      <c r="A358" s="53" t="s">
        <v>651</v>
      </c>
      <c r="B358" s="49"/>
      <c r="C358" s="53" t="s">
        <v>1421</v>
      </c>
      <c r="D358" s="49"/>
      <c r="E358" s="53" t="s">
        <v>2660</v>
      </c>
    </row>
    <row r="359" spans="1:5" x14ac:dyDescent="0.35">
      <c r="A359" s="53" t="s">
        <v>652</v>
      </c>
      <c r="B359" s="49"/>
      <c r="C359" s="53" t="s">
        <v>1422</v>
      </c>
      <c r="D359" s="49"/>
      <c r="E359" s="53" t="s">
        <v>2661</v>
      </c>
    </row>
    <row r="360" spans="1:5" x14ac:dyDescent="0.35">
      <c r="A360" s="53" t="s">
        <v>653</v>
      </c>
      <c r="B360" s="49"/>
      <c r="C360" s="53" t="s">
        <v>1423</v>
      </c>
      <c r="D360" s="49"/>
      <c r="E360" s="53" t="s">
        <v>2662</v>
      </c>
    </row>
    <row r="361" spans="1:5" x14ac:dyDescent="0.35">
      <c r="A361" s="53" t="s">
        <v>654</v>
      </c>
      <c r="B361" s="49"/>
      <c r="C361" s="53" t="s">
        <v>1424</v>
      </c>
      <c r="D361" s="49"/>
      <c r="E361" s="53" t="s">
        <v>2663</v>
      </c>
    </row>
    <row r="362" spans="1:5" x14ac:dyDescent="0.35">
      <c r="A362" s="53" t="s">
        <v>655</v>
      </c>
      <c r="B362" s="49"/>
      <c r="C362" s="53" t="s">
        <v>1425</v>
      </c>
      <c r="D362" s="49"/>
      <c r="E362" s="53" t="s">
        <v>2664</v>
      </c>
    </row>
    <row r="363" spans="1:5" x14ac:dyDescent="0.35">
      <c r="A363" s="53" t="s">
        <v>656</v>
      </c>
      <c r="B363" s="49"/>
      <c r="C363" s="53" t="s">
        <v>1426</v>
      </c>
      <c r="D363" s="49"/>
      <c r="E363" s="53" t="s">
        <v>2665</v>
      </c>
    </row>
    <row r="364" spans="1:5" x14ac:dyDescent="0.35">
      <c r="A364" s="53" t="s">
        <v>657</v>
      </c>
      <c r="B364" s="49"/>
      <c r="C364" s="53" t="s">
        <v>1427</v>
      </c>
      <c r="D364" s="49"/>
      <c r="E364" s="53" t="s">
        <v>2666</v>
      </c>
    </row>
    <row r="365" spans="1:5" x14ac:dyDescent="0.35">
      <c r="A365" s="53" t="s">
        <v>658</v>
      </c>
      <c r="B365" s="49"/>
      <c r="C365" s="53" t="s">
        <v>1428</v>
      </c>
      <c r="D365" s="49"/>
      <c r="E365" s="53" t="s">
        <v>2667</v>
      </c>
    </row>
    <row r="366" spans="1:5" x14ac:dyDescent="0.35">
      <c r="A366" s="53" t="s">
        <v>659</v>
      </c>
      <c r="B366" s="49"/>
      <c r="C366" s="53" t="s">
        <v>1429</v>
      </c>
      <c r="D366" s="49"/>
      <c r="E366" s="53" t="s">
        <v>2668</v>
      </c>
    </row>
    <row r="367" spans="1:5" x14ac:dyDescent="0.35">
      <c r="A367" s="53" t="s">
        <v>660</v>
      </c>
      <c r="B367" s="49"/>
      <c r="C367" s="53" t="s">
        <v>1430</v>
      </c>
      <c r="D367" s="49"/>
      <c r="E367" s="53" t="s">
        <v>2669</v>
      </c>
    </row>
    <row r="368" spans="1:5" x14ac:dyDescent="0.35">
      <c r="A368" s="53" t="s">
        <v>661</v>
      </c>
      <c r="B368" s="49"/>
      <c r="C368" s="53" t="s">
        <v>1431</v>
      </c>
      <c r="D368" s="49"/>
      <c r="E368" s="53" t="s">
        <v>2670</v>
      </c>
    </row>
    <row r="369" spans="1:5" x14ac:dyDescent="0.35">
      <c r="A369" s="53" t="s">
        <v>662</v>
      </c>
      <c r="B369" s="49"/>
      <c r="C369" s="53" t="s">
        <v>1432</v>
      </c>
      <c r="D369" s="49"/>
      <c r="E369" s="53" t="s">
        <v>2671</v>
      </c>
    </row>
    <row r="370" spans="1:5" x14ac:dyDescent="0.35">
      <c r="A370" s="53" t="s">
        <v>663</v>
      </c>
      <c r="B370" s="49"/>
      <c r="C370" s="53" t="s">
        <v>1433</v>
      </c>
      <c r="D370" s="49"/>
      <c r="E370" s="53" t="s">
        <v>2672</v>
      </c>
    </row>
    <row r="371" spans="1:5" x14ac:dyDescent="0.35">
      <c r="A371" s="53" t="s">
        <v>664</v>
      </c>
      <c r="B371" s="49"/>
      <c r="C371" s="53" t="s">
        <v>1434</v>
      </c>
      <c r="D371" s="49"/>
      <c r="E371" s="53" t="s">
        <v>2673</v>
      </c>
    </row>
    <row r="372" spans="1:5" x14ac:dyDescent="0.35">
      <c r="A372" s="53" t="s">
        <v>665</v>
      </c>
      <c r="B372" s="49"/>
      <c r="C372" s="53" t="s">
        <v>1435</v>
      </c>
      <c r="D372" s="49"/>
      <c r="E372" s="53" t="s">
        <v>2674</v>
      </c>
    </row>
    <row r="373" spans="1:5" x14ac:dyDescent="0.35">
      <c r="A373" s="53" t="s">
        <v>666</v>
      </c>
      <c r="B373" s="49"/>
      <c r="C373" s="53" t="s">
        <v>1436</v>
      </c>
      <c r="D373" s="49"/>
      <c r="E373" s="53" t="s">
        <v>2675</v>
      </c>
    </row>
    <row r="374" spans="1:5" x14ac:dyDescent="0.35">
      <c r="A374" s="53" t="s">
        <v>667</v>
      </c>
      <c r="B374" s="49"/>
      <c r="C374" s="53" t="s">
        <v>1437</v>
      </c>
      <c r="D374" s="49"/>
      <c r="E374" s="53" t="s">
        <v>2676</v>
      </c>
    </row>
    <row r="375" spans="1:5" x14ac:dyDescent="0.35">
      <c r="A375" s="53" t="s">
        <v>668</v>
      </c>
      <c r="B375" s="49"/>
      <c r="C375" s="53" t="s">
        <v>1438</v>
      </c>
      <c r="D375" s="49"/>
      <c r="E375" s="53" t="s">
        <v>2677</v>
      </c>
    </row>
    <row r="376" spans="1:5" x14ac:dyDescent="0.35">
      <c r="A376" s="53" t="s">
        <v>669</v>
      </c>
      <c r="B376" s="49"/>
      <c r="C376" s="53" t="s">
        <v>1439</v>
      </c>
      <c r="D376" s="49"/>
      <c r="E376" s="53" t="s">
        <v>2678</v>
      </c>
    </row>
    <row r="377" spans="1:5" x14ac:dyDescent="0.35">
      <c r="A377" s="53" t="s">
        <v>670</v>
      </c>
      <c r="B377" s="49"/>
      <c r="C377" s="53" t="s">
        <v>1440</v>
      </c>
      <c r="D377" s="49"/>
      <c r="E377" s="53" t="s">
        <v>2679</v>
      </c>
    </row>
    <row r="378" spans="1:5" x14ac:dyDescent="0.35">
      <c r="A378" s="53" t="s">
        <v>671</v>
      </c>
      <c r="B378" s="49"/>
      <c r="C378" s="53" t="s">
        <v>1441</v>
      </c>
      <c r="D378" s="49"/>
      <c r="E378" s="53" t="s">
        <v>2680</v>
      </c>
    </row>
    <row r="379" spans="1:5" x14ac:dyDescent="0.35">
      <c r="A379" s="53" t="s">
        <v>672</v>
      </c>
      <c r="B379" s="49"/>
      <c r="C379" s="53" t="s">
        <v>1442</v>
      </c>
      <c r="D379" s="49"/>
      <c r="E379" s="53" t="s">
        <v>2681</v>
      </c>
    </row>
    <row r="380" spans="1:5" x14ac:dyDescent="0.35">
      <c r="A380" s="53" t="s">
        <v>673</v>
      </c>
      <c r="B380" s="49"/>
      <c r="C380" s="53" t="s">
        <v>1443</v>
      </c>
      <c r="D380" s="49"/>
      <c r="E380" s="53" t="s">
        <v>2682</v>
      </c>
    </row>
    <row r="381" spans="1:5" x14ac:dyDescent="0.35">
      <c r="A381" s="53" t="s">
        <v>674</v>
      </c>
      <c r="B381" s="49"/>
      <c r="C381" s="53" t="s">
        <v>1444</v>
      </c>
      <c r="D381" s="49"/>
      <c r="E381" s="53" t="s">
        <v>2683</v>
      </c>
    </row>
    <row r="382" spans="1:5" x14ac:dyDescent="0.35">
      <c r="A382" s="53" t="s">
        <v>675</v>
      </c>
      <c r="B382" s="49"/>
      <c r="C382" s="53" t="s">
        <v>1445</v>
      </c>
      <c r="D382" s="49"/>
      <c r="E382" s="53" t="s">
        <v>2684</v>
      </c>
    </row>
    <row r="383" spans="1:5" x14ac:dyDescent="0.35">
      <c r="A383" s="53" t="s">
        <v>676</v>
      </c>
      <c r="B383" s="49"/>
      <c r="C383" s="53" t="s">
        <v>1446</v>
      </c>
      <c r="D383" s="49"/>
      <c r="E383" s="53" t="s">
        <v>2685</v>
      </c>
    </row>
    <row r="384" spans="1:5" x14ac:dyDescent="0.35">
      <c r="A384" s="53" t="s">
        <v>677</v>
      </c>
      <c r="B384" s="49"/>
      <c r="C384" s="53" t="s">
        <v>1447</v>
      </c>
      <c r="D384" s="49"/>
      <c r="E384" s="53" t="s">
        <v>2686</v>
      </c>
    </row>
    <row r="385" spans="1:5" x14ac:dyDescent="0.35">
      <c r="A385" s="53" t="s">
        <v>678</v>
      </c>
      <c r="B385" s="49"/>
      <c r="C385" s="53" t="s">
        <v>1448</v>
      </c>
      <c r="D385" s="49"/>
      <c r="E385" s="53" t="s">
        <v>2687</v>
      </c>
    </row>
    <row r="386" spans="1:5" x14ac:dyDescent="0.35">
      <c r="A386" s="53" t="s">
        <v>679</v>
      </c>
      <c r="B386" s="49"/>
      <c r="C386" s="53" t="s">
        <v>1449</v>
      </c>
      <c r="D386" s="49"/>
      <c r="E386" s="53" t="s">
        <v>2688</v>
      </c>
    </row>
    <row r="387" spans="1:5" x14ac:dyDescent="0.35">
      <c r="A387" s="53" t="s">
        <v>680</v>
      </c>
      <c r="B387" s="49"/>
      <c r="C387" s="53" t="s">
        <v>1450</v>
      </c>
      <c r="D387" s="49"/>
      <c r="E387" s="53" t="s">
        <v>2689</v>
      </c>
    </row>
    <row r="388" spans="1:5" x14ac:dyDescent="0.35">
      <c r="A388" s="53" t="s">
        <v>681</v>
      </c>
      <c r="B388" s="49"/>
      <c r="C388" s="53" t="s">
        <v>1451</v>
      </c>
      <c r="D388" s="49"/>
      <c r="E388" s="53" t="s">
        <v>2690</v>
      </c>
    </row>
    <row r="389" spans="1:5" x14ac:dyDescent="0.35">
      <c r="A389" s="53" t="s">
        <v>682</v>
      </c>
      <c r="B389" s="49"/>
      <c r="C389" s="53" t="s">
        <v>1452</v>
      </c>
      <c r="D389" s="49"/>
      <c r="E389" s="53" t="s">
        <v>2691</v>
      </c>
    </row>
    <row r="390" spans="1:5" x14ac:dyDescent="0.35">
      <c r="A390" s="53" t="s">
        <v>683</v>
      </c>
      <c r="B390" s="49"/>
      <c r="C390" s="53" t="s">
        <v>1453</v>
      </c>
      <c r="D390" s="49"/>
      <c r="E390" s="53" t="s">
        <v>2692</v>
      </c>
    </row>
    <row r="391" spans="1:5" x14ac:dyDescent="0.35">
      <c r="A391" s="53" t="s">
        <v>684</v>
      </c>
      <c r="B391" s="49"/>
      <c r="C391" s="53" t="s">
        <v>1454</v>
      </c>
      <c r="D391" s="49"/>
      <c r="E391" s="53" t="s">
        <v>2693</v>
      </c>
    </row>
    <row r="392" spans="1:5" x14ac:dyDescent="0.35">
      <c r="A392" s="53" t="s">
        <v>685</v>
      </c>
      <c r="B392" s="49"/>
      <c r="C392" s="53" t="s">
        <v>1455</v>
      </c>
      <c r="D392" s="49"/>
      <c r="E392" s="53" t="s">
        <v>2694</v>
      </c>
    </row>
    <row r="393" spans="1:5" x14ac:dyDescent="0.35">
      <c r="A393" s="53" t="s">
        <v>686</v>
      </c>
      <c r="B393" s="49"/>
      <c r="C393" s="53" t="s">
        <v>1456</v>
      </c>
      <c r="D393" s="49"/>
      <c r="E393" s="53" t="s">
        <v>2695</v>
      </c>
    </row>
    <row r="394" spans="1:5" x14ac:dyDescent="0.35">
      <c r="A394" s="53" t="s">
        <v>687</v>
      </c>
      <c r="B394" s="49"/>
      <c r="C394" s="53" t="s">
        <v>1457</v>
      </c>
      <c r="D394" s="49"/>
      <c r="E394" s="53" t="s">
        <v>2696</v>
      </c>
    </row>
    <row r="395" spans="1:5" x14ac:dyDescent="0.35">
      <c r="A395" s="53" t="s">
        <v>688</v>
      </c>
      <c r="B395" s="49"/>
      <c r="C395" s="53" t="s">
        <v>1458</v>
      </c>
      <c r="D395" s="49"/>
      <c r="E395" s="53" t="s">
        <v>2697</v>
      </c>
    </row>
    <row r="396" spans="1:5" x14ac:dyDescent="0.35">
      <c r="A396" s="53" t="s">
        <v>689</v>
      </c>
      <c r="B396" s="49"/>
      <c r="C396" s="53" t="s">
        <v>1459</v>
      </c>
      <c r="D396" s="49"/>
      <c r="E396" s="53" t="s">
        <v>2698</v>
      </c>
    </row>
    <row r="397" spans="1:5" x14ac:dyDescent="0.35">
      <c r="A397" s="53" t="s">
        <v>690</v>
      </c>
      <c r="B397" s="49"/>
      <c r="C397" s="53" t="s">
        <v>1460</v>
      </c>
      <c r="D397" s="49"/>
      <c r="E397" s="53" t="s">
        <v>2699</v>
      </c>
    </row>
    <row r="398" spans="1:5" x14ac:dyDescent="0.35">
      <c r="A398" s="53" t="s">
        <v>691</v>
      </c>
      <c r="B398" s="49"/>
      <c r="C398" s="53" t="s">
        <v>1461</v>
      </c>
      <c r="D398" s="49"/>
      <c r="E398" s="53" t="s">
        <v>2700</v>
      </c>
    </row>
    <row r="399" spans="1:5" x14ac:dyDescent="0.35">
      <c r="A399" s="53" t="s">
        <v>692</v>
      </c>
      <c r="B399" s="49"/>
      <c r="C399" s="53" t="s">
        <v>1462</v>
      </c>
      <c r="D399" s="49"/>
      <c r="E399" s="53" t="s">
        <v>2701</v>
      </c>
    </row>
    <row r="400" spans="1:5" x14ac:dyDescent="0.35">
      <c r="A400" s="53" t="s">
        <v>693</v>
      </c>
      <c r="B400" s="49"/>
      <c r="C400" s="53" t="s">
        <v>1463</v>
      </c>
      <c r="D400" s="49"/>
      <c r="E400" s="53" t="s">
        <v>2702</v>
      </c>
    </row>
    <row r="401" spans="1:5" x14ac:dyDescent="0.35">
      <c r="A401" s="53" t="s">
        <v>694</v>
      </c>
      <c r="B401" s="49"/>
      <c r="C401" s="53" t="s">
        <v>1464</v>
      </c>
      <c r="D401" s="49"/>
      <c r="E401" s="53" t="s">
        <v>2703</v>
      </c>
    </row>
    <row r="402" spans="1:5" x14ac:dyDescent="0.35">
      <c r="A402" s="53" t="s">
        <v>695</v>
      </c>
      <c r="B402" s="49"/>
      <c r="C402" s="53" t="s">
        <v>1465</v>
      </c>
      <c r="D402" s="49"/>
      <c r="E402" s="53" t="s">
        <v>2704</v>
      </c>
    </row>
    <row r="403" spans="1:5" x14ac:dyDescent="0.35">
      <c r="A403" s="53" t="s">
        <v>696</v>
      </c>
      <c r="B403" s="49"/>
      <c r="C403" s="53" t="s">
        <v>1466</v>
      </c>
      <c r="D403" s="49"/>
      <c r="E403" s="53" t="s">
        <v>2705</v>
      </c>
    </row>
    <row r="404" spans="1:5" x14ac:dyDescent="0.35">
      <c r="A404" s="53" t="s">
        <v>697</v>
      </c>
      <c r="B404" s="49"/>
      <c r="C404" s="53" t="s">
        <v>1467</v>
      </c>
      <c r="D404" s="49"/>
      <c r="E404" s="53" t="s">
        <v>2706</v>
      </c>
    </row>
    <row r="405" spans="1:5" x14ac:dyDescent="0.35">
      <c r="A405" s="53" t="s">
        <v>698</v>
      </c>
      <c r="B405" s="49"/>
      <c r="C405" s="53" t="s">
        <v>1468</v>
      </c>
      <c r="D405" s="49"/>
      <c r="E405" s="53" t="s">
        <v>2707</v>
      </c>
    </row>
    <row r="406" spans="1:5" x14ac:dyDescent="0.35">
      <c r="A406" s="53" t="s">
        <v>699</v>
      </c>
      <c r="B406" s="49"/>
      <c r="C406" s="53" t="s">
        <v>1469</v>
      </c>
      <c r="D406" s="49"/>
      <c r="E406" s="53" t="s">
        <v>2708</v>
      </c>
    </row>
    <row r="407" spans="1:5" x14ac:dyDescent="0.35">
      <c r="A407" s="53" t="s">
        <v>700</v>
      </c>
      <c r="B407" s="49"/>
      <c r="C407" s="53" t="s">
        <v>1470</v>
      </c>
      <c r="D407" s="49"/>
      <c r="E407" s="53" t="s">
        <v>2709</v>
      </c>
    </row>
    <row r="408" spans="1:5" x14ac:dyDescent="0.35">
      <c r="A408" s="53" t="s">
        <v>701</v>
      </c>
      <c r="B408" s="49"/>
      <c r="C408" s="53" t="s">
        <v>1471</v>
      </c>
      <c r="D408" s="49"/>
      <c r="E408" s="53" t="s">
        <v>2710</v>
      </c>
    </row>
    <row r="409" spans="1:5" x14ac:dyDescent="0.35">
      <c r="A409" s="53" t="s">
        <v>702</v>
      </c>
      <c r="B409" s="49"/>
      <c r="C409" s="53" t="s">
        <v>1472</v>
      </c>
      <c r="D409" s="49"/>
      <c r="E409" s="53" t="s">
        <v>2711</v>
      </c>
    </row>
    <row r="410" spans="1:5" x14ac:dyDescent="0.35">
      <c r="A410" s="53" t="s">
        <v>703</v>
      </c>
      <c r="B410" s="49"/>
      <c r="C410" s="53" t="s">
        <v>1473</v>
      </c>
      <c r="D410" s="49"/>
      <c r="E410" s="53" t="s">
        <v>2712</v>
      </c>
    </row>
    <row r="411" spans="1:5" x14ac:dyDescent="0.35">
      <c r="A411" s="53" t="s">
        <v>704</v>
      </c>
      <c r="B411" s="49"/>
      <c r="C411" s="53" t="s">
        <v>1474</v>
      </c>
      <c r="D411" s="49"/>
      <c r="E411" s="53" t="s">
        <v>2713</v>
      </c>
    </row>
    <row r="412" spans="1:5" x14ac:dyDescent="0.35">
      <c r="A412" s="53" t="s">
        <v>705</v>
      </c>
      <c r="B412" s="49"/>
      <c r="C412" s="53" t="s">
        <v>1475</v>
      </c>
      <c r="D412" s="49"/>
      <c r="E412" s="53" t="s">
        <v>2714</v>
      </c>
    </row>
    <row r="413" spans="1:5" x14ac:dyDescent="0.35">
      <c r="A413" s="53" t="s">
        <v>706</v>
      </c>
      <c r="B413" s="49"/>
      <c r="C413" s="53" t="s">
        <v>1476</v>
      </c>
      <c r="D413" s="49"/>
      <c r="E413" s="53" t="s">
        <v>2715</v>
      </c>
    </row>
    <row r="414" spans="1:5" x14ac:dyDescent="0.35">
      <c r="A414" s="53" t="s">
        <v>707</v>
      </c>
      <c r="B414" s="49"/>
      <c r="C414" s="53" t="s">
        <v>1477</v>
      </c>
      <c r="D414" s="49"/>
      <c r="E414" s="53" t="s">
        <v>2716</v>
      </c>
    </row>
    <row r="415" spans="1:5" x14ac:dyDescent="0.35">
      <c r="A415" s="53" t="s">
        <v>708</v>
      </c>
      <c r="B415" s="49"/>
      <c r="C415" s="53" t="s">
        <v>1478</v>
      </c>
      <c r="D415" s="49"/>
      <c r="E415" s="53" t="s">
        <v>2717</v>
      </c>
    </row>
    <row r="416" spans="1:5" x14ac:dyDescent="0.35">
      <c r="A416" s="53" t="s">
        <v>709</v>
      </c>
      <c r="B416" s="49"/>
      <c r="C416" s="53" t="s">
        <v>1479</v>
      </c>
      <c r="D416" s="49"/>
      <c r="E416" s="53" t="s">
        <v>2718</v>
      </c>
    </row>
    <row r="417" spans="1:5" x14ac:dyDescent="0.35">
      <c r="A417" s="53" t="s">
        <v>710</v>
      </c>
      <c r="B417" s="49"/>
      <c r="C417" s="53" t="s">
        <v>1480</v>
      </c>
      <c r="D417" s="49"/>
      <c r="E417" s="53" t="s">
        <v>2719</v>
      </c>
    </row>
    <row r="418" spans="1:5" x14ac:dyDescent="0.35">
      <c r="A418" s="53" t="s">
        <v>711</v>
      </c>
      <c r="B418" s="49"/>
      <c r="C418" s="53" t="s">
        <v>1481</v>
      </c>
      <c r="D418" s="49"/>
      <c r="E418" s="53" t="s">
        <v>2720</v>
      </c>
    </row>
    <row r="419" spans="1:5" x14ac:dyDescent="0.35">
      <c r="A419" s="53" t="s">
        <v>712</v>
      </c>
      <c r="B419" s="49"/>
      <c r="C419" s="53" t="s">
        <v>1482</v>
      </c>
      <c r="D419" s="49"/>
      <c r="E419" s="53" t="s">
        <v>2721</v>
      </c>
    </row>
    <row r="420" spans="1:5" x14ac:dyDescent="0.35">
      <c r="A420" s="53" t="s">
        <v>713</v>
      </c>
      <c r="B420" s="49"/>
      <c r="C420" s="53" t="s">
        <v>1483</v>
      </c>
      <c r="D420" s="49"/>
      <c r="E420" s="53" t="s">
        <v>2722</v>
      </c>
    </row>
    <row r="421" spans="1:5" x14ac:dyDescent="0.35">
      <c r="A421" s="53" t="s">
        <v>714</v>
      </c>
      <c r="B421" s="49"/>
      <c r="C421" s="53" t="s">
        <v>1484</v>
      </c>
      <c r="D421" s="49"/>
      <c r="E421" s="53" t="s">
        <v>2723</v>
      </c>
    </row>
    <row r="422" spans="1:5" x14ac:dyDescent="0.35">
      <c r="A422" s="53" t="s">
        <v>715</v>
      </c>
      <c r="B422" s="49"/>
      <c r="C422" s="53" t="s">
        <v>1485</v>
      </c>
      <c r="D422" s="49"/>
      <c r="E422" s="53" t="s">
        <v>2724</v>
      </c>
    </row>
    <row r="423" spans="1:5" x14ac:dyDescent="0.35">
      <c r="A423" s="53" t="s">
        <v>716</v>
      </c>
      <c r="B423" s="49"/>
      <c r="C423" s="53" t="s">
        <v>1486</v>
      </c>
      <c r="D423" s="49"/>
      <c r="E423" s="53" t="s">
        <v>2725</v>
      </c>
    </row>
    <row r="424" spans="1:5" x14ac:dyDescent="0.35">
      <c r="A424" s="53" t="s">
        <v>717</v>
      </c>
      <c r="B424" s="49"/>
      <c r="C424" s="53" t="s">
        <v>1487</v>
      </c>
      <c r="D424" s="49"/>
      <c r="E424" s="53" t="s">
        <v>2726</v>
      </c>
    </row>
    <row r="425" spans="1:5" x14ac:dyDescent="0.35">
      <c r="A425" s="53" t="s">
        <v>718</v>
      </c>
      <c r="B425" s="49"/>
      <c r="C425" s="53" t="s">
        <v>1488</v>
      </c>
      <c r="D425" s="49"/>
      <c r="E425" s="53" t="s">
        <v>2727</v>
      </c>
    </row>
    <row r="426" spans="1:5" x14ac:dyDescent="0.35">
      <c r="A426" s="53" t="s">
        <v>719</v>
      </c>
      <c r="B426" s="49"/>
      <c r="C426" s="53" t="s">
        <v>1489</v>
      </c>
      <c r="D426" s="49"/>
      <c r="E426" s="53" t="s">
        <v>2728</v>
      </c>
    </row>
    <row r="427" spans="1:5" x14ac:dyDescent="0.35">
      <c r="A427" s="53" t="s">
        <v>720</v>
      </c>
      <c r="B427" s="49"/>
      <c r="C427" s="53" t="s">
        <v>1490</v>
      </c>
      <c r="D427" s="49"/>
      <c r="E427" s="53" t="s">
        <v>2729</v>
      </c>
    </row>
    <row r="428" spans="1:5" x14ac:dyDescent="0.35">
      <c r="A428" s="53" t="s">
        <v>721</v>
      </c>
      <c r="B428" s="49"/>
      <c r="C428" s="53" t="s">
        <v>1491</v>
      </c>
      <c r="D428" s="49"/>
      <c r="E428" s="53" t="s">
        <v>2730</v>
      </c>
    </row>
    <row r="429" spans="1:5" x14ac:dyDescent="0.35">
      <c r="A429" s="53" t="s">
        <v>722</v>
      </c>
      <c r="B429" s="49"/>
      <c r="C429" s="53" t="s">
        <v>1492</v>
      </c>
      <c r="D429" s="49"/>
      <c r="E429" s="53" t="s">
        <v>2731</v>
      </c>
    </row>
    <row r="430" spans="1:5" x14ac:dyDescent="0.35">
      <c r="A430" s="53" t="s">
        <v>723</v>
      </c>
      <c r="B430" s="49"/>
      <c r="C430" s="53" t="s">
        <v>1493</v>
      </c>
      <c r="D430" s="49"/>
      <c r="E430" s="53" t="s">
        <v>2732</v>
      </c>
    </row>
    <row r="431" spans="1:5" x14ac:dyDescent="0.35">
      <c r="A431" s="53" t="s">
        <v>724</v>
      </c>
      <c r="B431" s="49"/>
      <c r="C431" s="53" t="s">
        <v>1494</v>
      </c>
      <c r="D431" s="49"/>
      <c r="E431" s="53" t="s">
        <v>2733</v>
      </c>
    </row>
    <row r="432" spans="1:5" x14ac:dyDescent="0.35">
      <c r="A432" s="53" t="s">
        <v>725</v>
      </c>
      <c r="B432" s="49"/>
      <c r="C432" s="53" t="s">
        <v>1495</v>
      </c>
      <c r="D432" s="49"/>
      <c r="E432" s="53" t="s">
        <v>2734</v>
      </c>
    </row>
    <row r="433" spans="1:5" x14ac:dyDescent="0.35">
      <c r="A433" s="53" t="s">
        <v>726</v>
      </c>
      <c r="B433" s="49"/>
      <c r="C433" s="53" t="s">
        <v>1496</v>
      </c>
      <c r="D433" s="49"/>
      <c r="E433" s="53" t="s">
        <v>2735</v>
      </c>
    </row>
    <row r="434" spans="1:5" x14ac:dyDescent="0.35">
      <c r="A434" s="53" t="s">
        <v>727</v>
      </c>
      <c r="B434" s="49"/>
      <c r="C434" s="53" t="s">
        <v>1497</v>
      </c>
      <c r="D434" s="49"/>
      <c r="E434" s="53" t="s">
        <v>2736</v>
      </c>
    </row>
    <row r="435" spans="1:5" x14ac:dyDescent="0.35">
      <c r="A435" s="53" t="s">
        <v>728</v>
      </c>
      <c r="B435" s="49"/>
      <c r="C435" s="53" t="s">
        <v>1498</v>
      </c>
      <c r="D435" s="49"/>
      <c r="E435" s="53" t="s">
        <v>2737</v>
      </c>
    </row>
    <row r="436" spans="1:5" x14ac:dyDescent="0.35">
      <c r="A436" s="53" t="s">
        <v>729</v>
      </c>
      <c r="B436" s="49"/>
      <c r="C436" s="53" t="s">
        <v>1499</v>
      </c>
      <c r="D436" s="49"/>
      <c r="E436" s="53" t="s">
        <v>2738</v>
      </c>
    </row>
    <row r="437" spans="1:5" x14ac:dyDescent="0.35">
      <c r="A437" s="53" t="s">
        <v>730</v>
      </c>
      <c r="B437" s="49"/>
      <c r="C437" s="53" t="s">
        <v>1500</v>
      </c>
      <c r="D437" s="49"/>
      <c r="E437" s="53" t="s">
        <v>2739</v>
      </c>
    </row>
    <row r="438" spans="1:5" x14ac:dyDescent="0.35">
      <c r="A438" s="53" t="s">
        <v>731</v>
      </c>
      <c r="B438" s="49"/>
      <c r="C438" s="53" t="s">
        <v>1501</v>
      </c>
      <c r="D438" s="49"/>
      <c r="E438" s="53" t="s">
        <v>2740</v>
      </c>
    </row>
    <row r="439" spans="1:5" x14ac:dyDescent="0.35">
      <c r="A439" s="53" t="s">
        <v>732</v>
      </c>
      <c r="B439" s="49"/>
      <c r="C439" s="53" t="s">
        <v>1502</v>
      </c>
      <c r="D439" s="49"/>
      <c r="E439" s="53" t="s">
        <v>2741</v>
      </c>
    </row>
    <row r="440" spans="1:5" x14ac:dyDescent="0.35">
      <c r="A440" s="53" t="s">
        <v>733</v>
      </c>
      <c r="B440" s="49"/>
      <c r="C440" s="53" t="s">
        <v>1503</v>
      </c>
      <c r="D440" s="49"/>
      <c r="E440" s="53" t="s">
        <v>2742</v>
      </c>
    </row>
    <row r="441" spans="1:5" x14ac:dyDescent="0.35">
      <c r="A441" s="53" t="s">
        <v>734</v>
      </c>
      <c r="B441" s="49"/>
      <c r="C441" s="53" t="s">
        <v>1504</v>
      </c>
      <c r="D441" s="49"/>
      <c r="E441" s="53" t="s">
        <v>2743</v>
      </c>
    </row>
    <row r="442" spans="1:5" x14ac:dyDescent="0.35">
      <c r="A442" s="53" t="s">
        <v>735</v>
      </c>
      <c r="B442" s="49"/>
      <c r="C442" s="53" t="s">
        <v>1505</v>
      </c>
      <c r="D442" s="49"/>
      <c r="E442" s="53" t="s">
        <v>2744</v>
      </c>
    </row>
    <row r="443" spans="1:5" x14ac:dyDescent="0.35">
      <c r="A443" s="53" t="s">
        <v>736</v>
      </c>
      <c r="B443" s="49"/>
      <c r="C443" s="53" t="s">
        <v>1506</v>
      </c>
      <c r="D443" s="49"/>
      <c r="E443" s="53" t="s">
        <v>2745</v>
      </c>
    </row>
    <row r="444" spans="1:5" x14ac:dyDescent="0.35">
      <c r="A444" s="53" t="s">
        <v>737</v>
      </c>
      <c r="B444" s="49"/>
      <c r="C444" s="53" t="s">
        <v>1507</v>
      </c>
      <c r="D444" s="49"/>
      <c r="E444" s="53" t="s">
        <v>2746</v>
      </c>
    </row>
    <row r="445" spans="1:5" x14ac:dyDescent="0.35">
      <c r="A445" s="53" t="s">
        <v>738</v>
      </c>
      <c r="B445" s="49"/>
      <c r="C445" s="53" t="s">
        <v>1508</v>
      </c>
      <c r="D445" s="49"/>
      <c r="E445" s="53" t="s">
        <v>2747</v>
      </c>
    </row>
    <row r="446" spans="1:5" x14ac:dyDescent="0.35">
      <c r="A446" s="53" t="s">
        <v>739</v>
      </c>
      <c r="B446" s="49"/>
      <c r="C446" s="53" t="s">
        <v>1509</v>
      </c>
      <c r="D446" s="49"/>
      <c r="E446" s="53" t="s">
        <v>2748</v>
      </c>
    </row>
    <row r="447" spans="1:5" x14ac:dyDescent="0.35">
      <c r="A447" s="53" t="s">
        <v>740</v>
      </c>
      <c r="B447" s="49"/>
      <c r="C447" s="53" t="s">
        <v>1510</v>
      </c>
      <c r="D447" s="49"/>
      <c r="E447" s="53" t="s">
        <v>2749</v>
      </c>
    </row>
    <row r="448" spans="1:5" x14ac:dyDescent="0.35">
      <c r="A448" s="53" t="s">
        <v>741</v>
      </c>
      <c r="B448" s="49"/>
      <c r="C448" s="53" t="s">
        <v>1511</v>
      </c>
      <c r="D448" s="49"/>
      <c r="E448" s="53" t="s">
        <v>2750</v>
      </c>
    </row>
    <row r="449" spans="1:5" x14ac:dyDescent="0.35">
      <c r="A449" s="53" t="s">
        <v>742</v>
      </c>
      <c r="B449" s="49"/>
      <c r="C449" s="53" t="s">
        <v>1512</v>
      </c>
      <c r="D449" s="49"/>
      <c r="E449" s="53" t="s">
        <v>2751</v>
      </c>
    </row>
    <row r="450" spans="1:5" x14ac:dyDescent="0.35">
      <c r="A450" s="53" t="s">
        <v>743</v>
      </c>
      <c r="B450" s="49"/>
      <c r="C450" s="53" t="s">
        <v>1513</v>
      </c>
      <c r="D450" s="49"/>
      <c r="E450" s="53" t="s">
        <v>2752</v>
      </c>
    </row>
    <row r="451" spans="1:5" x14ac:dyDescent="0.35">
      <c r="A451" s="53" t="s">
        <v>744</v>
      </c>
      <c r="B451" s="49"/>
      <c r="C451" s="53" t="s">
        <v>1514</v>
      </c>
      <c r="D451" s="49"/>
      <c r="E451" s="53" t="s">
        <v>2753</v>
      </c>
    </row>
    <row r="452" spans="1:5" x14ac:dyDescent="0.35">
      <c r="A452" s="53" t="s">
        <v>745</v>
      </c>
      <c r="B452" s="49"/>
      <c r="C452" s="53" t="s">
        <v>1515</v>
      </c>
      <c r="D452" s="49"/>
      <c r="E452" s="53" t="s">
        <v>2754</v>
      </c>
    </row>
    <row r="453" spans="1:5" x14ac:dyDescent="0.35">
      <c r="A453" s="53" t="s">
        <v>746</v>
      </c>
      <c r="B453" s="49"/>
      <c r="C453" s="53" t="s">
        <v>1516</v>
      </c>
      <c r="D453" s="49"/>
      <c r="E453" s="53" t="s">
        <v>2755</v>
      </c>
    </row>
    <row r="454" spans="1:5" x14ac:dyDescent="0.35">
      <c r="A454" s="53" t="s">
        <v>747</v>
      </c>
      <c r="B454" s="49"/>
      <c r="C454" s="53" t="s">
        <v>1517</v>
      </c>
      <c r="D454" s="49"/>
      <c r="E454" s="53" t="s">
        <v>2756</v>
      </c>
    </row>
    <row r="455" spans="1:5" x14ac:dyDescent="0.35">
      <c r="A455" s="53" t="s">
        <v>748</v>
      </c>
      <c r="B455" s="49"/>
      <c r="C455" s="53" t="s">
        <v>1518</v>
      </c>
      <c r="D455" s="49"/>
      <c r="E455" s="53" t="s">
        <v>2757</v>
      </c>
    </row>
    <row r="456" spans="1:5" x14ac:dyDescent="0.35">
      <c r="A456" s="53" t="s">
        <v>749</v>
      </c>
      <c r="B456" s="49"/>
      <c r="C456" s="53" t="s">
        <v>1519</v>
      </c>
      <c r="D456" s="49"/>
      <c r="E456" s="53" t="s">
        <v>2758</v>
      </c>
    </row>
    <row r="457" spans="1:5" x14ac:dyDescent="0.35">
      <c r="A457" s="53" t="s">
        <v>750</v>
      </c>
      <c r="B457" s="49"/>
      <c r="C457" s="53" t="s">
        <v>1520</v>
      </c>
      <c r="D457" s="49"/>
      <c r="E457" s="53" t="s">
        <v>2759</v>
      </c>
    </row>
    <row r="458" spans="1:5" x14ac:dyDescent="0.35">
      <c r="A458" s="53" t="s">
        <v>751</v>
      </c>
      <c r="B458" s="49"/>
      <c r="C458" s="53" t="s">
        <v>1521</v>
      </c>
      <c r="D458" s="49"/>
      <c r="E458" s="53" t="s">
        <v>2760</v>
      </c>
    </row>
    <row r="459" spans="1:5" x14ac:dyDescent="0.35">
      <c r="A459" s="53" t="s">
        <v>752</v>
      </c>
      <c r="B459" s="49"/>
      <c r="C459" s="53" t="s">
        <v>1522</v>
      </c>
      <c r="D459" s="49"/>
      <c r="E459" s="53" t="s">
        <v>1864</v>
      </c>
    </row>
    <row r="460" spans="1:5" x14ac:dyDescent="0.35">
      <c r="A460" s="53" t="s">
        <v>753</v>
      </c>
      <c r="B460" s="49"/>
      <c r="C460" s="53" t="s">
        <v>1523</v>
      </c>
      <c r="D460" s="49"/>
      <c r="E460" s="53" t="s">
        <v>1865</v>
      </c>
    </row>
    <row r="461" spans="1:5" x14ac:dyDescent="0.35">
      <c r="A461" s="53" t="s">
        <v>754</v>
      </c>
      <c r="B461" s="49"/>
      <c r="C461" s="53" t="s">
        <v>1524</v>
      </c>
      <c r="D461" s="49"/>
      <c r="E461" s="53" t="s">
        <v>1866</v>
      </c>
    </row>
    <row r="462" spans="1:5" x14ac:dyDescent="0.35">
      <c r="A462" s="53" t="s">
        <v>755</v>
      </c>
      <c r="B462" s="49"/>
      <c r="C462" s="53" t="s">
        <v>1525</v>
      </c>
      <c r="D462" s="49"/>
      <c r="E462" s="53" t="s">
        <v>1867</v>
      </c>
    </row>
    <row r="463" spans="1:5" x14ac:dyDescent="0.35">
      <c r="A463" s="53" t="s">
        <v>756</v>
      </c>
      <c r="B463" s="49"/>
      <c r="C463" s="53" t="s">
        <v>1526</v>
      </c>
      <c r="D463" s="49"/>
      <c r="E463" s="53" t="s">
        <v>1868</v>
      </c>
    </row>
    <row r="464" spans="1:5" x14ac:dyDescent="0.35">
      <c r="A464" s="53" t="s">
        <v>757</v>
      </c>
      <c r="B464" s="49"/>
      <c r="C464" s="53" t="s">
        <v>1527</v>
      </c>
      <c r="D464" s="49"/>
      <c r="E464" s="53" t="s">
        <v>1869</v>
      </c>
    </row>
    <row r="465" spans="1:5" x14ac:dyDescent="0.35">
      <c r="A465" s="53" t="s">
        <v>758</v>
      </c>
      <c r="B465" s="49"/>
      <c r="C465" s="53" t="s">
        <v>1528</v>
      </c>
      <c r="D465" s="49"/>
      <c r="E465" s="53" t="s">
        <v>1870</v>
      </c>
    </row>
    <row r="466" spans="1:5" x14ac:dyDescent="0.35">
      <c r="A466" s="53" t="s">
        <v>759</v>
      </c>
      <c r="B466" s="49"/>
      <c r="C466" s="53" t="s">
        <v>1529</v>
      </c>
      <c r="D466" s="49"/>
      <c r="E466" s="53" t="s">
        <v>1871</v>
      </c>
    </row>
    <row r="467" spans="1:5" x14ac:dyDescent="0.35">
      <c r="A467" s="53" t="s">
        <v>760</v>
      </c>
      <c r="B467" s="49"/>
      <c r="C467" s="53" t="s">
        <v>1530</v>
      </c>
      <c r="D467" s="49"/>
      <c r="E467" s="53" t="s">
        <v>1872</v>
      </c>
    </row>
    <row r="468" spans="1:5" x14ac:dyDescent="0.35">
      <c r="A468" s="53" t="s">
        <v>761</v>
      </c>
      <c r="B468" s="49"/>
      <c r="C468" s="53" t="s">
        <v>1531</v>
      </c>
      <c r="D468" s="49"/>
      <c r="E468" s="53" t="s">
        <v>1873</v>
      </c>
    </row>
    <row r="469" spans="1:5" x14ac:dyDescent="0.35">
      <c r="A469" s="53" t="s">
        <v>762</v>
      </c>
      <c r="B469" s="49"/>
      <c r="C469" s="53" t="s">
        <v>1532</v>
      </c>
      <c r="D469" s="49"/>
      <c r="E469" s="53" t="s">
        <v>1874</v>
      </c>
    </row>
    <row r="470" spans="1:5" x14ac:dyDescent="0.35">
      <c r="A470" s="53" t="s">
        <v>763</v>
      </c>
      <c r="B470" s="49"/>
      <c r="C470" s="53" t="s">
        <v>1533</v>
      </c>
      <c r="D470" s="49"/>
      <c r="E470" s="53" t="s">
        <v>1875</v>
      </c>
    </row>
    <row r="471" spans="1:5" x14ac:dyDescent="0.35">
      <c r="A471" s="53" t="s">
        <v>764</v>
      </c>
      <c r="B471" s="49"/>
      <c r="C471" s="53" t="s">
        <v>1534</v>
      </c>
      <c r="D471" s="49"/>
      <c r="E471" s="53" t="s">
        <v>1876</v>
      </c>
    </row>
    <row r="472" spans="1:5" x14ac:dyDescent="0.35">
      <c r="A472" s="53" t="s">
        <v>765</v>
      </c>
      <c r="B472" s="49"/>
      <c r="C472" s="53" t="s">
        <v>1535</v>
      </c>
      <c r="D472" s="49"/>
      <c r="E472" s="53" t="s">
        <v>1877</v>
      </c>
    </row>
    <row r="473" spans="1:5" x14ac:dyDescent="0.35">
      <c r="A473" s="53" t="s">
        <v>766</v>
      </c>
      <c r="B473" s="49"/>
      <c r="C473" s="53" t="s">
        <v>1536</v>
      </c>
      <c r="D473" s="49"/>
      <c r="E473" s="53" t="s">
        <v>1878</v>
      </c>
    </row>
    <row r="474" spans="1:5" x14ac:dyDescent="0.35">
      <c r="A474" s="53" t="s">
        <v>767</v>
      </c>
      <c r="B474" s="49"/>
      <c r="C474" s="53" t="s">
        <v>1537</v>
      </c>
      <c r="D474" s="49"/>
      <c r="E474" s="53" t="s">
        <v>1879</v>
      </c>
    </row>
    <row r="475" spans="1:5" x14ac:dyDescent="0.35">
      <c r="A475" s="53" t="s">
        <v>768</v>
      </c>
      <c r="B475" s="49"/>
      <c r="C475" s="53" t="s">
        <v>1538</v>
      </c>
      <c r="D475" s="49"/>
      <c r="E475" s="53" t="s">
        <v>1880</v>
      </c>
    </row>
    <row r="476" spans="1:5" x14ac:dyDescent="0.35">
      <c r="A476" s="53" t="s">
        <v>769</v>
      </c>
      <c r="B476" s="49"/>
      <c r="C476" s="53" t="s">
        <v>1539</v>
      </c>
      <c r="D476" s="49"/>
      <c r="E476" s="53" t="s">
        <v>1881</v>
      </c>
    </row>
    <row r="477" spans="1:5" x14ac:dyDescent="0.35">
      <c r="A477" s="53" t="s">
        <v>770</v>
      </c>
      <c r="B477" s="49"/>
      <c r="C477" s="53" t="s">
        <v>1540</v>
      </c>
      <c r="D477" s="49"/>
      <c r="E477" s="53" t="s">
        <v>1882</v>
      </c>
    </row>
    <row r="478" spans="1:5" x14ac:dyDescent="0.35">
      <c r="A478" s="53" t="s">
        <v>771</v>
      </c>
      <c r="B478" s="49"/>
      <c r="C478" s="53" t="s">
        <v>1541</v>
      </c>
      <c r="D478" s="49"/>
      <c r="E478" s="53" t="s">
        <v>1883</v>
      </c>
    </row>
    <row r="479" spans="1:5" x14ac:dyDescent="0.35">
      <c r="A479" s="53" t="s">
        <v>772</v>
      </c>
      <c r="B479" s="49"/>
      <c r="C479" s="53" t="s">
        <v>1542</v>
      </c>
      <c r="D479" s="49"/>
      <c r="E479" s="53" t="s">
        <v>1884</v>
      </c>
    </row>
    <row r="480" spans="1:5" x14ac:dyDescent="0.35">
      <c r="A480" s="53" t="s">
        <v>773</v>
      </c>
      <c r="B480" s="49"/>
      <c r="C480" s="53" t="s">
        <v>1543</v>
      </c>
      <c r="D480" s="49"/>
      <c r="E480" s="53" t="s">
        <v>1885</v>
      </c>
    </row>
    <row r="481" spans="1:5" x14ac:dyDescent="0.35">
      <c r="A481" s="53" t="s">
        <v>774</v>
      </c>
      <c r="B481" s="49"/>
      <c r="C481" s="53" t="s">
        <v>1544</v>
      </c>
      <c r="D481" s="49"/>
      <c r="E481" s="53" t="s">
        <v>1886</v>
      </c>
    </row>
    <row r="482" spans="1:5" x14ac:dyDescent="0.35">
      <c r="A482" s="53" t="s">
        <v>775</v>
      </c>
      <c r="B482" s="49"/>
      <c r="C482" s="53" t="s">
        <v>1545</v>
      </c>
      <c r="D482" s="49"/>
      <c r="E482" s="53" t="s">
        <v>1887</v>
      </c>
    </row>
    <row r="483" spans="1:5" x14ac:dyDescent="0.35">
      <c r="A483" s="53" t="s">
        <v>776</v>
      </c>
      <c r="B483" s="49"/>
      <c r="C483" s="53" t="s">
        <v>1546</v>
      </c>
      <c r="D483" s="49"/>
      <c r="E483" s="53" t="s">
        <v>1888</v>
      </c>
    </row>
    <row r="484" spans="1:5" x14ac:dyDescent="0.35">
      <c r="A484" s="53" t="s">
        <v>777</v>
      </c>
      <c r="B484" s="49"/>
      <c r="C484" s="53" t="s">
        <v>1547</v>
      </c>
      <c r="D484" s="49"/>
      <c r="E484" s="53" t="s">
        <v>1889</v>
      </c>
    </row>
    <row r="485" spans="1:5" x14ac:dyDescent="0.35">
      <c r="A485" s="53" t="s">
        <v>778</v>
      </c>
      <c r="B485" s="49"/>
      <c r="C485" s="53" t="s">
        <v>1548</v>
      </c>
      <c r="D485" s="49"/>
      <c r="E485" s="53" t="s">
        <v>1890</v>
      </c>
    </row>
    <row r="486" spans="1:5" x14ac:dyDescent="0.35">
      <c r="A486" s="53" t="s">
        <v>779</v>
      </c>
      <c r="B486" s="49"/>
      <c r="C486" s="53" t="s">
        <v>1549</v>
      </c>
      <c r="D486" s="49"/>
      <c r="E486" s="53" t="s">
        <v>1891</v>
      </c>
    </row>
    <row r="487" spans="1:5" x14ac:dyDescent="0.35">
      <c r="A487" s="53" t="s">
        <v>780</v>
      </c>
      <c r="B487" s="49"/>
      <c r="C487" s="53" t="s">
        <v>1550</v>
      </c>
      <c r="D487" s="49"/>
      <c r="E487" s="53" t="s">
        <v>1892</v>
      </c>
    </row>
    <row r="488" spans="1:5" x14ac:dyDescent="0.35">
      <c r="A488" s="53" t="s">
        <v>781</v>
      </c>
      <c r="B488" s="49"/>
      <c r="C488" s="53" t="s">
        <v>1551</v>
      </c>
      <c r="D488" s="49"/>
      <c r="E488" s="53" t="s">
        <v>1893</v>
      </c>
    </row>
    <row r="489" spans="1:5" x14ac:dyDescent="0.35">
      <c r="A489" s="53" t="s">
        <v>782</v>
      </c>
      <c r="B489" s="49"/>
      <c r="C489" s="53" t="s">
        <v>1552</v>
      </c>
      <c r="D489" s="49"/>
      <c r="E489" s="53" t="s">
        <v>1894</v>
      </c>
    </row>
    <row r="490" spans="1:5" x14ac:dyDescent="0.35">
      <c r="A490" s="53" t="s">
        <v>783</v>
      </c>
      <c r="B490" s="49"/>
      <c r="C490" s="53" t="s">
        <v>1553</v>
      </c>
      <c r="D490" s="49"/>
      <c r="E490" s="53" t="s">
        <v>1895</v>
      </c>
    </row>
    <row r="491" spans="1:5" x14ac:dyDescent="0.35">
      <c r="A491" s="53" t="s">
        <v>784</v>
      </c>
      <c r="B491" s="49"/>
      <c r="C491" s="53" t="s">
        <v>1554</v>
      </c>
      <c r="D491" s="49"/>
      <c r="E491" s="53" t="s">
        <v>1896</v>
      </c>
    </row>
    <row r="492" spans="1:5" x14ac:dyDescent="0.35">
      <c r="A492" s="53" t="s">
        <v>785</v>
      </c>
      <c r="B492" s="49"/>
      <c r="C492" s="53" t="s">
        <v>1555</v>
      </c>
      <c r="D492" s="49"/>
      <c r="E492" s="53" t="s">
        <v>1897</v>
      </c>
    </row>
    <row r="493" spans="1:5" x14ac:dyDescent="0.35">
      <c r="A493" s="53" t="s">
        <v>786</v>
      </c>
      <c r="B493" s="49"/>
      <c r="C493" s="53" t="s">
        <v>1556</v>
      </c>
      <c r="D493" s="49"/>
      <c r="E493" s="53" t="s">
        <v>1898</v>
      </c>
    </row>
    <row r="494" spans="1:5" x14ac:dyDescent="0.35">
      <c r="A494" s="53" t="s">
        <v>787</v>
      </c>
      <c r="B494" s="49"/>
      <c r="C494" s="53" t="s">
        <v>1557</v>
      </c>
      <c r="D494" s="49"/>
      <c r="E494" s="53" t="s">
        <v>1899</v>
      </c>
    </row>
    <row r="495" spans="1:5" x14ac:dyDescent="0.35">
      <c r="A495" s="53" t="s">
        <v>788</v>
      </c>
      <c r="B495" s="49"/>
      <c r="C495" s="53" t="s">
        <v>1558</v>
      </c>
      <c r="D495" s="49"/>
      <c r="E495" s="53" t="s">
        <v>1900</v>
      </c>
    </row>
    <row r="496" spans="1:5" x14ac:dyDescent="0.35">
      <c r="A496" s="53" t="s">
        <v>789</v>
      </c>
      <c r="B496" s="49"/>
      <c r="C496" s="53" t="s">
        <v>1559</v>
      </c>
      <c r="D496" s="49"/>
      <c r="E496" s="53" t="s">
        <v>1901</v>
      </c>
    </row>
    <row r="497" spans="1:5" x14ac:dyDescent="0.35">
      <c r="A497" s="53" t="s">
        <v>790</v>
      </c>
      <c r="B497" s="49"/>
      <c r="C497" s="53" t="s">
        <v>1560</v>
      </c>
      <c r="D497" s="49"/>
      <c r="E497" s="53" t="s">
        <v>1902</v>
      </c>
    </row>
    <row r="498" spans="1:5" x14ac:dyDescent="0.35">
      <c r="A498" s="53" t="s">
        <v>791</v>
      </c>
      <c r="B498" s="49"/>
      <c r="C498" s="53" t="s">
        <v>1561</v>
      </c>
      <c r="D498" s="49"/>
      <c r="E498" s="53" t="s">
        <v>1903</v>
      </c>
    </row>
    <row r="499" spans="1:5" x14ac:dyDescent="0.35">
      <c r="A499" s="53" t="s">
        <v>792</v>
      </c>
      <c r="B499" s="49"/>
      <c r="C499" s="53" t="s">
        <v>1562</v>
      </c>
      <c r="D499" s="49"/>
      <c r="E499" s="53" t="s">
        <v>1904</v>
      </c>
    </row>
    <row r="500" spans="1:5" x14ac:dyDescent="0.35">
      <c r="A500" s="53" t="s">
        <v>793</v>
      </c>
      <c r="B500" s="49"/>
      <c r="C500" s="53" t="s">
        <v>1563</v>
      </c>
      <c r="D500" s="49"/>
      <c r="E500" s="53" t="s">
        <v>1905</v>
      </c>
    </row>
    <row r="501" spans="1:5" x14ac:dyDescent="0.35">
      <c r="A501" s="53" t="s">
        <v>794</v>
      </c>
      <c r="B501" s="49"/>
      <c r="C501" s="53" t="s">
        <v>1564</v>
      </c>
      <c r="D501" s="49"/>
      <c r="E501" s="53" t="s">
        <v>1906</v>
      </c>
    </row>
    <row r="502" spans="1:5" x14ac:dyDescent="0.35">
      <c r="A502" s="53" t="s">
        <v>795</v>
      </c>
      <c r="B502" s="49"/>
      <c r="C502" s="53" t="s">
        <v>1565</v>
      </c>
      <c r="D502" s="49"/>
      <c r="E502" s="53" t="s">
        <v>1907</v>
      </c>
    </row>
    <row r="503" spans="1:5" x14ac:dyDescent="0.35">
      <c r="A503" s="53" t="s">
        <v>796</v>
      </c>
      <c r="B503" s="49"/>
      <c r="C503" s="53" t="s">
        <v>1566</v>
      </c>
      <c r="D503" s="49"/>
      <c r="E503" s="53" t="s">
        <v>1908</v>
      </c>
    </row>
    <row r="504" spans="1:5" x14ac:dyDescent="0.35">
      <c r="A504" s="53" t="s">
        <v>797</v>
      </c>
      <c r="B504" s="49"/>
      <c r="C504" s="53" t="s">
        <v>1567</v>
      </c>
      <c r="D504" s="49"/>
      <c r="E504" s="53" t="s">
        <v>1909</v>
      </c>
    </row>
    <row r="505" spans="1:5" x14ac:dyDescent="0.35">
      <c r="A505" s="53" t="s">
        <v>798</v>
      </c>
      <c r="B505" s="49"/>
      <c r="C505" s="53" t="s">
        <v>1568</v>
      </c>
      <c r="D505" s="49"/>
      <c r="E505" s="53" t="s">
        <v>1910</v>
      </c>
    </row>
    <row r="506" spans="1:5" x14ac:dyDescent="0.35">
      <c r="A506" s="53" t="s">
        <v>799</v>
      </c>
      <c r="B506" s="49"/>
      <c r="C506" s="53" t="s">
        <v>1569</v>
      </c>
      <c r="D506" s="49"/>
      <c r="E506" s="53" t="s">
        <v>1911</v>
      </c>
    </row>
    <row r="507" spans="1:5" x14ac:dyDescent="0.35">
      <c r="A507" s="53" t="s">
        <v>800</v>
      </c>
      <c r="B507" s="49"/>
      <c r="C507" s="53" t="s">
        <v>1570</v>
      </c>
      <c r="D507" s="49"/>
      <c r="E507" s="53" t="s">
        <v>1912</v>
      </c>
    </row>
    <row r="508" spans="1:5" x14ac:dyDescent="0.35">
      <c r="A508" s="53" t="s">
        <v>801</v>
      </c>
      <c r="B508" s="49"/>
      <c r="C508" s="53" t="s">
        <v>1571</v>
      </c>
      <c r="D508" s="49"/>
      <c r="E508" s="53" t="s">
        <v>1913</v>
      </c>
    </row>
    <row r="509" spans="1:5" x14ac:dyDescent="0.35">
      <c r="A509" s="53" t="s">
        <v>802</v>
      </c>
      <c r="B509" s="49"/>
      <c r="C509" s="53" t="s">
        <v>1572</v>
      </c>
      <c r="D509" s="49"/>
      <c r="E509" s="53" t="s">
        <v>1914</v>
      </c>
    </row>
    <row r="510" spans="1:5" x14ac:dyDescent="0.35">
      <c r="A510" s="53" t="s">
        <v>803</v>
      </c>
      <c r="B510" s="49"/>
      <c r="C510" s="53" t="s">
        <v>1573</v>
      </c>
      <c r="D510" s="49"/>
      <c r="E510" s="53" t="s">
        <v>1915</v>
      </c>
    </row>
    <row r="511" spans="1:5" x14ac:dyDescent="0.35">
      <c r="A511" s="53" t="s">
        <v>804</v>
      </c>
      <c r="B511" s="49"/>
      <c r="C511" s="53" t="s">
        <v>1574</v>
      </c>
      <c r="D511" s="49"/>
      <c r="E511" s="53" t="s">
        <v>1916</v>
      </c>
    </row>
    <row r="512" spans="1:5" x14ac:dyDescent="0.35">
      <c r="A512" s="53" t="s">
        <v>805</v>
      </c>
      <c r="B512" s="49"/>
      <c r="C512" s="53" t="s">
        <v>1575</v>
      </c>
      <c r="D512" s="49"/>
      <c r="E512" s="53" t="s">
        <v>1917</v>
      </c>
    </row>
    <row r="513" spans="1:5" x14ac:dyDescent="0.35">
      <c r="A513" s="53" t="s">
        <v>806</v>
      </c>
      <c r="B513" s="49"/>
      <c r="C513" s="53" t="s">
        <v>1576</v>
      </c>
      <c r="D513" s="49"/>
      <c r="E513" s="53" t="s">
        <v>1918</v>
      </c>
    </row>
    <row r="514" spans="1:5" x14ac:dyDescent="0.35">
      <c r="A514" s="53" t="s">
        <v>807</v>
      </c>
      <c r="B514" s="49"/>
      <c r="C514" s="53" t="s">
        <v>1577</v>
      </c>
      <c r="D514" s="49"/>
      <c r="E514" s="53" t="s">
        <v>1919</v>
      </c>
    </row>
    <row r="515" spans="1:5" x14ac:dyDescent="0.35">
      <c r="A515" s="53" t="s">
        <v>808</v>
      </c>
      <c r="B515" s="49"/>
      <c r="C515" s="53" t="s">
        <v>1578</v>
      </c>
      <c r="D515" s="49"/>
      <c r="E515" s="53" t="s">
        <v>1920</v>
      </c>
    </row>
    <row r="516" spans="1:5" x14ac:dyDescent="0.35">
      <c r="A516" s="53" t="s">
        <v>809</v>
      </c>
      <c r="B516" s="49"/>
      <c r="C516" s="53" t="s">
        <v>1579</v>
      </c>
      <c r="D516" s="49"/>
      <c r="E516" s="53" t="s">
        <v>1921</v>
      </c>
    </row>
    <row r="517" spans="1:5" x14ac:dyDescent="0.35">
      <c r="A517" s="53" t="s">
        <v>810</v>
      </c>
      <c r="B517" s="49"/>
      <c r="C517" s="53" t="s">
        <v>1580</v>
      </c>
      <c r="D517" s="49"/>
      <c r="E517" s="53" t="s">
        <v>1922</v>
      </c>
    </row>
    <row r="518" spans="1:5" x14ac:dyDescent="0.35">
      <c r="A518" s="53" t="s">
        <v>811</v>
      </c>
      <c r="B518" s="49"/>
      <c r="C518" s="53" t="s">
        <v>1581</v>
      </c>
      <c r="D518" s="49"/>
      <c r="E518" s="53" t="s">
        <v>1923</v>
      </c>
    </row>
    <row r="519" spans="1:5" x14ac:dyDescent="0.35">
      <c r="A519" s="53" t="s">
        <v>812</v>
      </c>
      <c r="B519" s="49"/>
      <c r="C519" s="53" t="s">
        <v>1582</v>
      </c>
      <c r="D519" s="49"/>
      <c r="E519" s="53" t="s">
        <v>1924</v>
      </c>
    </row>
    <row r="520" spans="1:5" x14ac:dyDescent="0.35">
      <c r="A520" s="53" t="s">
        <v>813</v>
      </c>
      <c r="B520" s="49"/>
      <c r="C520" s="53" t="s">
        <v>1583</v>
      </c>
      <c r="D520" s="49"/>
      <c r="E520" s="53" t="s">
        <v>1925</v>
      </c>
    </row>
    <row r="521" spans="1:5" x14ac:dyDescent="0.35">
      <c r="A521" s="53" t="s">
        <v>814</v>
      </c>
      <c r="B521" s="49"/>
      <c r="C521" s="53" t="s">
        <v>1584</v>
      </c>
      <c r="D521" s="49"/>
      <c r="E521" s="53" t="s">
        <v>1926</v>
      </c>
    </row>
    <row r="522" spans="1:5" x14ac:dyDescent="0.35">
      <c r="A522" s="53" t="s">
        <v>815</v>
      </c>
      <c r="B522" s="49"/>
      <c r="C522" s="53" t="s">
        <v>1585</v>
      </c>
      <c r="D522" s="49"/>
      <c r="E522" s="53" t="s">
        <v>1927</v>
      </c>
    </row>
    <row r="523" spans="1:5" x14ac:dyDescent="0.35">
      <c r="A523" s="53" t="s">
        <v>816</v>
      </c>
      <c r="B523" s="49"/>
      <c r="C523" s="53" t="s">
        <v>1586</v>
      </c>
      <c r="D523" s="49"/>
      <c r="E523" s="53" t="s">
        <v>1928</v>
      </c>
    </row>
    <row r="524" spans="1:5" x14ac:dyDescent="0.35">
      <c r="A524" s="53" t="s">
        <v>817</v>
      </c>
      <c r="B524" s="49"/>
      <c r="C524" s="53" t="s">
        <v>1587</v>
      </c>
      <c r="D524" s="49"/>
      <c r="E524" s="53" t="s">
        <v>1929</v>
      </c>
    </row>
    <row r="525" spans="1:5" x14ac:dyDescent="0.35">
      <c r="A525" s="53" t="s">
        <v>818</v>
      </c>
      <c r="B525" s="49"/>
      <c r="C525" s="53" t="s">
        <v>1588</v>
      </c>
      <c r="D525" s="49"/>
      <c r="E525" s="53" t="s">
        <v>1930</v>
      </c>
    </row>
    <row r="526" spans="1:5" x14ac:dyDescent="0.35">
      <c r="A526" s="53" t="s">
        <v>819</v>
      </c>
      <c r="B526" s="49"/>
      <c r="C526" s="53" t="s">
        <v>1589</v>
      </c>
      <c r="D526" s="49"/>
      <c r="E526" s="53" t="s">
        <v>1931</v>
      </c>
    </row>
    <row r="527" spans="1:5" x14ac:dyDescent="0.35">
      <c r="A527" s="53" t="s">
        <v>820</v>
      </c>
      <c r="B527" s="49"/>
      <c r="C527" s="53" t="s">
        <v>1590</v>
      </c>
      <c r="D527" s="49"/>
      <c r="E527" s="53" t="s">
        <v>1932</v>
      </c>
    </row>
    <row r="528" spans="1:5" x14ac:dyDescent="0.35">
      <c r="A528" s="53" t="s">
        <v>821</v>
      </c>
      <c r="B528" s="49"/>
      <c r="C528" s="53" t="s">
        <v>1591</v>
      </c>
      <c r="D528" s="49"/>
      <c r="E528" s="53" t="s">
        <v>1933</v>
      </c>
    </row>
    <row r="529" spans="1:5" x14ac:dyDescent="0.35">
      <c r="A529" s="53" t="s">
        <v>822</v>
      </c>
      <c r="B529" s="49"/>
      <c r="C529" s="53" t="s">
        <v>1592</v>
      </c>
      <c r="D529" s="49"/>
      <c r="E529" s="53" t="s">
        <v>1934</v>
      </c>
    </row>
    <row r="530" spans="1:5" x14ac:dyDescent="0.35">
      <c r="A530" s="53" t="s">
        <v>823</v>
      </c>
      <c r="B530" s="49"/>
      <c r="C530" s="53" t="s">
        <v>1593</v>
      </c>
      <c r="D530" s="49"/>
      <c r="E530" s="53" t="s">
        <v>1935</v>
      </c>
    </row>
    <row r="531" spans="1:5" x14ac:dyDescent="0.35">
      <c r="A531" s="53" t="s">
        <v>824</v>
      </c>
      <c r="B531" s="49"/>
      <c r="C531" s="53" t="s">
        <v>1594</v>
      </c>
      <c r="D531" s="49"/>
      <c r="E531" s="53" t="s">
        <v>1936</v>
      </c>
    </row>
    <row r="532" spans="1:5" x14ac:dyDescent="0.35">
      <c r="A532" s="53" t="s">
        <v>825</v>
      </c>
      <c r="B532" s="49"/>
      <c r="C532" s="53" t="s">
        <v>1595</v>
      </c>
      <c r="D532" s="49"/>
      <c r="E532" s="53" t="s">
        <v>1937</v>
      </c>
    </row>
    <row r="533" spans="1:5" x14ac:dyDescent="0.35">
      <c r="A533" s="53" t="s">
        <v>826</v>
      </c>
      <c r="B533" s="49"/>
      <c r="C533" s="53" t="s">
        <v>1596</v>
      </c>
      <c r="D533" s="49"/>
      <c r="E533" s="53" t="s">
        <v>1938</v>
      </c>
    </row>
    <row r="534" spans="1:5" x14ac:dyDescent="0.35">
      <c r="A534" s="53" t="s">
        <v>827</v>
      </c>
      <c r="B534" s="49"/>
      <c r="C534" s="53" t="s">
        <v>1597</v>
      </c>
      <c r="D534" s="49"/>
      <c r="E534" s="53" t="s">
        <v>1939</v>
      </c>
    </row>
    <row r="535" spans="1:5" x14ac:dyDescent="0.35">
      <c r="A535" s="53" t="s">
        <v>828</v>
      </c>
      <c r="B535" s="49"/>
      <c r="C535" s="53" t="s">
        <v>1598</v>
      </c>
      <c r="D535" s="49"/>
      <c r="E535" s="53" t="s">
        <v>1940</v>
      </c>
    </row>
    <row r="536" spans="1:5" x14ac:dyDescent="0.35">
      <c r="A536" s="53" t="s">
        <v>829</v>
      </c>
      <c r="B536" s="49"/>
      <c r="C536" s="53" t="s">
        <v>1599</v>
      </c>
      <c r="D536" s="49"/>
      <c r="E536" s="53" t="s">
        <v>1941</v>
      </c>
    </row>
    <row r="537" spans="1:5" x14ac:dyDescent="0.35">
      <c r="A537" s="53" t="s">
        <v>830</v>
      </c>
      <c r="B537" s="49"/>
      <c r="C537" s="53" t="s">
        <v>1600</v>
      </c>
      <c r="D537" s="49"/>
      <c r="E537" s="53" t="s">
        <v>1942</v>
      </c>
    </row>
    <row r="538" spans="1:5" x14ac:dyDescent="0.35">
      <c r="A538" s="53" t="s">
        <v>831</v>
      </c>
      <c r="B538" s="49"/>
      <c r="C538" s="53" t="s">
        <v>1601</v>
      </c>
      <c r="D538" s="49"/>
      <c r="E538" s="53" t="s">
        <v>1943</v>
      </c>
    </row>
    <row r="539" spans="1:5" x14ac:dyDescent="0.35">
      <c r="A539" s="53" t="s">
        <v>832</v>
      </c>
      <c r="B539" s="49"/>
      <c r="C539" s="53" t="s">
        <v>1602</v>
      </c>
      <c r="D539" s="49"/>
      <c r="E539" s="53" t="s">
        <v>1944</v>
      </c>
    </row>
    <row r="540" spans="1:5" x14ac:dyDescent="0.35">
      <c r="A540" s="53" t="s">
        <v>833</v>
      </c>
      <c r="B540" s="49"/>
      <c r="C540" s="53" t="s">
        <v>1603</v>
      </c>
      <c r="D540" s="49"/>
      <c r="E540" s="53" t="s">
        <v>1945</v>
      </c>
    </row>
    <row r="541" spans="1:5" x14ac:dyDescent="0.35">
      <c r="A541" s="53" t="s">
        <v>834</v>
      </c>
      <c r="B541" s="49"/>
      <c r="C541" s="53" t="s">
        <v>1604</v>
      </c>
      <c r="D541" s="49"/>
      <c r="E541" s="53" t="s">
        <v>1946</v>
      </c>
    </row>
    <row r="542" spans="1:5" x14ac:dyDescent="0.35">
      <c r="A542" s="53" t="s">
        <v>835</v>
      </c>
      <c r="B542" s="49"/>
      <c r="C542" s="53" t="s">
        <v>1605</v>
      </c>
      <c r="D542" s="49"/>
      <c r="E542" s="53" t="s">
        <v>1947</v>
      </c>
    </row>
    <row r="543" spans="1:5" x14ac:dyDescent="0.35">
      <c r="A543" s="53" t="s">
        <v>836</v>
      </c>
      <c r="B543" s="49"/>
      <c r="C543" s="53" t="s">
        <v>1606</v>
      </c>
      <c r="D543" s="49"/>
      <c r="E543" s="53" t="s">
        <v>1948</v>
      </c>
    </row>
    <row r="544" spans="1:5" x14ac:dyDescent="0.35">
      <c r="A544" s="53" t="s">
        <v>837</v>
      </c>
      <c r="B544" s="49"/>
      <c r="C544" s="53" t="s">
        <v>1607</v>
      </c>
      <c r="D544" s="49"/>
      <c r="E544" s="53" t="s">
        <v>1949</v>
      </c>
    </row>
    <row r="545" spans="1:5" x14ac:dyDescent="0.35">
      <c r="A545" s="53" t="s">
        <v>838</v>
      </c>
      <c r="B545" s="49"/>
      <c r="C545" s="53" t="s">
        <v>1608</v>
      </c>
      <c r="D545" s="49"/>
      <c r="E545" s="53" t="s">
        <v>1950</v>
      </c>
    </row>
    <row r="546" spans="1:5" x14ac:dyDescent="0.35">
      <c r="A546" s="53" t="s">
        <v>839</v>
      </c>
      <c r="B546" s="49"/>
      <c r="C546" s="53" t="s">
        <v>1609</v>
      </c>
      <c r="D546" s="49"/>
      <c r="E546" s="53" t="s">
        <v>1951</v>
      </c>
    </row>
    <row r="547" spans="1:5" x14ac:dyDescent="0.35">
      <c r="A547" s="53" t="s">
        <v>840</v>
      </c>
      <c r="B547" s="49"/>
      <c r="C547" s="53" t="s">
        <v>1610</v>
      </c>
      <c r="D547" s="49"/>
      <c r="E547" s="53" t="s">
        <v>1952</v>
      </c>
    </row>
    <row r="548" spans="1:5" x14ac:dyDescent="0.35">
      <c r="A548" s="53" t="s">
        <v>841</v>
      </c>
      <c r="B548" s="49"/>
      <c r="C548" s="53" t="s">
        <v>1611</v>
      </c>
      <c r="D548" s="49"/>
      <c r="E548" s="53" t="s">
        <v>1953</v>
      </c>
    </row>
    <row r="549" spans="1:5" x14ac:dyDescent="0.35">
      <c r="A549" s="53" t="s">
        <v>842</v>
      </c>
      <c r="B549" s="49"/>
      <c r="C549" s="53" t="s">
        <v>1612</v>
      </c>
      <c r="D549" s="49"/>
      <c r="E549" s="53" t="s">
        <v>1954</v>
      </c>
    </row>
    <row r="550" spans="1:5" x14ac:dyDescent="0.35">
      <c r="A550" s="53" t="s">
        <v>843</v>
      </c>
      <c r="B550" s="49"/>
      <c r="C550" s="53" t="s">
        <v>1613</v>
      </c>
      <c r="D550" s="49"/>
      <c r="E550" s="53" t="s">
        <v>1955</v>
      </c>
    </row>
    <row r="551" spans="1:5" x14ac:dyDescent="0.35">
      <c r="A551" s="53" t="s">
        <v>844</v>
      </c>
      <c r="B551" s="49"/>
      <c r="C551" s="53" t="s">
        <v>1614</v>
      </c>
      <c r="D551" s="49"/>
      <c r="E551" s="53" t="s">
        <v>1956</v>
      </c>
    </row>
    <row r="552" spans="1:5" x14ac:dyDescent="0.35">
      <c r="A552" s="53" t="s">
        <v>845</v>
      </c>
      <c r="B552" s="49"/>
      <c r="C552" s="53" t="s">
        <v>1615</v>
      </c>
      <c r="D552" s="49"/>
      <c r="E552" s="53" t="s">
        <v>1957</v>
      </c>
    </row>
    <row r="553" spans="1:5" x14ac:dyDescent="0.35">
      <c r="A553" s="53" t="s">
        <v>846</v>
      </c>
      <c r="B553" s="49"/>
      <c r="C553" s="53" t="s">
        <v>1616</v>
      </c>
      <c r="D553" s="49"/>
      <c r="E553" s="53" t="s">
        <v>1958</v>
      </c>
    </row>
    <row r="554" spans="1:5" x14ac:dyDescent="0.35">
      <c r="A554" s="53" t="s">
        <v>847</v>
      </c>
      <c r="B554" s="49"/>
      <c r="C554" s="53" t="s">
        <v>1617</v>
      </c>
      <c r="D554" s="49"/>
      <c r="E554" s="53" t="s">
        <v>1959</v>
      </c>
    </row>
    <row r="555" spans="1:5" x14ac:dyDescent="0.35">
      <c r="A555" s="53" t="s">
        <v>848</v>
      </c>
      <c r="B555" s="49"/>
      <c r="C555" s="53" t="s">
        <v>1618</v>
      </c>
      <c r="D555" s="49"/>
      <c r="E555" s="53" t="s">
        <v>1960</v>
      </c>
    </row>
    <row r="556" spans="1:5" x14ac:dyDescent="0.35">
      <c r="A556" s="53" t="s">
        <v>849</v>
      </c>
      <c r="B556" s="49"/>
      <c r="C556" s="53" t="s">
        <v>1619</v>
      </c>
      <c r="D556" s="49"/>
      <c r="E556" s="53" t="s">
        <v>1961</v>
      </c>
    </row>
    <row r="557" spans="1:5" x14ac:dyDescent="0.35">
      <c r="A557" s="53" t="s">
        <v>850</v>
      </c>
      <c r="B557" s="49"/>
      <c r="C557" s="53" t="s">
        <v>1620</v>
      </c>
      <c r="D557" s="49"/>
      <c r="E557" s="53" t="s">
        <v>1962</v>
      </c>
    </row>
    <row r="558" spans="1:5" x14ac:dyDescent="0.35">
      <c r="A558" s="53" t="s">
        <v>851</v>
      </c>
      <c r="B558" s="49"/>
      <c r="C558" s="53" t="s">
        <v>1621</v>
      </c>
      <c r="D558" s="49"/>
      <c r="E558" s="53" t="s">
        <v>1963</v>
      </c>
    </row>
    <row r="559" spans="1:5" x14ac:dyDescent="0.35">
      <c r="A559" s="53" t="s">
        <v>852</v>
      </c>
      <c r="B559" s="49"/>
      <c r="C559" s="53" t="s">
        <v>1622</v>
      </c>
      <c r="D559" s="49"/>
      <c r="E559" s="53" t="s">
        <v>1964</v>
      </c>
    </row>
    <row r="560" spans="1:5" x14ac:dyDescent="0.35">
      <c r="A560" s="53" t="s">
        <v>853</v>
      </c>
      <c r="B560" s="49"/>
      <c r="C560" s="53" t="s">
        <v>1623</v>
      </c>
      <c r="D560" s="49"/>
      <c r="E560" s="53" t="s">
        <v>1965</v>
      </c>
    </row>
    <row r="561" spans="1:5" x14ac:dyDescent="0.35">
      <c r="A561" s="53" t="s">
        <v>854</v>
      </c>
      <c r="B561" s="49"/>
      <c r="C561" s="53" t="s">
        <v>1624</v>
      </c>
      <c r="D561" s="49"/>
      <c r="E561" s="53" t="s">
        <v>1966</v>
      </c>
    </row>
    <row r="562" spans="1:5" x14ac:dyDescent="0.35">
      <c r="A562" s="53" t="s">
        <v>855</v>
      </c>
      <c r="B562" s="49"/>
      <c r="C562" s="53" t="s">
        <v>1625</v>
      </c>
      <c r="D562" s="49"/>
      <c r="E562" s="53" t="s">
        <v>1967</v>
      </c>
    </row>
    <row r="563" spans="1:5" x14ac:dyDescent="0.35">
      <c r="A563" s="53" t="s">
        <v>856</v>
      </c>
      <c r="B563" s="49"/>
      <c r="C563" s="53" t="s">
        <v>1626</v>
      </c>
      <c r="D563" s="49"/>
      <c r="E563" s="53" t="s">
        <v>1968</v>
      </c>
    </row>
    <row r="564" spans="1:5" x14ac:dyDescent="0.35">
      <c r="A564" s="53" t="s">
        <v>857</v>
      </c>
      <c r="B564" s="49"/>
      <c r="C564" s="53" t="s">
        <v>1627</v>
      </c>
      <c r="D564" s="49"/>
      <c r="E564" s="53" t="s">
        <v>1969</v>
      </c>
    </row>
    <row r="565" spans="1:5" x14ac:dyDescent="0.35">
      <c r="A565" s="53" t="s">
        <v>858</v>
      </c>
      <c r="B565" s="49"/>
      <c r="C565" s="53" t="s">
        <v>1628</v>
      </c>
      <c r="D565" s="49"/>
      <c r="E565" s="53" t="s">
        <v>1970</v>
      </c>
    </row>
    <row r="566" spans="1:5" x14ac:dyDescent="0.35">
      <c r="A566" s="53" t="s">
        <v>859</v>
      </c>
      <c r="B566" s="49"/>
      <c r="C566" s="53" t="s">
        <v>1629</v>
      </c>
      <c r="D566" s="49"/>
      <c r="E566" s="53" t="s">
        <v>1971</v>
      </c>
    </row>
    <row r="567" spans="1:5" x14ac:dyDescent="0.35">
      <c r="A567" s="53" t="s">
        <v>860</v>
      </c>
      <c r="B567" s="49"/>
      <c r="C567" s="53" t="s">
        <v>1630</v>
      </c>
      <c r="D567" s="49"/>
      <c r="E567" s="53" t="s">
        <v>1972</v>
      </c>
    </row>
    <row r="568" spans="1:5" x14ac:dyDescent="0.35">
      <c r="A568" s="53" t="s">
        <v>861</v>
      </c>
      <c r="B568" s="49"/>
      <c r="C568" s="53" t="s">
        <v>1631</v>
      </c>
      <c r="D568" s="49"/>
      <c r="E568" s="53" t="s">
        <v>1973</v>
      </c>
    </row>
    <row r="569" spans="1:5" x14ac:dyDescent="0.35">
      <c r="A569" s="53" t="s">
        <v>862</v>
      </c>
      <c r="B569" s="49"/>
      <c r="C569" s="53" t="s">
        <v>1632</v>
      </c>
      <c r="D569" s="49"/>
      <c r="E569" s="53" t="s">
        <v>1974</v>
      </c>
    </row>
    <row r="570" spans="1:5" x14ac:dyDescent="0.35">
      <c r="A570" s="53" t="s">
        <v>863</v>
      </c>
      <c r="B570" s="49"/>
      <c r="C570" s="53" t="s">
        <v>1633</v>
      </c>
      <c r="D570" s="49"/>
      <c r="E570" s="53" t="s">
        <v>1975</v>
      </c>
    </row>
    <row r="571" spans="1:5" x14ac:dyDescent="0.35">
      <c r="A571" s="53" t="s">
        <v>864</v>
      </c>
      <c r="B571" s="49"/>
      <c r="C571" s="53" t="s">
        <v>1634</v>
      </c>
      <c r="D571" s="49"/>
      <c r="E571" s="53" t="s">
        <v>1976</v>
      </c>
    </row>
    <row r="572" spans="1:5" x14ac:dyDescent="0.35">
      <c r="A572" s="53" t="s">
        <v>865</v>
      </c>
      <c r="B572" s="49"/>
      <c r="C572" s="53" t="s">
        <v>1635</v>
      </c>
      <c r="D572" s="49"/>
      <c r="E572" s="53" t="s">
        <v>1977</v>
      </c>
    </row>
    <row r="573" spans="1:5" x14ac:dyDescent="0.35">
      <c r="A573" s="53" t="s">
        <v>866</v>
      </c>
      <c r="B573" s="49"/>
      <c r="C573" s="53" t="s">
        <v>1636</v>
      </c>
      <c r="D573" s="49"/>
      <c r="E573" s="53" t="s">
        <v>1978</v>
      </c>
    </row>
    <row r="574" spans="1:5" x14ac:dyDescent="0.35">
      <c r="A574" s="53" t="s">
        <v>867</v>
      </c>
      <c r="B574" s="49"/>
      <c r="C574" s="53" t="s">
        <v>1637</v>
      </c>
      <c r="D574" s="49"/>
      <c r="E574" s="53" t="s">
        <v>1979</v>
      </c>
    </row>
    <row r="575" spans="1:5" x14ac:dyDescent="0.35">
      <c r="A575" s="53" t="s">
        <v>868</v>
      </c>
      <c r="B575" s="49"/>
      <c r="C575" s="53" t="s">
        <v>1638</v>
      </c>
      <c r="D575" s="49"/>
      <c r="E575" s="53" t="s">
        <v>1980</v>
      </c>
    </row>
    <row r="576" spans="1:5" x14ac:dyDescent="0.35">
      <c r="A576" s="53" t="s">
        <v>869</v>
      </c>
      <c r="B576" s="49"/>
      <c r="C576" s="53" t="s">
        <v>1639</v>
      </c>
      <c r="D576" s="49"/>
      <c r="E576" s="53" t="s">
        <v>1981</v>
      </c>
    </row>
    <row r="577" spans="1:5" x14ac:dyDescent="0.35">
      <c r="A577" s="53" t="s">
        <v>870</v>
      </c>
      <c r="B577" s="49"/>
      <c r="C577" s="53" t="s">
        <v>1640</v>
      </c>
      <c r="D577" s="49"/>
      <c r="E577" s="53" t="s">
        <v>1982</v>
      </c>
    </row>
    <row r="578" spans="1:5" x14ac:dyDescent="0.35">
      <c r="A578" s="53" t="s">
        <v>871</v>
      </c>
      <c r="B578" s="49"/>
      <c r="C578" s="53" t="s">
        <v>1641</v>
      </c>
      <c r="D578" s="49"/>
      <c r="E578" s="53" t="s">
        <v>1983</v>
      </c>
    </row>
    <row r="579" spans="1:5" x14ac:dyDescent="0.35">
      <c r="A579" s="53" t="s">
        <v>872</v>
      </c>
      <c r="B579" s="49"/>
      <c r="C579" s="53" t="s">
        <v>1642</v>
      </c>
      <c r="D579" s="49"/>
      <c r="E579" s="53" t="s">
        <v>1984</v>
      </c>
    </row>
    <row r="580" spans="1:5" x14ac:dyDescent="0.35">
      <c r="A580" s="53" t="s">
        <v>873</v>
      </c>
      <c r="B580" s="49"/>
      <c r="C580" s="53" t="s">
        <v>1643</v>
      </c>
      <c r="D580" s="49"/>
      <c r="E580" s="53" t="s">
        <v>1985</v>
      </c>
    </row>
    <row r="581" spans="1:5" x14ac:dyDescent="0.35">
      <c r="A581" s="53" t="s">
        <v>874</v>
      </c>
      <c r="B581" s="49"/>
      <c r="C581" s="53" t="s">
        <v>1644</v>
      </c>
      <c r="D581" s="49"/>
      <c r="E581" s="53" t="s">
        <v>1986</v>
      </c>
    </row>
    <row r="582" spans="1:5" x14ac:dyDescent="0.35">
      <c r="A582" s="53" t="s">
        <v>875</v>
      </c>
      <c r="B582" s="49"/>
      <c r="C582" s="53" t="s">
        <v>1645</v>
      </c>
      <c r="D582" s="49"/>
      <c r="E582" s="53" t="s">
        <v>1987</v>
      </c>
    </row>
    <row r="583" spans="1:5" x14ac:dyDescent="0.35">
      <c r="A583" s="53" t="s">
        <v>876</v>
      </c>
      <c r="B583" s="49"/>
      <c r="C583" s="53" t="s">
        <v>1646</v>
      </c>
      <c r="D583" s="49"/>
      <c r="E583" s="53" t="s">
        <v>1988</v>
      </c>
    </row>
    <row r="584" spans="1:5" x14ac:dyDescent="0.35">
      <c r="A584" s="53" t="s">
        <v>877</v>
      </c>
      <c r="B584" s="49"/>
      <c r="C584" s="53" t="s">
        <v>1647</v>
      </c>
      <c r="D584" s="49"/>
      <c r="E584" s="53" t="s">
        <v>1989</v>
      </c>
    </row>
    <row r="585" spans="1:5" x14ac:dyDescent="0.35">
      <c r="A585" s="53" t="s">
        <v>878</v>
      </c>
      <c r="B585" s="49"/>
      <c r="C585" s="53" t="s">
        <v>1648</v>
      </c>
      <c r="D585" s="49"/>
      <c r="E585" s="53" t="s">
        <v>1990</v>
      </c>
    </row>
    <row r="586" spans="1:5" x14ac:dyDescent="0.35">
      <c r="A586" s="53" t="s">
        <v>879</v>
      </c>
      <c r="B586" s="49"/>
      <c r="C586" s="53" t="s">
        <v>1649</v>
      </c>
      <c r="D586" s="49"/>
      <c r="E586" s="53" t="s">
        <v>1991</v>
      </c>
    </row>
    <row r="587" spans="1:5" x14ac:dyDescent="0.35">
      <c r="A587" s="53" t="s">
        <v>880</v>
      </c>
      <c r="B587" s="49"/>
      <c r="C587" s="53" t="s">
        <v>1650</v>
      </c>
      <c r="D587" s="49"/>
      <c r="E587" s="53" t="s">
        <v>1992</v>
      </c>
    </row>
    <row r="588" spans="1:5" x14ac:dyDescent="0.35">
      <c r="A588" s="53" t="s">
        <v>881</v>
      </c>
      <c r="B588" s="49"/>
      <c r="C588" s="53" t="s">
        <v>1651</v>
      </c>
      <c r="D588" s="49"/>
      <c r="E588" s="53" t="s">
        <v>1993</v>
      </c>
    </row>
    <row r="589" spans="1:5" x14ac:dyDescent="0.35">
      <c r="A589" s="53" t="s">
        <v>882</v>
      </c>
      <c r="B589" s="49"/>
      <c r="C589" s="53" t="s">
        <v>1652</v>
      </c>
      <c r="D589" s="49"/>
      <c r="E589" s="53" t="s">
        <v>1994</v>
      </c>
    </row>
    <row r="590" spans="1:5" x14ac:dyDescent="0.35">
      <c r="A590" s="53" t="s">
        <v>883</v>
      </c>
      <c r="B590" s="49"/>
      <c r="C590" s="53" t="s">
        <v>1653</v>
      </c>
      <c r="D590" s="49"/>
      <c r="E590" s="53" t="s">
        <v>1995</v>
      </c>
    </row>
    <row r="591" spans="1:5" x14ac:dyDescent="0.35">
      <c r="A591" s="53" t="s">
        <v>884</v>
      </c>
      <c r="B591" s="49"/>
      <c r="C591" s="53" t="s">
        <v>1654</v>
      </c>
      <c r="D591" s="49"/>
      <c r="E591" s="53" t="s">
        <v>1996</v>
      </c>
    </row>
    <row r="592" spans="1:5" x14ac:dyDescent="0.35">
      <c r="A592" s="53" t="s">
        <v>885</v>
      </c>
      <c r="B592" s="49"/>
      <c r="C592" s="53" t="s">
        <v>1655</v>
      </c>
      <c r="D592" s="49"/>
      <c r="E592" s="53" t="s">
        <v>1997</v>
      </c>
    </row>
    <row r="593" spans="1:5" x14ac:dyDescent="0.35">
      <c r="A593" s="53" t="s">
        <v>886</v>
      </c>
      <c r="B593" s="49"/>
      <c r="C593" s="53" t="s">
        <v>1656</v>
      </c>
      <c r="D593" s="49"/>
      <c r="E593" s="53" t="s">
        <v>1998</v>
      </c>
    </row>
    <row r="594" spans="1:5" x14ac:dyDescent="0.35">
      <c r="A594" s="53" t="s">
        <v>887</v>
      </c>
      <c r="B594" s="49"/>
      <c r="C594" s="53" t="s">
        <v>1657</v>
      </c>
      <c r="D594" s="49"/>
      <c r="E594" s="53" t="s">
        <v>1999</v>
      </c>
    </row>
    <row r="595" spans="1:5" x14ac:dyDescent="0.35">
      <c r="A595" s="53" t="s">
        <v>888</v>
      </c>
      <c r="B595" s="49"/>
      <c r="C595" s="53" t="s">
        <v>1658</v>
      </c>
      <c r="D595" s="49"/>
      <c r="E595" s="53" t="s">
        <v>2000</v>
      </c>
    </row>
    <row r="596" spans="1:5" x14ac:dyDescent="0.35">
      <c r="A596" s="53" t="s">
        <v>889</v>
      </c>
      <c r="B596" s="49"/>
      <c r="C596" s="53" t="s">
        <v>1659</v>
      </c>
      <c r="D596" s="49"/>
      <c r="E596" s="53" t="s">
        <v>2001</v>
      </c>
    </row>
    <row r="597" spans="1:5" x14ac:dyDescent="0.35">
      <c r="A597" s="53" t="s">
        <v>890</v>
      </c>
      <c r="B597" s="49"/>
      <c r="C597" s="53" t="s">
        <v>1660</v>
      </c>
      <c r="D597" s="49"/>
      <c r="E597" s="53" t="s">
        <v>2002</v>
      </c>
    </row>
    <row r="598" spans="1:5" x14ac:dyDescent="0.35">
      <c r="A598" s="53" t="s">
        <v>891</v>
      </c>
      <c r="B598" s="49"/>
      <c r="C598" s="53" t="s">
        <v>1661</v>
      </c>
      <c r="D598" s="49"/>
      <c r="E598" s="53" t="s">
        <v>2003</v>
      </c>
    </row>
    <row r="599" spans="1:5" x14ac:dyDescent="0.35">
      <c r="A599" s="53" t="s">
        <v>892</v>
      </c>
      <c r="B599" s="49"/>
      <c r="C599" s="53" t="s">
        <v>1662</v>
      </c>
      <c r="D599" s="49"/>
      <c r="E599" s="53" t="s">
        <v>2004</v>
      </c>
    </row>
    <row r="600" spans="1:5" x14ac:dyDescent="0.35">
      <c r="A600" s="53" t="s">
        <v>893</v>
      </c>
      <c r="B600" s="49"/>
      <c r="C600" s="53" t="s">
        <v>1663</v>
      </c>
      <c r="D600" s="49"/>
      <c r="E600" s="53" t="s">
        <v>2005</v>
      </c>
    </row>
    <row r="601" spans="1:5" x14ac:dyDescent="0.35">
      <c r="A601" s="53" t="s">
        <v>894</v>
      </c>
      <c r="B601" s="49"/>
      <c r="C601" s="53" t="s">
        <v>1664</v>
      </c>
      <c r="D601" s="49"/>
      <c r="E601" s="53" t="s">
        <v>2006</v>
      </c>
    </row>
    <row r="602" spans="1:5" x14ac:dyDescent="0.35">
      <c r="A602" s="53" t="s">
        <v>895</v>
      </c>
      <c r="B602" s="49"/>
      <c r="C602" s="53" t="s">
        <v>1665</v>
      </c>
      <c r="D602" s="49"/>
      <c r="E602" s="53" t="s">
        <v>2007</v>
      </c>
    </row>
    <row r="603" spans="1:5" x14ac:dyDescent="0.35">
      <c r="A603" s="53" t="s">
        <v>896</v>
      </c>
      <c r="B603" s="49"/>
      <c r="C603" s="53" t="s">
        <v>1666</v>
      </c>
      <c r="D603" s="49"/>
      <c r="E603" s="53" t="s">
        <v>2008</v>
      </c>
    </row>
    <row r="604" spans="1:5" x14ac:dyDescent="0.35">
      <c r="A604" s="53" t="s">
        <v>897</v>
      </c>
      <c r="B604" s="49"/>
      <c r="C604" s="53" t="s">
        <v>1667</v>
      </c>
      <c r="D604" s="49"/>
      <c r="E604" s="53" t="s">
        <v>2009</v>
      </c>
    </row>
    <row r="605" spans="1:5" x14ac:dyDescent="0.35">
      <c r="A605" s="53" t="s">
        <v>898</v>
      </c>
      <c r="B605" s="49"/>
      <c r="C605" s="53" t="s">
        <v>1668</v>
      </c>
      <c r="D605" s="49"/>
      <c r="E605" s="53" t="s">
        <v>2010</v>
      </c>
    </row>
    <row r="606" spans="1:5" x14ac:dyDescent="0.35">
      <c r="A606" s="53" t="s">
        <v>899</v>
      </c>
      <c r="B606" s="49"/>
      <c r="C606" s="53" t="s">
        <v>1669</v>
      </c>
      <c r="D606" s="49"/>
      <c r="E606" s="53" t="s">
        <v>2011</v>
      </c>
    </row>
    <row r="607" spans="1:5" x14ac:dyDescent="0.35">
      <c r="A607" s="53" t="s">
        <v>900</v>
      </c>
      <c r="B607" s="49"/>
      <c r="C607" s="53" t="s">
        <v>1670</v>
      </c>
      <c r="D607" s="49"/>
      <c r="E607" s="53" t="s">
        <v>2012</v>
      </c>
    </row>
    <row r="608" spans="1:5" x14ac:dyDescent="0.35">
      <c r="A608" s="53" t="s">
        <v>901</v>
      </c>
      <c r="B608" s="49"/>
      <c r="C608" s="53" t="s">
        <v>1671</v>
      </c>
      <c r="D608" s="49"/>
      <c r="E608" s="53" t="s">
        <v>2013</v>
      </c>
    </row>
    <row r="609" spans="1:5" x14ac:dyDescent="0.35">
      <c r="A609" s="53" t="s">
        <v>902</v>
      </c>
      <c r="B609" s="49"/>
      <c r="C609" s="53" t="s">
        <v>1672</v>
      </c>
      <c r="D609" s="49"/>
      <c r="E609" s="53" t="s">
        <v>2014</v>
      </c>
    </row>
    <row r="610" spans="1:5" x14ac:dyDescent="0.35">
      <c r="A610" s="53" t="s">
        <v>903</v>
      </c>
      <c r="B610" s="49"/>
      <c r="C610" s="53" t="s">
        <v>1673</v>
      </c>
      <c r="D610" s="49"/>
      <c r="E610" s="53" t="s">
        <v>2015</v>
      </c>
    </row>
    <row r="611" spans="1:5" x14ac:dyDescent="0.35">
      <c r="A611" s="53" t="s">
        <v>904</v>
      </c>
      <c r="B611" s="49"/>
      <c r="C611" s="53" t="s">
        <v>1674</v>
      </c>
      <c r="D611" s="49"/>
      <c r="E611" s="53" t="s">
        <v>2016</v>
      </c>
    </row>
    <row r="612" spans="1:5" x14ac:dyDescent="0.35">
      <c r="A612" s="53" t="s">
        <v>905</v>
      </c>
      <c r="B612" s="49"/>
      <c r="C612" s="53" t="s">
        <v>1675</v>
      </c>
      <c r="D612" s="49"/>
      <c r="E612" s="53" t="s">
        <v>2017</v>
      </c>
    </row>
    <row r="613" spans="1:5" x14ac:dyDescent="0.35">
      <c r="A613" s="53" t="s">
        <v>906</v>
      </c>
      <c r="B613" s="49"/>
      <c r="C613" s="53" t="s">
        <v>1676</v>
      </c>
      <c r="D613" s="49"/>
      <c r="E613" s="53" t="s">
        <v>2018</v>
      </c>
    </row>
    <row r="614" spans="1:5" x14ac:dyDescent="0.35">
      <c r="A614" s="53" t="s">
        <v>907</v>
      </c>
      <c r="B614" s="49"/>
      <c r="C614" s="53" t="s">
        <v>1677</v>
      </c>
      <c r="D614" s="49"/>
      <c r="E614" s="53" t="s">
        <v>2019</v>
      </c>
    </row>
    <row r="615" spans="1:5" x14ac:dyDescent="0.35">
      <c r="A615" s="53" t="s">
        <v>908</v>
      </c>
      <c r="B615" s="49"/>
      <c r="C615" s="53" t="s">
        <v>1678</v>
      </c>
      <c r="D615" s="49"/>
      <c r="E615" s="53" t="s">
        <v>2020</v>
      </c>
    </row>
    <row r="616" spans="1:5" x14ac:dyDescent="0.35">
      <c r="A616" s="53" t="s">
        <v>909</v>
      </c>
      <c r="B616" s="49"/>
      <c r="C616" s="53" t="s">
        <v>1679</v>
      </c>
      <c r="D616" s="49"/>
      <c r="E616" s="53" t="s">
        <v>2021</v>
      </c>
    </row>
    <row r="617" spans="1:5" x14ac:dyDescent="0.35">
      <c r="A617" s="53" t="s">
        <v>910</v>
      </c>
      <c r="B617" s="49"/>
      <c r="C617" s="53" t="s">
        <v>1680</v>
      </c>
      <c r="D617" s="49"/>
      <c r="E617" s="53" t="s">
        <v>2022</v>
      </c>
    </row>
    <row r="618" spans="1:5" x14ac:dyDescent="0.35">
      <c r="A618" s="53" t="s">
        <v>911</v>
      </c>
      <c r="B618" s="49"/>
      <c r="C618" s="53" t="s">
        <v>1681</v>
      </c>
      <c r="D618" s="49"/>
      <c r="E618" s="53" t="s">
        <v>2023</v>
      </c>
    </row>
    <row r="619" spans="1:5" x14ac:dyDescent="0.35">
      <c r="A619" s="53" t="s">
        <v>912</v>
      </c>
      <c r="B619" s="49"/>
      <c r="C619" s="53" t="s">
        <v>1682</v>
      </c>
      <c r="D619" s="49"/>
      <c r="E619" s="53" t="s">
        <v>2024</v>
      </c>
    </row>
    <row r="620" spans="1:5" x14ac:dyDescent="0.35">
      <c r="A620" s="53" t="s">
        <v>913</v>
      </c>
      <c r="B620" s="49"/>
      <c r="C620" s="53" t="s">
        <v>1683</v>
      </c>
      <c r="D620" s="49"/>
      <c r="E620" s="53" t="s">
        <v>2025</v>
      </c>
    </row>
    <row r="621" spans="1:5" x14ac:dyDescent="0.35">
      <c r="A621" s="53" t="s">
        <v>914</v>
      </c>
      <c r="B621" s="49"/>
      <c r="C621" s="53" t="s">
        <v>1684</v>
      </c>
      <c r="D621" s="49"/>
      <c r="E621" s="53" t="s">
        <v>2026</v>
      </c>
    </row>
    <row r="622" spans="1:5" x14ac:dyDescent="0.35">
      <c r="A622" s="53" t="s">
        <v>915</v>
      </c>
      <c r="B622" s="49"/>
      <c r="C622" s="53" t="s">
        <v>1685</v>
      </c>
      <c r="D622" s="49"/>
      <c r="E622" s="53" t="s">
        <v>2027</v>
      </c>
    </row>
    <row r="623" spans="1:5" x14ac:dyDescent="0.35">
      <c r="A623" s="53" t="s">
        <v>916</v>
      </c>
      <c r="B623" s="49"/>
      <c r="C623" s="53" t="s">
        <v>1686</v>
      </c>
      <c r="D623" s="49"/>
      <c r="E623" s="53" t="s">
        <v>2028</v>
      </c>
    </row>
    <row r="624" spans="1:5" x14ac:dyDescent="0.35">
      <c r="A624" s="53" t="s">
        <v>917</v>
      </c>
      <c r="B624" s="49"/>
      <c r="C624" s="53" t="s">
        <v>1687</v>
      </c>
      <c r="D624" s="49"/>
      <c r="E624" s="53" t="s">
        <v>2029</v>
      </c>
    </row>
    <row r="625" spans="1:5" x14ac:dyDescent="0.35">
      <c r="A625" s="53" t="s">
        <v>918</v>
      </c>
      <c r="B625" s="49"/>
      <c r="C625" s="53" t="s">
        <v>1688</v>
      </c>
      <c r="D625" s="49"/>
      <c r="E625" s="53" t="s">
        <v>2030</v>
      </c>
    </row>
    <row r="626" spans="1:5" x14ac:dyDescent="0.35">
      <c r="A626" s="53" t="s">
        <v>919</v>
      </c>
      <c r="B626" s="49"/>
      <c r="C626" s="53" t="s">
        <v>1689</v>
      </c>
      <c r="D626" s="49"/>
      <c r="E626" s="53" t="s">
        <v>2031</v>
      </c>
    </row>
    <row r="627" spans="1:5" x14ac:dyDescent="0.35">
      <c r="A627" s="53" t="s">
        <v>920</v>
      </c>
      <c r="B627" s="49"/>
      <c r="C627" s="53" t="s">
        <v>1690</v>
      </c>
      <c r="D627" s="49"/>
      <c r="E627" s="53" t="s">
        <v>2032</v>
      </c>
    </row>
    <row r="628" spans="1:5" x14ac:dyDescent="0.35">
      <c r="A628" s="53" t="s">
        <v>921</v>
      </c>
      <c r="B628" s="49"/>
      <c r="C628" s="53" t="s">
        <v>1691</v>
      </c>
      <c r="D628" s="49"/>
      <c r="E628" s="53" t="s">
        <v>2033</v>
      </c>
    </row>
    <row r="629" spans="1:5" x14ac:dyDescent="0.35">
      <c r="A629" s="53" t="s">
        <v>922</v>
      </c>
      <c r="B629" s="49"/>
      <c r="C629" s="53" t="s">
        <v>1692</v>
      </c>
      <c r="D629" s="49"/>
      <c r="E629" s="53" t="s">
        <v>2034</v>
      </c>
    </row>
    <row r="630" spans="1:5" x14ac:dyDescent="0.35">
      <c r="A630" s="53" t="s">
        <v>923</v>
      </c>
      <c r="B630" s="49"/>
      <c r="C630" s="53" t="s">
        <v>1693</v>
      </c>
      <c r="D630" s="49"/>
      <c r="E630" s="53" t="s">
        <v>2035</v>
      </c>
    </row>
    <row r="631" spans="1:5" x14ac:dyDescent="0.35">
      <c r="A631" s="53" t="s">
        <v>924</v>
      </c>
      <c r="B631" s="49"/>
      <c r="C631" s="53" t="s">
        <v>1694</v>
      </c>
      <c r="D631" s="49"/>
      <c r="E631" s="53" t="s">
        <v>2036</v>
      </c>
    </row>
    <row r="632" spans="1:5" x14ac:dyDescent="0.35">
      <c r="A632" s="53" t="s">
        <v>925</v>
      </c>
      <c r="B632" s="49"/>
      <c r="C632" s="53" t="s">
        <v>1695</v>
      </c>
      <c r="D632" s="49"/>
      <c r="E632" s="53" t="s">
        <v>2037</v>
      </c>
    </row>
    <row r="633" spans="1:5" x14ac:dyDescent="0.35">
      <c r="A633" s="53" t="s">
        <v>926</v>
      </c>
      <c r="B633" s="49"/>
      <c r="C633" s="53" t="s">
        <v>1696</v>
      </c>
      <c r="D633" s="49"/>
      <c r="E633" s="53" t="s">
        <v>2038</v>
      </c>
    </row>
    <row r="634" spans="1:5" x14ac:dyDescent="0.35">
      <c r="A634" s="53" t="s">
        <v>927</v>
      </c>
      <c r="B634" s="49"/>
      <c r="C634" s="53" t="s">
        <v>1697</v>
      </c>
      <c r="D634" s="49"/>
      <c r="E634" s="53" t="s">
        <v>2039</v>
      </c>
    </row>
    <row r="635" spans="1:5" x14ac:dyDescent="0.35">
      <c r="A635" s="53" t="s">
        <v>928</v>
      </c>
      <c r="B635" s="49"/>
      <c r="C635" s="53" t="s">
        <v>1698</v>
      </c>
      <c r="D635" s="49"/>
      <c r="E635" s="53" t="s">
        <v>2040</v>
      </c>
    </row>
    <row r="636" spans="1:5" x14ac:dyDescent="0.35">
      <c r="A636" s="53" t="s">
        <v>929</v>
      </c>
      <c r="B636" s="49"/>
      <c r="C636" s="53" t="s">
        <v>1699</v>
      </c>
      <c r="D636" s="49"/>
      <c r="E636" s="53" t="s">
        <v>2041</v>
      </c>
    </row>
    <row r="637" spans="1:5" x14ac:dyDescent="0.35">
      <c r="A637" s="53" t="s">
        <v>930</v>
      </c>
      <c r="B637" s="49"/>
      <c r="C637" s="53" t="s">
        <v>1700</v>
      </c>
      <c r="D637" s="49"/>
      <c r="E637" s="53" t="s">
        <v>2042</v>
      </c>
    </row>
    <row r="638" spans="1:5" x14ac:dyDescent="0.35">
      <c r="A638" s="53" t="s">
        <v>931</v>
      </c>
      <c r="B638" s="49"/>
      <c r="C638" s="53" t="s">
        <v>1701</v>
      </c>
      <c r="D638" s="49"/>
      <c r="E638" s="53" t="s">
        <v>2043</v>
      </c>
    </row>
    <row r="639" spans="1:5" x14ac:dyDescent="0.35">
      <c r="A639" s="53" t="s">
        <v>932</v>
      </c>
      <c r="B639" s="49"/>
      <c r="C639" s="53" t="s">
        <v>1702</v>
      </c>
      <c r="D639" s="49"/>
      <c r="E639" s="53" t="s">
        <v>2044</v>
      </c>
    </row>
    <row r="640" spans="1:5" x14ac:dyDescent="0.35">
      <c r="A640" s="53" t="s">
        <v>933</v>
      </c>
      <c r="B640" s="49"/>
      <c r="C640" s="53" t="s">
        <v>1703</v>
      </c>
      <c r="D640" s="49"/>
      <c r="E640" s="53" t="s">
        <v>2045</v>
      </c>
    </row>
    <row r="641" spans="1:5" x14ac:dyDescent="0.35">
      <c r="A641" s="53" t="s">
        <v>934</v>
      </c>
      <c r="B641" s="49"/>
      <c r="C641" s="53" t="s">
        <v>1704</v>
      </c>
      <c r="D641" s="49"/>
      <c r="E641" s="53" t="s">
        <v>2046</v>
      </c>
    </row>
    <row r="642" spans="1:5" x14ac:dyDescent="0.35">
      <c r="A642" s="53" t="s">
        <v>935</v>
      </c>
      <c r="B642" s="49"/>
      <c r="C642" s="53" t="s">
        <v>1705</v>
      </c>
      <c r="D642" s="49"/>
      <c r="E642" s="53" t="s">
        <v>2047</v>
      </c>
    </row>
    <row r="643" spans="1:5" x14ac:dyDescent="0.35">
      <c r="A643" s="53" t="s">
        <v>936</v>
      </c>
      <c r="B643" s="49"/>
      <c r="C643" s="53" t="s">
        <v>1706</v>
      </c>
      <c r="D643" s="49"/>
      <c r="E643" s="53" t="s">
        <v>2048</v>
      </c>
    </row>
    <row r="644" spans="1:5" x14ac:dyDescent="0.35">
      <c r="A644" s="53" t="s">
        <v>937</v>
      </c>
      <c r="B644" s="49"/>
      <c r="C644" s="53" t="s">
        <v>1707</v>
      </c>
      <c r="D644" s="49"/>
      <c r="E644" s="53" t="s">
        <v>2049</v>
      </c>
    </row>
    <row r="645" spans="1:5" x14ac:dyDescent="0.35">
      <c r="A645" s="53" t="s">
        <v>938</v>
      </c>
      <c r="B645" s="49"/>
      <c r="C645" s="53" t="s">
        <v>1708</v>
      </c>
      <c r="D645" s="49"/>
      <c r="E645" s="53" t="s">
        <v>2050</v>
      </c>
    </row>
    <row r="646" spans="1:5" x14ac:dyDescent="0.35">
      <c r="A646" s="53" t="s">
        <v>939</v>
      </c>
      <c r="B646" s="49"/>
      <c r="C646" s="53" t="s">
        <v>1709</v>
      </c>
      <c r="D646" s="49"/>
      <c r="E646" s="53" t="s">
        <v>2051</v>
      </c>
    </row>
    <row r="647" spans="1:5" x14ac:dyDescent="0.35">
      <c r="A647" s="53" t="s">
        <v>940</v>
      </c>
      <c r="B647" s="49"/>
      <c r="C647" s="53" t="s">
        <v>1710</v>
      </c>
      <c r="D647" s="49"/>
      <c r="E647" s="53" t="s">
        <v>2052</v>
      </c>
    </row>
    <row r="648" spans="1:5" x14ac:dyDescent="0.35">
      <c r="A648" s="53" t="s">
        <v>941</v>
      </c>
      <c r="B648" s="49"/>
      <c r="C648" s="53" t="s">
        <v>1711</v>
      </c>
      <c r="D648" s="49"/>
      <c r="E648" s="53" t="s">
        <v>2053</v>
      </c>
    </row>
    <row r="649" spans="1:5" x14ac:dyDescent="0.35">
      <c r="A649" s="53" t="s">
        <v>942</v>
      </c>
      <c r="B649" s="49"/>
      <c r="C649" s="53" t="s">
        <v>1712</v>
      </c>
      <c r="D649" s="49"/>
      <c r="E649" s="53" t="s">
        <v>2054</v>
      </c>
    </row>
    <row r="650" spans="1:5" x14ac:dyDescent="0.35">
      <c r="A650" s="53" t="s">
        <v>943</v>
      </c>
      <c r="B650" s="49"/>
      <c r="C650" s="53" t="s">
        <v>1713</v>
      </c>
      <c r="D650" s="49"/>
      <c r="E650" s="53" t="s">
        <v>2055</v>
      </c>
    </row>
    <row r="651" spans="1:5" x14ac:dyDescent="0.35">
      <c r="A651" s="53" t="s">
        <v>944</v>
      </c>
      <c r="B651" s="49"/>
      <c r="C651" s="53" t="s">
        <v>1714</v>
      </c>
      <c r="D651" s="49"/>
      <c r="E651" s="53" t="s">
        <v>2056</v>
      </c>
    </row>
    <row r="652" spans="1:5" x14ac:dyDescent="0.35">
      <c r="A652" s="53" t="s">
        <v>945</v>
      </c>
      <c r="B652" s="49"/>
      <c r="C652" s="53" t="s">
        <v>1715</v>
      </c>
      <c r="D652" s="49"/>
      <c r="E652" s="53" t="s">
        <v>2057</v>
      </c>
    </row>
    <row r="653" spans="1:5" x14ac:dyDescent="0.35">
      <c r="A653" s="53" t="s">
        <v>946</v>
      </c>
      <c r="B653" s="49"/>
      <c r="C653" s="53" t="s">
        <v>1716</v>
      </c>
      <c r="D653" s="49"/>
      <c r="E653" s="53" t="s">
        <v>2058</v>
      </c>
    </row>
    <row r="654" spans="1:5" x14ac:dyDescent="0.35">
      <c r="A654" s="53" t="s">
        <v>947</v>
      </c>
      <c r="B654" s="49"/>
      <c r="C654" s="53" t="s">
        <v>1717</v>
      </c>
      <c r="D654" s="49"/>
      <c r="E654" s="53" t="s">
        <v>2059</v>
      </c>
    </row>
    <row r="655" spans="1:5" x14ac:dyDescent="0.35">
      <c r="A655" s="53" t="s">
        <v>948</v>
      </c>
      <c r="B655" s="49"/>
      <c r="C655" s="53" t="s">
        <v>1718</v>
      </c>
      <c r="D655" s="49"/>
      <c r="E655" s="53" t="s">
        <v>2060</v>
      </c>
    </row>
    <row r="656" spans="1:5" x14ac:dyDescent="0.35">
      <c r="A656" s="53" t="s">
        <v>949</v>
      </c>
      <c r="B656" s="49"/>
      <c r="C656" s="53" t="s">
        <v>1719</v>
      </c>
      <c r="D656" s="49"/>
      <c r="E656" s="53" t="s">
        <v>2061</v>
      </c>
    </row>
    <row r="657" spans="1:5" x14ac:dyDescent="0.35">
      <c r="A657" s="53" t="s">
        <v>950</v>
      </c>
      <c r="B657" s="49"/>
      <c r="C657" s="53" t="s">
        <v>1720</v>
      </c>
      <c r="D657" s="49"/>
      <c r="E657" s="53" t="s">
        <v>2062</v>
      </c>
    </row>
    <row r="658" spans="1:5" x14ac:dyDescent="0.35">
      <c r="A658" s="53" t="s">
        <v>951</v>
      </c>
      <c r="B658" s="49"/>
      <c r="C658" s="53" t="s">
        <v>1721</v>
      </c>
      <c r="D658" s="49"/>
      <c r="E658" s="53" t="s">
        <v>2063</v>
      </c>
    </row>
    <row r="659" spans="1:5" x14ac:dyDescent="0.35">
      <c r="A659" s="53" t="s">
        <v>952</v>
      </c>
      <c r="B659" s="49"/>
      <c r="C659" s="53" t="s">
        <v>1722</v>
      </c>
      <c r="D659" s="49"/>
      <c r="E659" s="53" t="s">
        <v>2064</v>
      </c>
    </row>
    <row r="660" spans="1:5" x14ac:dyDescent="0.35">
      <c r="A660" s="53" t="s">
        <v>953</v>
      </c>
      <c r="B660" s="49"/>
      <c r="C660" s="53" t="s">
        <v>1723</v>
      </c>
      <c r="D660" s="49"/>
      <c r="E660" s="53" t="s">
        <v>2065</v>
      </c>
    </row>
    <row r="661" spans="1:5" x14ac:dyDescent="0.35">
      <c r="A661" s="53" t="s">
        <v>954</v>
      </c>
      <c r="B661" s="49"/>
      <c r="C661" s="53" t="s">
        <v>1724</v>
      </c>
      <c r="D661" s="49"/>
      <c r="E661" s="53" t="s">
        <v>2066</v>
      </c>
    </row>
    <row r="662" spans="1:5" x14ac:dyDescent="0.35">
      <c r="A662" s="53" t="s">
        <v>955</v>
      </c>
      <c r="B662" s="49"/>
      <c r="C662" s="53" t="s">
        <v>1725</v>
      </c>
      <c r="D662" s="49"/>
      <c r="E662" s="53" t="s">
        <v>2067</v>
      </c>
    </row>
    <row r="663" spans="1:5" x14ac:dyDescent="0.35">
      <c r="A663" s="53" t="s">
        <v>956</v>
      </c>
      <c r="B663" s="49"/>
      <c r="C663" s="53" t="s">
        <v>1726</v>
      </c>
      <c r="D663" s="49"/>
      <c r="E663" s="53" t="s">
        <v>2068</v>
      </c>
    </row>
    <row r="664" spans="1:5" x14ac:dyDescent="0.35">
      <c r="A664" s="53" t="s">
        <v>957</v>
      </c>
      <c r="B664" s="49"/>
      <c r="C664" s="53" t="s">
        <v>1727</v>
      </c>
      <c r="D664" s="49"/>
      <c r="E664" s="53" t="s">
        <v>2069</v>
      </c>
    </row>
    <row r="665" spans="1:5" x14ac:dyDescent="0.35">
      <c r="A665" s="53" t="s">
        <v>958</v>
      </c>
      <c r="B665" s="49"/>
      <c r="C665" s="53" t="s">
        <v>1728</v>
      </c>
      <c r="D665" s="49"/>
      <c r="E665" s="53" t="s">
        <v>2070</v>
      </c>
    </row>
    <row r="666" spans="1:5" x14ac:dyDescent="0.35">
      <c r="A666" s="53" t="s">
        <v>959</v>
      </c>
      <c r="B666" s="49"/>
      <c r="C666" s="53" t="s">
        <v>1729</v>
      </c>
      <c r="D666" s="49"/>
      <c r="E666" s="53" t="s">
        <v>2071</v>
      </c>
    </row>
    <row r="667" spans="1:5" x14ac:dyDescent="0.35">
      <c r="A667" s="53" t="s">
        <v>960</v>
      </c>
      <c r="B667" s="49"/>
      <c r="C667" s="53" t="s">
        <v>1730</v>
      </c>
      <c r="D667" s="49"/>
      <c r="E667" s="53" t="s">
        <v>2072</v>
      </c>
    </row>
    <row r="668" spans="1:5" x14ac:dyDescent="0.35">
      <c r="A668" s="53" t="s">
        <v>961</v>
      </c>
      <c r="B668" s="49"/>
      <c r="C668" s="53" t="s">
        <v>1731</v>
      </c>
      <c r="D668" s="49"/>
      <c r="E668" s="53" t="s">
        <v>2073</v>
      </c>
    </row>
    <row r="669" spans="1:5" x14ac:dyDescent="0.35">
      <c r="A669" s="53" t="s">
        <v>962</v>
      </c>
      <c r="B669" s="49"/>
      <c r="C669" s="53" t="s">
        <v>1732</v>
      </c>
      <c r="D669" s="49"/>
      <c r="E669" s="53" t="s">
        <v>2074</v>
      </c>
    </row>
    <row r="670" spans="1:5" x14ac:dyDescent="0.35">
      <c r="A670" s="53" t="s">
        <v>963</v>
      </c>
      <c r="B670" s="49"/>
      <c r="C670" s="53" t="s">
        <v>1733</v>
      </c>
      <c r="D670" s="49"/>
      <c r="E670" s="53" t="s">
        <v>2075</v>
      </c>
    </row>
    <row r="671" spans="1:5" x14ac:dyDescent="0.35">
      <c r="A671" s="53" t="s">
        <v>964</v>
      </c>
      <c r="B671" s="49"/>
      <c r="C671" s="53" t="s">
        <v>1734</v>
      </c>
      <c r="D671" s="49"/>
      <c r="E671" s="53" t="s">
        <v>2076</v>
      </c>
    </row>
    <row r="672" spans="1:5" x14ac:dyDescent="0.35">
      <c r="A672" s="53" t="s">
        <v>965</v>
      </c>
      <c r="B672" s="49"/>
      <c r="C672" s="53" t="s">
        <v>1735</v>
      </c>
      <c r="D672" s="49"/>
      <c r="E672" s="53" t="s">
        <v>2077</v>
      </c>
    </row>
    <row r="673" spans="1:5" x14ac:dyDescent="0.35">
      <c r="A673" s="53" t="s">
        <v>966</v>
      </c>
      <c r="B673" s="49"/>
      <c r="C673" s="53" t="s">
        <v>1736</v>
      </c>
      <c r="D673" s="49"/>
      <c r="E673" s="53" t="s">
        <v>2078</v>
      </c>
    </row>
    <row r="674" spans="1:5" x14ac:dyDescent="0.35">
      <c r="A674" s="53" t="s">
        <v>967</v>
      </c>
      <c r="B674" s="49"/>
      <c r="C674" s="53" t="s">
        <v>1737</v>
      </c>
      <c r="D674" s="49"/>
      <c r="E674" s="53" t="s">
        <v>2079</v>
      </c>
    </row>
    <row r="675" spans="1:5" x14ac:dyDescent="0.35">
      <c r="A675" s="53" t="s">
        <v>968</v>
      </c>
      <c r="B675" s="49"/>
      <c r="C675" s="53" t="s">
        <v>1738</v>
      </c>
      <c r="D675" s="49"/>
      <c r="E675" s="53" t="s">
        <v>2080</v>
      </c>
    </row>
    <row r="676" spans="1:5" x14ac:dyDescent="0.35">
      <c r="A676" s="53" t="s">
        <v>969</v>
      </c>
      <c r="B676" s="49"/>
      <c r="C676" s="53" t="s">
        <v>1739</v>
      </c>
      <c r="D676" s="49"/>
      <c r="E676" s="53" t="s">
        <v>2081</v>
      </c>
    </row>
    <row r="677" spans="1:5" x14ac:dyDescent="0.35">
      <c r="A677" s="53" t="s">
        <v>970</v>
      </c>
      <c r="B677" s="49"/>
      <c r="C677" s="53" t="s">
        <v>1740</v>
      </c>
      <c r="D677" s="49"/>
      <c r="E677" s="53" t="s">
        <v>2082</v>
      </c>
    </row>
    <row r="678" spans="1:5" x14ac:dyDescent="0.35">
      <c r="A678" s="53" t="s">
        <v>971</v>
      </c>
      <c r="B678" s="49"/>
      <c r="C678" s="53" t="s">
        <v>1741</v>
      </c>
      <c r="D678" s="49"/>
      <c r="E678" s="53" t="s">
        <v>2083</v>
      </c>
    </row>
    <row r="679" spans="1:5" x14ac:dyDescent="0.35">
      <c r="A679" s="53" t="s">
        <v>972</v>
      </c>
      <c r="B679" s="49"/>
      <c r="C679" s="53" t="s">
        <v>1742</v>
      </c>
      <c r="D679" s="49"/>
      <c r="E679" s="53" t="s">
        <v>2084</v>
      </c>
    </row>
    <row r="680" spans="1:5" x14ac:dyDescent="0.35">
      <c r="A680" s="53" t="s">
        <v>973</v>
      </c>
      <c r="B680" s="49"/>
      <c r="C680" s="53" t="s">
        <v>1743</v>
      </c>
      <c r="D680" s="49"/>
      <c r="E680" s="53" t="s">
        <v>2085</v>
      </c>
    </row>
    <row r="681" spans="1:5" x14ac:dyDescent="0.35">
      <c r="A681" s="53" t="s">
        <v>974</v>
      </c>
      <c r="B681" s="49"/>
      <c r="C681" s="53" t="s">
        <v>1744</v>
      </c>
      <c r="D681" s="49"/>
      <c r="E681" s="53" t="s">
        <v>2086</v>
      </c>
    </row>
    <row r="682" spans="1:5" x14ac:dyDescent="0.35">
      <c r="A682" s="53" t="s">
        <v>975</v>
      </c>
      <c r="B682" s="49"/>
      <c r="C682" s="53" t="s">
        <v>1745</v>
      </c>
      <c r="D682" s="49"/>
      <c r="E682" s="53" t="s">
        <v>2087</v>
      </c>
    </row>
    <row r="683" spans="1:5" x14ac:dyDescent="0.35">
      <c r="A683" s="53" t="s">
        <v>976</v>
      </c>
      <c r="B683" s="49"/>
      <c r="C683" s="53" t="s">
        <v>1746</v>
      </c>
      <c r="D683" s="49"/>
      <c r="E683" s="53" t="s">
        <v>2088</v>
      </c>
    </row>
    <row r="684" spans="1:5" x14ac:dyDescent="0.35">
      <c r="A684" s="53" t="s">
        <v>977</v>
      </c>
      <c r="B684" s="49"/>
      <c r="C684" s="53" t="s">
        <v>1747</v>
      </c>
      <c r="D684" s="49"/>
      <c r="E684" s="53" t="s">
        <v>2089</v>
      </c>
    </row>
    <row r="685" spans="1:5" x14ac:dyDescent="0.35">
      <c r="A685" s="53" t="s">
        <v>978</v>
      </c>
      <c r="B685" s="49"/>
      <c r="C685" s="53" t="s">
        <v>1748</v>
      </c>
      <c r="D685" s="49"/>
      <c r="E685" s="53" t="s">
        <v>2090</v>
      </c>
    </row>
    <row r="686" spans="1:5" x14ac:dyDescent="0.35">
      <c r="A686" s="53" t="s">
        <v>979</v>
      </c>
      <c r="B686" s="49"/>
      <c r="C686" s="53" t="s">
        <v>1749</v>
      </c>
      <c r="D686" s="49"/>
      <c r="E686" s="53" t="s">
        <v>2091</v>
      </c>
    </row>
    <row r="687" spans="1:5" x14ac:dyDescent="0.35">
      <c r="A687" s="53" t="s">
        <v>980</v>
      </c>
      <c r="B687" s="49"/>
      <c r="C687" s="53" t="s">
        <v>1750</v>
      </c>
      <c r="D687" s="49"/>
      <c r="E687" s="53" t="s">
        <v>2092</v>
      </c>
    </row>
    <row r="688" spans="1:5" x14ac:dyDescent="0.35">
      <c r="A688" s="53" t="s">
        <v>981</v>
      </c>
      <c r="B688" s="49"/>
      <c r="C688" s="53" t="s">
        <v>1751</v>
      </c>
      <c r="D688" s="49"/>
      <c r="E688" s="53" t="s">
        <v>2093</v>
      </c>
    </row>
    <row r="689" spans="1:5" x14ac:dyDescent="0.35">
      <c r="A689" s="53" t="s">
        <v>982</v>
      </c>
      <c r="B689" s="49"/>
      <c r="C689" s="53" t="s">
        <v>1752</v>
      </c>
      <c r="D689" s="49"/>
      <c r="E689" s="53" t="s">
        <v>2094</v>
      </c>
    </row>
    <row r="690" spans="1:5" x14ac:dyDescent="0.35">
      <c r="A690" s="53" t="s">
        <v>983</v>
      </c>
      <c r="B690" s="49"/>
      <c r="C690" s="53" t="s">
        <v>1753</v>
      </c>
      <c r="D690" s="49"/>
      <c r="E690" s="53" t="s">
        <v>2095</v>
      </c>
    </row>
    <row r="691" spans="1:5" x14ac:dyDescent="0.35">
      <c r="A691" s="53" t="s">
        <v>984</v>
      </c>
      <c r="B691" s="49"/>
      <c r="C691" s="53" t="s">
        <v>1754</v>
      </c>
      <c r="D691" s="49"/>
      <c r="E691" s="53" t="s">
        <v>2096</v>
      </c>
    </row>
    <row r="692" spans="1:5" x14ac:dyDescent="0.35">
      <c r="A692" s="53" t="s">
        <v>985</v>
      </c>
      <c r="B692" s="49"/>
      <c r="C692" s="53" t="s">
        <v>1755</v>
      </c>
      <c r="D692" s="49"/>
      <c r="E692" s="53" t="s">
        <v>2097</v>
      </c>
    </row>
    <row r="693" spans="1:5" x14ac:dyDescent="0.35">
      <c r="A693" s="53" t="s">
        <v>986</v>
      </c>
      <c r="B693" s="49"/>
      <c r="C693" s="53" t="s">
        <v>1756</v>
      </c>
      <c r="D693" s="49"/>
      <c r="E693" s="53" t="s">
        <v>2098</v>
      </c>
    </row>
    <row r="694" spans="1:5" x14ac:dyDescent="0.35">
      <c r="A694" s="53" t="s">
        <v>987</v>
      </c>
      <c r="B694" s="49"/>
      <c r="C694" s="53" t="s">
        <v>1757</v>
      </c>
      <c r="D694" s="49"/>
      <c r="E694" s="53" t="s">
        <v>2099</v>
      </c>
    </row>
    <row r="695" spans="1:5" x14ac:dyDescent="0.35">
      <c r="A695" s="53" t="s">
        <v>988</v>
      </c>
      <c r="B695" s="49"/>
      <c r="C695" s="53" t="s">
        <v>1758</v>
      </c>
      <c r="D695" s="49"/>
      <c r="E695" s="53" t="s">
        <v>2100</v>
      </c>
    </row>
    <row r="696" spans="1:5" x14ac:dyDescent="0.35">
      <c r="A696" s="53" t="s">
        <v>989</v>
      </c>
      <c r="B696" s="49"/>
      <c r="C696" s="53" t="s">
        <v>1759</v>
      </c>
      <c r="D696" s="49"/>
      <c r="E696" s="53" t="s">
        <v>2101</v>
      </c>
    </row>
    <row r="697" spans="1:5" x14ac:dyDescent="0.35">
      <c r="A697" s="53" t="s">
        <v>990</v>
      </c>
      <c r="B697" s="49"/>
      <c r="C697" s="53" t="s">
        <v>1760</v>
      </c>
      <c r="D697" s="49"/>
      <c r="E697" s="53" t="s">
        <v>2102</v>
      </c>
    </row>
    <row r="698" spans="1:5" x14ac:dyDescent="0.35">
      <c r="A698" s="53" t="s">
        <v>991</v>
      </c>
      <c r="B698" s="49"/>
      <c r="C698" s="53" t="s">
        <v>1761</v>
      </c>
      <c r="D698" s="49"/>
      <c r="E698" s="53" t="s">
        <v>2103</v>
      </c>
    </row>
    <row r="699" spans="1:5" x14ac:dyDescent="0.35">
      <c r="A699" s="53" t="s">
        <v>992</v>
      </c>
      <c r="B699" s="49"/>
      <c r="C699" s="53" t="s">
        <v>1762</v>
      </c>
      <c r="D699" s="49"/>
      <c r="E699" s="53" t="s">
        <v>2104</v>
      </c>
    </row>
    <row r="700" spans="1:5" x14ac:dyDescent="0.35">
      <c r="A700" s="53" t="s">
        <v>993</v>
      </c>
      <c r="B700" s="49"/>
      <c r="C700" s="53" t="s">
        <v>1763</v>
      </c>
      <c r="D700" s="49"/>
      <c r="E700" s="53" t="s">
        <v>2105</v>
      </c>
    </row>
    <row r="701" spans="1:5" x14ac:dyDescent="0.35">
      <c r="A701" s="53" t="s">
        <v>994</v>
      </c>
      <c r="B701" s="49"/>
      <c r="C701" s="53" t="s">
        <v>1764</v>
      </c>
      <c r="D701" s="49"/>
      <c r="E701" s="53" t="s">
        <v>2106</v>
      </c>
    </row>
    <row r="702" spans="1:5" x14ac:dyDescent="0.35">
      <c r="A702" s="53" t="s">
        <v>995</v>
      </c>
      <c r="B702" s="49"/>
      <c r="C702" s="53" t="s">
        <v>1765</v>
      </c>
      <c r="D702" s="49"/>
      <c r="E702" s="53" t="s">
        <v>2107</v>
      </c>
    </row>
    <row r="703" spans="1:5" x14ac:dyDescent="0.35">
      <c r="A703" s="53" t="s">
        <v>996</v>
      </c>
      <c r="B703" s="49"/>
      <c r="C703" s="53" t="s">
        <v>1766</v>
      </c>
      <c r="D703" s="49"/>
      <c r="E703" s="53" t="s">
        <v>2108</v>
      </c>
    </row>
    <row r="704" spans="1:5" x14ac:dyDescent="0.35">
      <c r="A704" s="53" t="s">
        <v>997</v>
      </c>
      <c r="B704" s="49"/>
      <c r="C704" s="53" t="s">
        <v>1767</v>
      </c>
      <c r="D704" s="49"/>
      <c r="E704" s="53" t="s">
        <v>2109</v>
      </c>
    </row>
    <row r="705" spans="1:5" x14ac:dyDescent="0.35">
      <c r="A705" s="53" t="s">
        <v>998</v>
      </c>
      <c r="B705" s="49"/>
      <c r="C705" s="53" t="s">
        <v>1768</v>
      </c>
      <c r="D705" s="49"/>
      <c r="E705" s="53" t="s">
        <v>2110</v>
      </c>
    </row>
    <row r="706" spans="1:5" x14ac:dyDescent="0.35">
      <c r="A706" s="53" t="s">
        <v>999</v>
      </c>
      <c r="B706" s="49"/>
      <c r="C706" s="53" t="s">
        <v>1769</v>
      </c>
      <c r="D706" s="49"/>
      <c r="E706" s="53" t="s">
        <v>2111</v>
      </c>
    </row>
    <row r="707" spans="1:5" x14ac:dyDescent="0.35">
      <c r="A707" s="53" t="s">
        <v>1000</v>
      </c>
      <c r="B707" s="49"/>
      <c r="C707" s="53" t="s">
        <v>1770</v>
      </c>
      <c r="D707" s="49"/>
      <c r="E707" s="53" t="s">
        <v>2112</v>
      </c>
    </row>
    <row r="708" spans="1:5" x14ac:dyDescent="0.35">
      <c r="A708" s="53" t="s">
        <v>1001</v>
      </c>
      <c r="B708" s="49"/>
      <c r="C708" s="53" t="s">
        <v>1771</v>
      </c>
      <c r="D708" s="49"/>
      <c r="E708" s="53" t="s">
        <v>2113</v>
      </c>
    </row>
    <row r="709" spans="1:5" x14ac:dyDescent="0.35">
      <c r="A709" s="53" t="s">
        <v>1002</v>
      </c>
      <c r="B709" s="49"/>
      <c r="C709" s="53" t="s">
        <v>1772</v>
      </c>
      <c r="D709" s="49"/>
      <c r="E709" s="53" t="s">
        <v>2114</v>
      </c>
    </row>
    <row r="710" spans="1:5" x14ac:dyDescent="0.35">
      <c r="A710" s="53" t="s">
        <v>1003</v>
      </c>
      <c r="B710" s="49"/>
      <c r="C710" s="53" t="s">
        <v>1773</v>
      </c>
      <c r="D710" s="49"/>
      <c r="E710" s="53" t="s">
        <v>2115</v>
      </c>
    </row>
    <row r="711" spans="1:5" x14ac:dyDescent="0.35">
      <c r="A711" s="53" t="s">
        <v>1004</v>
      </c>
      <c r="B711" s="49"/>
      <c r="C711" s="53" t="s">
        <v>1774</v>
      </c>
      <c r="D711" s="49"/>
      <c r="E711" s="53" t="s">
        <v>2116</v>
      </c>
    </row>
    <row r="712" spans="1:5" x14ac:dyDescent="0.35">
      <c r="A712" s="53" t="s">
        <v>1005</v>
      </c>
      <c r="B712" s="49"/>
      <c r="C712" s="53" t="s">
        <v>1775</v>
      </c>
      <c r="D712" s="49"/>
      <c r="E712" s="53" t="s">
        <v>2117</v>
      </c>
    </row>
    <row r="713" spans="1:5" x14ac:dyDescent="0.35">
      <c r="A713" s="53" t="s">
        <v>1006</v>
      </c>
      <c r="B713" s="49"/>
      <c r="C713" s="53" t="s">
        <v>1776</v>
      </c>
      <c r="D713" s="49"/>
      <c r="E713" s="53" t="s">
        <v>2118</v>
      </c>
    </row>
    <row r="714" spans="1:5" x14ac:dyDescent="0.35">
      <c r="A714" s="53" t="s">
        <v>1007</v>
      </c>
      <c r="B714" s="49"/>
      <c r="C714" s="53" t="s">
        <v>1777</v>
      </c>
      <c r="D714" s="49"/>
      <c r="E714" s="53" t="s">
        <v>2119</v>
      </c>
    </row>
    <row r="715" spans="1:5" x14ac:dyDescent="0.35">
      <c r="A715" s="53" t="s">
        <v>1008</v>
      </c>
      <c r="B715" s="49"/>
      <c r="C715" s="53" t="s">
        <v>1778</v>
      </c>
      <c r="D715" s="49"/>
      <c r="E715" s="53" t="s">
        <v>2120</v>
      </c>
    </row>
    <row r="716" spans="1:5" x14ac:dyDescent="0.35">
      <c r="A716" s="53" t="s">
        <v>1009</v>
      </c>
      <c r="B716" s="49"/>
      <c r="C716" s="53" t="s">
        <v>1779</v>
      </c>
      <c r="D716" s="49"/>
      <c r="E716" s="53" t="s">
        <v>2121</v>
      </c>
    </row>
    <row r="717" spans="1:5" x14ac:dyDescent="0.35">
      <c r="A717" s="53" t="s">
        <v>1010</v>
      </c>
      <c r="B717" s="49"/>
      <c r="C717" s="53" t="s">
        <v>1780</v>
      </c>
      <c r="D717" s="49"/>
      <c r="E717" s="53" t="s">
        <v>2122</v>
      </c>
    </row>
    <row r="718" spans="1:5" x14ac:dyDescent="0.35">
      <c r="A718" s="53" t="s">
        <v>1011</v>
      </c>
      <c r="B718" s="49"/>
      <c r="C718" s="53" t="s">
        <v>1781</v>
      </c>
      <c r="D718" s="49"/>
      <c r="E718" s="53" t="s">
        <v>2123</v>
      </c>
    </row>
    <row r="719" spans="1:5" x14ac:dyDescent="0.35">
      <c r="A719" s="53" t="s">
        <v>1012</v>
      </c>
      <c r="B719" s="49"/>
      <c r="C719" s="53" t="s">
        <v>1782</v>
      </c>
      <c r="D719" s="49"/>
      <c r="E719" s="53" t="s">
        <v>2124</v>
      </c>
    </row>
    <row r="720" spans="1:5" x14ac:dyDescent="0.35">
      <c r="A720" s="53" t="s">
        <v>1013</v>
      </c>
      <c r="B720" s="49"/>
      <c r="C720" s="53" t="s">
        <v>1783</v>
      </c>
      <c r="D720" s="49"/>
      <c r="E720" s="53" t="s">
        <v>2125</v>
      </c>
    </row>
    <row r="721" spans="1:5" x14ac:dyDescent="0.35">
      <c r="A721" s="53" t="s">
        <v>1014</v>
      </c>
      <c r="B721" s="49"/>
      <c r="C721" s="53" t="s">
        <v>1784</v>
      </c>
      <c r="D721" s="49"/>
      <c r="E721" s="53" t="s">
        <v>2126</v>
      </c>
    </row>
    <row r="722" spans="1:5" x14ac:dyDescent="0.35">
      <c r="A722" s="53" t="s">
        <v>1015</v>
      </c>
      <c r="B722" s="49"/>
      <c r="C722" s="53" t="s">
        <v>1785</v>
      </c>
      <c r="D722" s="49"/>
      <c r="E722" s="53" t="s">
        <v>2127</v>
      </c>
    </row>
    <row r="723" spans="1:5" x14ac:dyDescent="0.35">
      <c r="A723" s="53" t="s">
        <v>1016</v>
      </c>
      <c r="B723" s="49"/>
      <c r="C723" s="53" t="s">
        <v>1786</v>
      </c>
      <c r="D723" s="49"/>
      <c r="E723" s="53" t="s">
        <v>2128</v>
      </c>
    </row>
    <row r="724" spans="1:5" x14ac:dyDescent="0.35">
      <c r="A724" s="53" t="s">
        <v>1017</v>
      </c>
      <c r="B724" s="49"/>
      <c r="C724" s="53" t="s">
        <v>1787</v>
      </c>
      <c r="D724" s="49"/>
      <c r="E724" s="53" t="s">
        <v>2129</v>
      </c>
    </row>
    <row r="725" spans="1:5" x14ac:dyDescent="0.35">
      <c r="A725" s="53" t="s">
        <v>1018</v>
      </c>
      <c r="B725" s="49"/>
      <c r="C725" s="53" t="s">
        <v>1788</v>
      </c>
      <c r="D725" s="49"/>
      <c r="E725" s="53" t="s">
        <v>2130</v>
      </c>
    </row>
    <row r="726" spans="1:5" x14ac:dyDescent="0.35">
      <c r="A726" s="53" t="s">
        <v>1019</v>
      </c>
      <c r="B726" s="49"/>
      <c r="C726" s="53" t="s">
        <v>1789</v>
      </c>
      <c r="D726" s="49"/>
      <c r="E726" s="53" t="s">
        <v>2131</v>
      </c>
    </row>
    <row r="727" spans="1:5" x14ac:dyDescent="0.35">
      <c r="A727" s="53" t="s">
        <v>1020</v>
      </c>
      <c r="B727" s="49"/>
      <c r="C727" s="53" t="s">
        <v>1790</v>
      </c>
      <c r="D727" s="49"/>
      <c r="E727" s="53" t="s">
        <v>2132</v>
      </c>
    </row>
    <row r="728" spans="1:5" x14ac:dyDescent="0.35">
      <c r="A728" s="53" t="s">
        <v>1021</v>
      </c>
      <c r="B728" s="49"/>
      <c r="C728" s="53" t="s">
        <v>1791</v>
      </c>
      <c r="D728" s="49"/>
      <c r="E728" s="53" t="s">
        <v>2133</v>
      </c>
    </row>
    <row r="729" spans="1:5" x14ac:dyDescent="0.35">
      <c r="A729" s="53" t="s">
        <v>1022</v>
      </c>
      <c r="B729" s="49"/>
      <c r="C729" s="53" t="s">
        <v>1792</v>
      </c>
      <c r="D729" s="49"/>
      <c r="E729" s="53" t="s">
        <v>2134</v>
      </c>
    </row>
    <row r="730" spans="1:5" x14ac:dyDescent="0.35">
      <c r="A730" s="53" t="s">
        <v>1023</v>
      </c>
      <c r="B730" s="49"/>
      <c r="C730" s="53" t="s">
        <v>1793</v>
      </c>
      <c r="D730" s="49"/>
      <c r="E730" s="53" t="s">
        <v>2135</v>
      </c>
    </row>
    <row r="731" spans="1:5" x14ac:dyDescent="0.35">
      <c r="A731" s="53" t="s">
        <v>1024</v>
      </c>
      <c r="B731" s="49"/>
      <c r="C731" s="53" t="s">
        <v>1794</v>
      </c>
      <c r="D731" s="49"/>
      <c r="E731" s="53" t="s">
        <v>2136</v>
      </c>
    </row>
    <row r="732" spans="1:5" x14ac:dyDescent="0.35">
      <c r="A732" s="53" t="s">
        <v>1025</v>
      </c>
      <c r="B732" s="49"/>
      <c r="C732" s="53" t="s">
        <v>1795</v>
      </c>
      <c r="D732" s="49"/>
      <c r="E732" s="53" t="s">
        <v>2137</v>
      </c>
    </row>
    <row r="733" spans="1:5" x14ac:dyDescent="0.35">
      <c r="A733" s="53" t="s">
        <v>1026</v>
      </c>
      <c r="B733" s="49"/>
      <c r="C733" s="53" t="s">
        <v>1796</v>
      </c>
      <c r="D733" s="49"/>
      <c r="E733" s="53" t="s">
        <v>2138</v>
      </c>
    </row>
    <row r="734" spans="1:5" x14ac:dyDescent="0.35">
      <c r="A734" s="53" t="s">
        <v>1027</v>
      </c>
      <c r="B734" s="49"/>
      <c r="C734" s="53" t="s">
        <v>1797</v>
      </c>
      <c r="D734" s="49"/>
      <c r="E734" s="53" t="s">
        <v>2139</v>
      </c>
    </row>
    <row r="735" spans="1:5" x14ac:dyDescent="0.35">
      <c r="A735" s="53" t="s">
        <v>1028</v>
      </c>
      <c r="B735" s="49"/>
      <c r="C735" s="53" t="s">
        <v>1798</v>
      </c>
      <c r="D735" s="49"/>
      <c r="E735" s="53" t="s">
        <v>2140</v>
      </c>
    </row>
    <row r="736" spans="1:5" x14ac:dyDescent="0.35">
      <c r="A736" s="53" t="s">
        <v>1029</v>
      </c>
      <c r="B736" s="49"/>
      <c r="C736" s="53" t="s">
        <v>1799</v>
      </c>
      <c r="D736" s="49"/>
      <c r="E736" s="53" t="s">
        <v>2141</v>
      </c>
    </row>
    <row r="737" spans="1:5" x14ac:dyDescent="0.35">
      <c r="A737" s="53" t="s">
        <v>1030</v>
      </c>
      <c r="B737" s="49"/>
      <c r="C737" s="53" t="s">
        <v>1800</v>
      </c>
      <c r="D737" s="49"/>
      <c r="E737" s="53" t="s">
        <v>2142</v>
      </c>
    </row>
    <row r="738" spans="1:5" x14ac:dyDescent="0.35">
      <c r="A738" s="53" t="s">
        <v>1031</v>
      </c>
      <c r="B738" s="49"/>
      <c r="C738" s="53" t="s">
        <v>1801</v>
      </c>
      <c r="D738" s="49"/>
      <c r="E738" s="53" t="s">
        <v>2143</v>
      </c>
    </row>
    <row r="739" spans="1:5" x14ac:dyDescent="0.35">
      <c r="A739" s="53" t="s">
        <v>1032</v>
      </c>
      <c r="B739" s="49"/>
      <c r="C739" s="53" t="s">
        <v>1802</v>
      </c>
      <c r="D739" s="49"/>
      <c r="E739" s="53" t="s">
        <v>2144</v>
      </c>
    </row>
    <row r="740" spans="1:5" x14ac:dyDescent="0.35">
      <c r="A740" s="53" t="s">
        <v>1033</v>
      </c>
      <c r="B740" s="49"/>
      <c r="C740" s="53" t="s">
        <v>1803</v>
      </c>
      <c r="D740" s="49"/>
      <c r="E740" s="53" t="s">
        <v>2145</v>
      </c>
    </row>
    <row r="741" spans="1:5" x14ac:dyDescent="0.35">
      <c r="A741" s="53" t="s">
        <v>1034</v>
      </c>
      <c r="B741" s="49"/>
      <c r="C741" s="53" t="s">
        <v>1804</v>
      </c>
      <c r="D741" s="49"/>
      <c r="E741" s="53" t="s">
        <v>2146</v>
      </c>
    </row>
    <row r="742" spans="1:5" x14ac:dyDescent="0.35">
      <c r="A742" s="53" t="s">
        <v>1035</v>
      </c>
      <c r="B742" s="49"/>
      <c r="C742" s="53" t="s">
        <v>1805</v>
      </c>
      <c r="D742" s="49"/>
      <c r="E742" s="53" t="s">
        <v>2147</v>
      </c>
    </row>
    <row r="743" spans="1:5" x14ac:dyDescent="0.35">
      <c r="A743" s="53" t="s">
        <v>1036</v>
      </c>
      <c r="B743" s="49"/>
      <c r="C743" s="53" t="s">
        <v>1806</v>
      </c>
      <c r="D743" s="49"/>
      <c r="E743" s="53" t="s">
        <v>2148</v>
      </c>
    </row>
    <row r="744" spans="1:5" x14ac:dyDescent="0.35">
      <c r="A744" s="53" t="s">
        <v>1037</v>
      </c>
      <c r="B744" s="49"/>
      <c r="C744" s="53" t="s">
        <v>1807</v>
      </c>
      <c r="D744" s="49"/>
      <c r="E744" s="53" t="s">
        <v>2149</v>
      </c>
    </row>
    <row r="745" spans="1:5" x14ac:dyDescent="0.35">
      <c r="A745" s="53" t="s">
        <v>1038</v>
      </c>
      <c r="B745" s="49"/>
      <c r="C745" s="53" t="s">
        <v>1808</v>
      </c>
      <c r="D745" s="49"/>
      <c r="E745" s="53" t="s">
        <v>2150</v>
      </c>
    </row>
    <row r="746" spans="1:5" x14ac:dyDescent="0.35">
      <c r="A746" s="53" t="s">
        <v>1039</v>
      </c>
      <c r="B746" s="49"/>
      <c r="C746" s="53" t="s">
        <v>1809</v>
      </c>
      <c r="D746" s="49"/>
      <c r="E746" s="53" t="s">
        <v>2151</v>
      </c>
    </row>
    <row r="747" spans="1:5" x14ac:dyDescent="0.35">
      <c r="A747" s="53" t="s">
        <v>1040</v>
      </c>
      <c r="B747" s="49"/>
      <c r="C747" s="53" t="s">
        <v>1810</v>
      </c>
      <c r="D747" s="49"/>
      <c r="E747" s="53" t="s">
        <v>2152</v>
      </c>
    </row>
    <row r="748" spans="1:5" x14ac:dyDescent="0.35">
      <c r="A748" s="53" t="s">
        <v>1041</v>
      </c>
      <c r="B748" s="49"/>
      <c r="C748" s="53" t="s">
        <v>1811</v>
      </c>
      <c r="D748" s="49"/>
      <c r="E748" s="53" t="s">
        <v>2153</v>
      </c>
    </row>
    <row r="749" spans="1:5" x14ac:dyDescent="0.35">
      <c r="A749" s="53" t="s">
        <v>1042</v>
      </c>
      <c r="B749" s="49"/>
      <c r="C749" s="53" t="s">
        <v>1812</v>
      </c>
      <c r="D749" s="49"/>
      <c r="E749" s="53" t="s">
        <v>2154</v>
      </c>
    </row>
    <row r="750" spans="1:5" x14ac:dyDescent="0.35">
      <c r="A750" s="53" t="s">
        <v>1043</v>
      </c>
      <c r="B750" s="49"/>
      <c r="C750" s="53" t="s">
        <v>1813</v>
      </c>
      <c r="D750" s="49"/>
      <c r="E750" s="53" t="s">
        <v>2155</v>
      </c>
    </row>
    <row r="751" spans="1:5" x14ac:dyDescent="0.35">
      <c r="A751" s="53" t="s">
        <v>1044</v>
      </c>
      <c r="B751" s="49"/>
      <c r="C751" s="53" t="s">
        <v>1814</v>
      </c>
      <c r="D751" s="49"/>
      <c r="E751" s="53" t="s">
        <v>2156</v>
      </c>
    </row>
    <row r="752" spans="1:5" x14ac:dyDescent="0.35">
      <c r="A752" s="53" t="s">
        <v>1045</v>
      </c>
      <c r="B752" s="49"/>
      <c r="C752" s="53" t="s">
        <v>1815</v>
      </c>
      <c r="D752" s="49"/>
      <c r="E752" s="53" t="s">
        <v>2157</v>
      </c>
    </row>
    <row r="753" spans="1:5" x14ac:dyDescent="0.35">
      <c r="A753" s="53" t="s">
        <v>1046</v>
      </c>
      <c r="B753" s="49"/>
      <c r="C753" s="53" t="s">
        <v>1816</v>
      </c>
      <c r="D753" s="49"/>
      <c r="E753" s="53" t="s">
        <v>2158</v>
      </c>
    </row>
    <row r="754" spans="1:5" x14ac:dyDescent="0.35">
      <c r="A754" s="53" t="s">
        <v>1047</v>
      </c>
      <c r="B754" s="49"/>
      <c r="C754" s="53" t="s">
        <v>1817</v>
      </c>
      <c r="D754" s="49"/>
      <c r="E754" s="53" t="s">
        <v>2159</v>
      </c>
    </row>
    <row r="755" spans="1:5" x14ac:dyDescent="0.35">
      <c r="A755" s="53" t="s">
        <v>1048</v>
      </c>
      <c r="B755" s="49"/>
      <c r="C755" s="53" t="s">
        <v>1818</v>
      </c>
      <c r="D755" s="49"/>
      <c r="E755" s="53" t="s">
        <v>2160</v>
      </c>
    </row>
    <row r="756" spans="1:5" x14ac:dyDescent="0.35">
      <c r="A756" s="53" t="s">
        <v>1049</v>
      </c>
      <c r="B756" s="49"/>
      <c r="C756" s="53" t="s">
        <v>1819</v>
      </c>
      <c r="D756" s="49"/>
      <c r="E756" s="53" t="s">
        <v>2161</v>
      </c>
    </row>
    <row r="757" spans="1:5" x14ac:dyDescent="0.35">
      <c r="A757" s="53" t="s">
        <v>1050</v>
      </c>
      <c r="B757" s="49"/>
      <c r="C757" s="53" t="s">
        <v>1820</v>
      </c>
      <c r="D757" s="49"/>
      <c r="E757" s="53" t="s">
        <v>2162</v>
      </c>
    </row>
    <row r="758" spans="1:5" x14ac:dyDescent="0.35">
      <c r="A758" s="53" t="s">
        <v>1051</v>
      </c>
      <c r="B758" s="49"/>
      <c r="C758" s="53" t="s">
        <v>1821</v>
      </c>
      <c r="D758" s="49"/>
      <c r="E758" s="53" t="s">
        <v>2163</v>
      </c>
    </row>
    <row r="759" spans="1:5" x14ac:dyDescent="0.35">
      <c r="A759" s="53" t="s">
        <v>1052</v>
      </c>
      <c r="B759" s="49"/>
      <c r="C759" s="53" t="s">
        <v>1822</v>
      </c>
      <c r="D759" s="49"/>
      <c r="E759" s="53" t="s">
        <v>2164</v>
      </c>
    </row>
    <row r="760" spans="1:5" x14ac:dyDescent="0.35">
      <c r="A760" s="53" t="s">
        <v>1053</v>
      </c>
      <c r="B760" s="49"/>
      <c r="C760" s="53" t="s">
        <v>1823</v>
      </c>
      <c r="D760" s="49"/>
      <c r="E760" s="53" t="s">
        <v>2165</v>
      </c>
    </row>
    <row r="761" spans="1:5" x14ac:dyDescent="0.35">
      <c r="A761" s="53" t="s">
        <v>1054</v>
      </c>
      <c r="B761" s="49"/>
      <c r="C761" s="53" t="s">
        <v>1824</v>
      </c>
      <c r="D761" s="49"/>
      <c r="E761" s="53" t="s">
        <v>2166</v>
      </c>
    </row>
    <row r="762" spans="1:5" x14ac:dyDescent="0.35">
      <c r="A762" s="53" t="s">
        <v>1055</v>
      </c>
      <c r="B762" s="49"/>
      <c r="C762" s="53" t="s">
        <v>1825</v>
      </c>
      <c r="D762" s="49"/>
      <c r="E762" s="53" t="s">
        <v>2167</v>
      </c>
    </row>
    <row r="763" spans="1:5" x14ac:dyDescent="0.35">
      <c r="A763" s="53" t="s">
        <v>1056</v>
      </c>
      <c r="B763" s="49"/>
      <c r="C763" s="53" t="s">
        <v>1826</v>
      </c>
      <c r="D763" s="49"/>
      <c r="E763" s="53" t="s">
        <v>2168</v>
      </c>
    </row>
    <row r="764" spans="1:5" x14ac:dyDescent="0.35">
      <c r="A764" s="53" t="s">
        <v>1057</v>
      </c>
      <c r="B764" s="49"/>
      <c r="C764" s="53" t="s">
        <v>1827</v>
      </c>
      <c r="D764" s="49"/>
      <c r="E764" s="53" t="s">
        <v>2169</v>
      </c>
    </row>
    <row r="765" spans="1:5" x14ac:dyDescent="0.35">
      <c r="A765" s="53" t="s">
        <v>1058</v>
      </c>
      <c r="B765" s="49"/>
      <c r="C765" s="53" t="s">
        <v>1828</v>
      </c>
      <c r="D765" s="49"/>
      <c r="E765" s="53" t="s">
        <v>2170</v>
      </c>
    </row>
    <row r="766" spans="1:5" x14ac:dyDescent="0.35">
      <c r="A766" s="53" t="s">
        <v>1059</v>
      </c>
      <c r="B766" s="49"/>
      <c r="C766" s="53" t="s">
        <v>1829</v>
      </c>
      <c r="D766" s="49"/>
      <c r="E766" s="53" t="s">
        <v>2171</v>
      </c>
    </row>
    <row r="767" spans="1:5" x14ac:dyDescent="0.35">
      <c r="A767" s="53" t="s">
        <v>1060</v>
      </c>
      <c r="B767" s="49"/>
      <c r="C767" s="53" t="s">
        <v>1830</v>
      </c>
      <c r="D767" s="49"/>
      <c r="E767" s="53" t="s">
        <v>2172</v>
      </c>
    </row>
    <row r="768" spans="1:5" x14ac:dyDescent="0.35">
      <c r="A768" s="53" t="s">
        <v>1061</v>
      </c>
      <c r="B768" s="49"/>
      <c r="C768" s="53" t="s">
        <v>1831</v>
      </c>
      <c r="D768" s="49"/>
      <c r="E768" s="53" t="s">
        <v>2173</v>
      </c>
    </row>
    <row r="769" spans="1:5" x14ac:dyDescent="0.35">
      <c r="A769" s="53" t="s">
        <v>1062</v>
      </c>
      <c r="B769" s="49"/>
      <c r="C769" s="53" t="s">
        <v>1832</v>
      </c>
      <c r="D769" s="49"/>
      <c r="E769" s="53" t="s">
        <v>2174</v>
      </c>
    </row>
    <row r="770" spans="1:5" x14ac:dyDescent="0.35">
      <c r="A770" s="53" t="s">
        <v>1063</v>
      </c>
      <c r="B770" s="49"/>
      <c r="C770" s="53" t="s">
        <v>1833</v>
      </c>
      <c r="D770" s="49"/>
      <c r="E770" s="53" t="s">
        <v>2175</v>
      </c>
    </row>
    <row r="771" spans="1:5" x14ac:dyDescent="0.35">
      <c r="A771" s="53" t="s">
        <v>1064</v>
      </c>
      <c r="B771" s="49"/>
      <c r="C771" s="53" t="s">
        <v>1834</v>
      </c>
      <c r="D771" s="49"/>
      <c r="E771" s="53" t="s">
        <v>2176</v>
      </c>
    </row>
    <row r="772" spans="1:5" x14ac:dyDescent="0.35">
      <c r="A772" s="53" t="s">
        <v>1065</v>
      </c>
      <c r="B772" s="49"/>
      <c r="C772" s="53" t="s">
        <v>1835</v>
      </c>
      <c r="D772" s="49"/>
      <c r="E772" s="53" t="s">
        <v>2177</v>
      </c>
    </row>
    <row r="773" spans="1:5" x14ac:dyDescent="0.35">
      <c r="A773" s="53" t="s">
        <v>1066</v>
      </c>
      <c r="B773" s="49"/>
      <c r="C773" s="53" t="s">
        <v>1836</v>
      </c>
      <c r="D773" s="49"/>
      <c r="E773" s="53" t="s">
        <v>2178</v>
      </c>
    </row>
    <row r="774" spans="1:5" x14ac:dyDescent="0.35">
      <c r="A774" s="53" t="s">
        <v>1067</v>
      </c>
      <c r="B774" s="49"/>
      <c r="C774" s="53" t="s">
        <v>1837</v>
      </c>
      <c r="D774" s="49"/>
      <c r="E774" s="53" t="s">
        <v>2179</v>
      </c>
    </row>
    <row r="775" spans="1:5" x14ac:dyDescent="0.35">
      <c r="A775" s="53" t="s">
        <v>1068</v>
      </c>
      <c r="B775" s="49"/>
      <c r="C775" s="53" t="s">
        <v>1838</v>
      </c>
      <c r="D775" s="49"/>
      <c r="E775" s="53" t="s">
        <v>2180</v>
      </c>
    </row>
    <row r="776" spans="1:5" x14ac:dyDescent="0.35">
      <c r="A776" s="53" t="s">
        <v>1069</v>
      </c>
      <c r="B776" s="49"/>
      <c r="C776" s="53" t="s">
        <v>1839</v>
      </c>
      <c r="D776" s="49"/>
      <c r="E776" s="53" t="s">
        <v>2181</v>
      </c>
    </row>
    <row r="777" spans="1:5" x14ac:dyDescent="0.35">
      <c r="A777" s="53" t="s">
        <v>1070</v>
      </c>
      <c r="B777" s="49"/>
      <c r="C777" s="53" t="s">
        <v>1840</v>
      </c>
      <c r="D777" s="49"/>
      <c r="E777" s="53" t="s">
        <v>2182</v>
      </c>
    </row>
    <row r="778" spans="1:5" x14ac:dyDescent="0.35">
      <c r="A778" s="53" t="s">
        <v>1071</v>
      </c>
      <c r="B778" s="49"/>
      <c r="C778" s="53" t="s">
        <v>1841</v>
      </c>
      <c r="D778" s="49"/>
      <c r="E778" s="53" t="s">
        <v>2183</v>
      </c>
    </row>
    <row r="779" spans="1:5" x14ac:dyDescent="0.35">
      <c r="A779" s="49"/>
      <c r="B779" s="49"/>
      <c r="C779" s="53" t="s">
        <v>1842</v>
      </c>
      <c r="D779" s="49"/>
      <c r="E779" s="53" t="s">
        <v>2184</v>
      </c>
    </row>
    <row r="780" spans="1:5" x14ac:dyDescent="0.35">
      <c r="A780" s="49"/>
      <c r="B780" s="49"/>
      <c r="C780" s="53" t="s">
        <v>1843</v>
      </c>
      <c r="D780" s="49"/>
      <c r="E780" s="53" t="s">
        <v>2185</v>
      </c>
    </row>
    <row r="781" spans="1:5" x14ac:dyDescent="0.35">
      <c r="A781" s="49"/>
      <c r="B781" s="49"/>
      <c r="C781" s="53" t="s">
        <v>1844</v>
      </c>
      <c r="D781" s="49"/>
      <c r="E781" s="53" t="s">
        <v>2186</v>
      </c>
    </row>
    <row r="782" spans="1:5" x14ac:dyDescent="0.35">
      <c r="A782" s="49"/>
      <c r="B782" s="49"/>
      <c r="C782" s="53" t="s">
        <v>1845</v>
      </c>
      <c r="D782" s="49"/>
      <c r="E782" s="53" t="s">
        <v>2187</v>
      </c>
    </row>
    <row r="783" spans="1:5" x14ac:dyDescent="0.35">
      <c r="A783" s="49"/>
      <c r="B783" s="49"/>
      <c r="C783" s="53" t="s">
        <v>1846</v>
      </c>
      <c r="D783" s="49"/>
      <c r="E783" s="53" t="s">
        <v>2188</v>
      </c>
    </row>
    <row r="784" spans="1:5" x14ac:dyDescent="0.35">
      <c r="A784" s="49"/>
      <c r="B784" s="49"/>
      <c r="C784" s="53" t="s">
        <v>1847</v>
      </c>
      <c r="D784" s="49"/>
      <c r="E784" s="53" t="s">
        <v>2189</v>
      </c>
    </row>
    <row r="785" spans="1:5" x14ac:dyDescent="0.35">
      <c r="A785" s="49"/>
      <c r="B785" s="49"/>
      <c r="C785" s="53" t="s">
        <v>1848</v>
      </c>
      <c r="D785" s="49"/>
      <c r="E785" s="53" t="s">
        <v>2190</v>
      </c>
    </row>
    <row r="786" spans="1:5" x14ac:dyDescent="0.35">
      <c r="A786" s="49"/>
      <c r="B786" s="49"/>
      <c r="C786" s="53" t="s">
        <v>1849</v>
      </c>
      <c r="D786" s="49"/>
      <c r="E786" s="53" t="s">
        <v>2191</v>
      </c>
    </row>
    <row r="787" spans="1:5" x14ac:dyDescent="0.35">
      <c r="A787" s="49"/>
      <c r="B787" s="49"/>
      <c r="C787" s="53" t="s">
        <v>1850</v>
      </c>
      <c r="D787" s="49"/>
      <c r="E787" s="53" t="s">
        <v>2192</v>
      </c>
    </row>
    <row r="788" spans="1:5" x14ac:dyDescent="0.35">
      <c r="A788" s="49"/>
      <c r="B788" s="49"/>
      <c r="C788" s="53" t="s">
        <v>1851</v>
      </c>
      <c r="D788" s="49"/>
      <c r="E788" s="53" t="s">
        <v>2193</v>
      </c>
    </row>
    <row r="789" spans="1:5" x14ac:dyDescent="0.35">
      <c r="A789" s="49"/>
      <c r="B789" s="49"/>
      <c r="C789" s="53" t="s">
        <v>1852</v>
      </c>
      <c r="D789" s="49"/>
      <c r="E789" s="53" t="s">
        <v>2194</v>
      </c>
    </row>
    <row r="790" spans="1:5" x14ac:dyDescent="0.35">
      <c r="A790" s="49"/>
      <c r="B790" s="49"/>
      <c r="C790" s="53" t="s">
        <v>1853</v>
      </c>
      <c r="D790" s="49"/>
      <c r="E790" s="53" t="s">
        <v>2195</v>
      </c>
    </row>
    <row r="791" spans="1:5" x14ac:dyDescent="0.35">
      <c r="A791" s="49"/>
      <c r="B791" s="49"/>
      <c r="C791" s="53" t="s">
        <v>1854</v>
      </c>
      <c r="D791" s="49"/>
      <c r="E791" s="53" t="s">
        <v>2196</v>
      </c>
    </row>
    <row r="792" spans="1:5" x14ac:dyDescent="0.35">
      <c r="A792" s="49"/>
      <c r="B792" s="49"/>
      <c r="C792" s="53" t="s">
        <v>1855</v>
      </c>
      <c r="D792" s="49"/>
      <c r="E792" s="53" t="s">
        <v>2197</v>
      </c>
    </row>
    <row r="793" spans="1:5" x14ac:dyDescent="0.35">
      <c r="A793" s="49"/>
      <c r="B793" s="49"/>
      <c r="C793" s="53" t="s">
        <v>1856</v>
      </c>
      <c r="D793" s="49"/>
      <c r="E793" s="53" t="s">
        <v>2198</v>
      </c>
    </row>
    <row r="794" spans="1:5" x14ac:dyDescent="0.35">
      <c r="A794" s="49"/>
      <c r="B794" s="49"/>
      <c r="C794" s="53" t="s">
        <v>1857</v>
      </c>
      <c r="D794" s="49"/>
      <c r="E794" s="53" t="s">
        <v>2199</v>
      </c>
    </row>
    <row r="795" spans="1:5" x14ac:dyDescent="0.35">
      <c r="A795" s="49"/>
      <c r="B795" s="49"/>
      <c r="C795" s="53" t="s">
        <v>1858</v>
      </c>
      <c r="D795" s="49"/>
      <c r="E795" s="53" t="s">
        <v>2200</v>
      </c>
    </row>
    <row r="796" spans="1:5" x14ac:dyDescent="0.35">
      <c r="A796" s="49"/>
      <c r="B796" s="49"/>
      <c r="C796" s="53" t="s">
        <v>1859</v>
      </c>
      <c r="D796" s="49"/>
      <c r="E796" s="53" t="s">
        <v>2201</v>
      </c>
    </row>
    <row r="797" spans="1:5" x14ac:dyDescent="0.35">
      <c r="A797" s="49"/>
      <c r="B797" s="49"/>
      <c r="C797" s="53" t="s">
        <v>1860</v>
      </c>
      <c r="D797" s="49"/>
      <c r="E797" s="53" t="s">
        <v>2202</v>
      </c>
    </row>
    <row r="798" spans="1:5" x14ac:dyDescent="0.35">
      <c r="A798" s="49"/>
      <c r="B798" s="49"/>
      <c r="C798" s="49"/>
      <c r="D798" s="49"/>
      <c r="E798" s="53" t="s">
        <v>2203</v>
      </c>
    </row>
    <row r="799" spans="1:5" x14ac:dyDescent="0.35">
      <c r="A799" s="49"/>
      <c r="B799" s="49"/>
      <c r="C799" s="49"/>
      <c r="D799" s="49"/>
      <c r="E799" s="53" t="s">
        <v>2204</v>
      </c>
    </row>
    <row r="800" spans="1:5" x14ac:dyDescent="0.35">
      <c r="A800" s="49"/>
      <c r="B800" s="49"/>
      <c r="C800" s="49"/>
      <c r="D800" s="49"/>
      <c r="E800" s="53" t="s">
        <v>2205</v>
      </c>
    </row>
    <row r="801" spans="1:5" x14ac:dyDescent="0.35">
      <c r="A801" s="49"/>
      <c r="B801" s="49"/>
      <c r="C801" s="49"/>
      <c r="D801" s="49"/>
      <c r="E801" s="53" t="s">
        <v>2206</v>
      </c>
    </row>
    <row r="802" spans="1:5" x14ac:dyDescent="0.35">
      <c r="A802" s="49"/>
      <c r="B802" s="49"/>
      <c r="C802" s="49"/>
      <c r="D802" s="49"/>
      <c r="E802" s="53" t="s">
        <v>2207</v>
      </c>
    </row>
    <row r="803" spans="1:5" x14ac:dyDescent="0.35">
      <c r="A803" s="49"/>
      <c r="B803" s="49"/>
      <c r="C803" s="49"/>
      <c r="D803" s="49"/>
      <c r="E803" s="53" t="s">
        <v>2208</v>
      </c>
    </row>
    <row r="804" spans="1:5" x14ac:dyDescent="0.35">
      <c r="A804" s="49"/>
      <c r="B804" s="49"/>
      <c r="C804" s="49"/>
      <c r="D804" s="49"/>
      <c r="E804" s="53" t="s">
        <v>2209</v>
      </c>
    </row>
    <row r="805" spans="1:5" x14ac:dyDescent="0.35">
      <c r="A805" s="49"/>
      <c r="B805" s="49"/>
      <c r="C805" s="49"/>
      <c r="D805" s="49"/>
      <c r="E805" s="53" t="s">
        <v>2210</v>
      </c>
    </row>
    <row r="806" spans="1:5" x14ac:dyDescent="0.35">
      <c r="A806" s="49"/>
      <c r="B806" s="49"/>
      <c r="C806" s="49"/>
      <c r="D806" s="49"/>
      <c r="E806" s="53" t="s">
        <v>2211</v>
      </c>
    </row>
    <row r="807" spans="1:5" x14ac:dyDescent="0.35">
      <c r="A807" s="49"/>
      <c r="B807" s="49"/>
      <c r="C807" s="49"/>
      <c r="D807" s="49"/>
      <c r="E807" s="53" t="s">
        <v>2212</v>
      </c>
    </row>
    <row r="808" spans="1:5" x14ac:dyDescent="0.35">
      <c r="A808" s="49"/>
      <c r="B808" s="49"/>
      <c r="C808" s="49"/>
      <c r="D808" s="49"/>
      <c r="E808" s="53" t="s">
        <v>2213</v>
      </c>
    </row>
    <row r="809" spans="1:5" x14ac:dyDescent="0.35">
      <c r="A809" s="49"/>
      <c r="B809" s="49"/>
      <c r="C809" s="49"/>
      <c r="D809" s="49"/>
      <c r="E809" s="53" t="s">
        <v>2214</v>
      </c>
    </row>
    <row r="810" spans="1:5" x14ac:dyDescent="0.35">
      <c r="A810" s="49"/>
      <c r="B810" s="49"/>
      <c r="C810" s="49"/>
      <c r="D810" s="49"/>
      <c r="E810" s="53" t="s">
        <v>2215</v>
      </c>
    </row>
    <row r="811" spans="1:5" x14ac:dyDescent="0.35">
      <c r="A811" s="49"/>
      <c r="B811" s="49"/>
      <c r="C811" s="49"/>
      <c r="D811" s="49"/>
      <c r="E811" s="53" t="s">
        <v>2216</v>
      </c>
    </row>
    <row r="812" spans="1:5" x14ac:dyDescent="0.35">
      <c r="A812" s="49"/>
      <c r="B812" s="49"/>
      <c r="C812" s="49"/>
      <c r="D812" s="49"/>
      <c r="E812" s="53" t="s">
        <v>2217</v>
      </c>
    </row>
    <row r="813" spans="1:5" x14ac:dyDescent="0.35">
      <c r="A813" s="49"/>
      <c r="B813" s="49"/>
      <c r="C813" s="49"/>
      <c r="D813" s="49"/>
      <c r="E813" s="53" t="s">
        <v>2218</v>
      </c>
    </row>
    <row r="814" spans="1:5" x14ac:dyDescent="0.35">
      <c r="A814" s="49"/>
      <c r="B814" s="49"/>
      <c r="C814" s="49"/>
      <c r="D814" s="49"/>
      <c r="E814" s="53" t="s">
        <v>2219</v>
      </c>
    </row>
    <row r="815" spans="1:5" x14ac:dyDescent="0.35">
      <c r="A815" s="49"/>
      <c r="B815" s="49"/>
      <c r="C815" s="49"/>
      <c r="D815" s="49"/>
      <c r="E815" s="53" t="s">
        <v>2220</v>
      </c>
    </row>
    <row r="816" spans="1:5" x14ac:dyDescent="0.35">
      <c r="A816" s="49"/>
      <c r="B816" s="49"/>
      <c r="C816" s="49"/>
      <c r="D816" s="49"/>
      <c r="E816" s="53" t="s">
        <v>2221</v>
      </c>
    </row>
    <row r="817" spans="1:5" x14ac:dyDescent="0.35">
      <c r="A817" s="49"/>
      <c r="B817" s="49"/>
      <c r="C817" s="49"/>
      <c r="D817" s="49"/>
      <c r="E817" s="53" t="s">
        <v>2222</v>
      </c>
    </row>
    <row r="818" spans="1:5" x14ac:dyDescent="0.35">
      <c r="A818" s="49"/>
      <c r="B818" s="49"/>
      <c r="C818" s="49"/>
      <c r="D818" s="49"/>
      <c r="E818" s="53" t="s">
        <v>2223</v>
      </c>
    </row>
    <row r="819" spans="1:5" x14ac:dyDescent="0.35">
      <c r="A819" s="49"/>
      <c r="B819" s="49"/>
      <c r="C819" s="49"/>
      <c r="D819" s="49"/>
      <c r="E819" s="53" t="s">
        <v>2224</v>
      </c>
    </row>
    <row r="820" spans="1:5" x14ac:dyDescent="0.35">
      <c r="A820" s="49"/>
      <c r="B820" s="49"/>
      <c r="C820" s="49"/>
      <c r="D820" s="49"/>
      <c r="E820" s="53" t="s">
        <v>2225</v>
      </c>
    </row>
    <row r="821" spans="1:5" x14ac:dyDescent="0.35">
      <c r="A821" s="49"/>
      <c r="B821" s="49"/>
      <c r="C821" s="49"/>
      <c r="D821" s="49"/>
      <c r="E821" s="53" t="s">
        <v>2226</v>
      </c>
    </row>
    <row r="822" spans="1:5" x14ac:dyDescent="0.35">
      <c r="A822" s="49"/>
      <c r="B822" s="49"/>
      <c r="C822" s="49"/>
      <c r="D822" s="49"/>
      <c r="E822" s="53" t="s">
        <v>2227</v>
      </c>
    </row>
    <row r="823" spans="1:5" x14ac:dyDescent="0.35">
      <c r="A823" s="49"/>
      <c r="B823" s="49"/>
      <c r="C823" s="49"/>
      <c r="D823" s="49"/>
      <c r="E823" s="53" t="s">
        <v>2228</v>
      </c>
    </row>
    <row r="824" spans="1:5" x14ac:dyDescent="0.35">
      <c r="A824" s="49"/>
      <c r="B824" s="49"/>
      <c r="C824" s="49"/>
      <c r="D824" s="49"/>
      <c r="E824" s="53" t="s">
        <v>2229</v>
      </c>
    </row>
    <row r="825" spans="1:5" x14ac:dyDescent="0.35">
      <c r="A825" s="49"/>
      <c r="B825" s="49"/>
      <c r="C825" s="49"/>
      <c r="D825" s="49"/>
      <c r="E825" s="53" t="s">
        <v>2230</v>
      </c>
    </row>
    <row r="826" spans="1:5" x14ac:dyDescent="0.35">
      <c r="A826" s="49"/>
      <c r="B826" s="49"/>
      <c r="C826" s="49"/>
      <c r="D826" s="49"/>
      <c r="E826" s="53" t="s">
        <v>2231</v>
      </c>
    </row>
    <row r="827" spans="1:5" x14ac:dyDescent="0.35">
      <c r="A827" s="49"/>
      <c r="B827" s="49"/>
      <c r="C827" s="49"/>
      <c r="D827" s="49"/>
      <c r="E827" s="53" t="s">
        <v>2232</v>
      </c>
    </row>
    <row r="828" spans="1:5" x14ac:dyDescent="0.35">
      <c r="A828" s="49"/>
      <c r="B828" s="49"/>
      <c r="C828" s="49"/>
      <c r="D828" s="49"/>
      <c r="E828" s="53" t="s">
        <v>2233</v>
      </c>
    </row>
    <row r="829" spans="1:5" x14ac:dyDescent="0.35">
      <c r="A829" s="49"/>
      <c r="B829" s="49"/>
      <c r="C829" s="49"/>
      <c r="D829" s="49"/>
      <c r="E829" s="53" t="s">
        <v>2234</v>
      </c>
    </row>
    <row r="830" spans="1:5" x14ac:dyDescent="0.35">
      <c r="A830" s="49"/>
      <c r="B830" s="49"/>
      <c r="C830" s="49"/>
      <c r="D830" s="49"/>
      <c r="E830" s="53" t="s">
        <v>2235</v>
      </c>
    </row>
    <row r="831" spans="1:5" x14ac:dyDescent="0.35">
      <c r="A831" s="49"/>
      <c r="B831" s="49"/>
      <c r="C831" s="49"/>
      <c r="D831" s="49"/>
      <c r="E831" s="53" t="s">
        <v>2236</v>
      </c>
    </row>
    <row r="832" spans="1:5" x14ac:dyDescent="0.35">
      <c r="A832" s="49"/>
      <c r="B832" s="49"/>
      <c r="C832" s="49"/>
      <c r="D832" s="49"/>
      <c r="E832" s="53" t="s">
        <v>2237</v>
      </c>
    </row>
    <row r="833" spans="1:5" x14ac:dyDescent="0.35">
      <c r="A833" s="49"/>
      <c r="B833" s="49"/>
      <c r="C833" s="49"/>
      <c r="D833" s="49"/>
      <c r="E833" s="53" t="s">
        <v>2238</v>
      </c>
    </row>
    <row r="834" spans="1:5" x14ac:dyDescent="0.35">
      <c r="A834" s="49"/>
      <c r="B834" s="49"/>
      <c r="C834" s="49"/>
      <c r="D834" s="49"/>
      <c r="E834" s="53" t="s">
        <v>2239</v>
      </c>
    </row>
    <row r="835" spans="1:5" x14ac:dyDescent="0.35">
      <c r="A835" s="49"/>
      <c r="B835" s="49"/>
      <c r="C835" s="49"/>
      <c r="D835" s="49"/>
      <c r="E835" s="53" t="s">
        <v>2240</v>
      </c>
    </row>
    <row r="836" spans="1:5" x14ac:dyDescent="0.35">
      <c r="A836" s="49"/>
      <c r="B836" s="49"/>
      <c r="C836" s="49"/>
      <c r="D836" s="49"/>
      <c r="E836" s="53" t="s">
        <v>2241</v>
      </c>
    </row>
    <row r="837" spans="1:5" x14ac:dyDescent="0.35">
      <c r="A837" s="49"/>
      <c r="B837" s="49"/>
      <c r="C837" s="49"/>
      <c r="D837" s="49"/>
      <c r="E837" s="53" t="s">
        <v>2242</v>
      </c>
    </row>
    <row r="838" spans="1:5" x14ac:dyDescent="0.35">
      <c r="A838" s="49"/>
      <c r="B838" s="49"/>
      <c r="C838" s="49"/>
      <c r="D838" s="49"/>
      <c r="E838" s="53" t="s">
        <v>2243</v>
      </c>
    </row>
    <row r="839" spans="1:5" x14ac:dyDescent="0.35">
      <c r="A839" s="49"/>
      <c r="B839" s="49"/>
      <c r="C839" s="49"/>
      <c r="D839" s="49"/>
      <c r="E839" s="53" t="s">
        <v>2244</v>
      </c>
    </row>
    <row r="840" spans="1:5" x14ac:dyDescent="0.35">
      <c r="A840" s="49"/>
      <c r="B840" s="49"/>
      <c r="C840" s="49"/>
      <c r="D840" s="49"/>
      <c r="E840" s="53" t="s">
        <v>2245</v>
      </c>
    </row>
    <row r="841" spans="1:5" x14ac:dyDescent="0.35">
      <c r="A841" s="49"/>
      <c r="B841" s="49"/>
      <c r="C841" s="49"/>
      <c r="D841" s="49"/>
      <c r="E841" s="53" t="s">
        <v>2246</v>
      </c>
    </row>
    <row r="842" spans="1:5" x14ac:dyDescent="0.35">
      <c r="A842" s="49"/>
      <c r="B842" s="49"/>
      <c r="C842" s="49"/>
      <c r="D842" s="49"/>
      <c r="E842" s="53" t="s">
        <v>2247</v>
      </c>
    </row>
    <row r="843" spans="1:5" x14ac:dyDescent="0.35">
      <c r="A843" s="49"/>
      <c r="B843" s="49"/>
      <c r="C843" s="49"/>
      <c r="D843" s="49"/>
      <c r="E843" s="53" t="s">
        <v>2248</v>
      </c>
    </row>
    <row r="844" spans="1:5" x14ac:dyDescent="0.35">
      <c r="A844" s="49"/>
      <c r="B844" s="49"/>
      <c r="C844" s="49"/>
      <c r="D844" s="49"/>
      <c r="E844" s="53" t="s">
        <v>2249</v>
      </c>
    </row>
    <row r="845" spans="1:5" x14ac:dyDescent="0.35">
      <c r="A845" s="49"/>
      <c r="B845" s="49"/>
      <c r="C845" s="49"/>
      <c r="D845" s="49"/>
      <c r="E845" s="53" t="s">
        <v>2250</v>
      </c>
    </row>
    <row r="846" spans="1:5" x14ac:dyDescent="0.35">
      <c r="A846" s="49"/>
      <c r="B846" s="49"/>
      <c r="C846" s="49"/>
      <c r="D846" s="49"/>
      <c r="E846" s="53" t="s">
        <v>2251</v>
      </c>
    </row>
    <row r="847" spans="1:5" x14ac:dyDescent="0.35">
      <c r="A847" s="49"/>
      <c r="B847" s="49"/>
      <c r="C847" s="49"/>
      <c r="D847" s="49"/>
      <c r="E847" s="53" t="s">
        <v>2252</v>
      </c>
    </row>
    <row r="848" spans="1:5" x14ac:dyDescent="0.35">
      <c r="A848" s="49"/>
      <c r="B848" s="49"/>
      <c r="C848" s="49"/>
      <c r="D848" s="49"/>
      <c r="E848" s="53" t="s">
        <v>2253</v>
      </c>
    </row>
    <row r="849" spans="1:5" x14ac:dyDescent="0.35">
      <c r="A849" s="49"/>
      <c r="B849" s="49"/>
      <c r="C849" s="49"/>
      <c r="D849" s="49"/>
      <c r="E849" s="53" t="s">
        <v>2254</v>
      </c>
    </row>
    <row r="850" spans="1:5" x14ac:dyDescent="0.35">
      <c r="A850" s="49"/>
      <c r="B850" s="49"/>
      <c r="C850" s="49"/>
      <c r="D850" s="49"/>
      <c r="E850" s="53" t="s">
        <v>2255</v>
      </c>
    </row>
    <row r="851" spans="1:5" x14ac:dyDescent="0.35">
      <c r="A851" s="49"/>
      <c r="B851" s="49"/>
      <c r="C851" s="49"/>
      <c r="D851" s="49"/>
      <c r="E851" s="53" t="s">
        <v>2256</v>
      </c>
    </row>
    <row r="852" spans="1:5" x14ac:dyDescent="0.35">
      <c r="A852" s="49"/>
      <c r="B852" s="49"/>
      <c r="C852" s="49"/>
      <c r="D852" s="49"/>
      <c r="E852" s="53" t="s">
        <v>2257</v>
      </c>
    </row>
    <row r="853" spans="1:5" x14ac:dyDescent="0.35">
      <c r="A853" s="49"/>
      <c r="B853" s="49"/>
      <c r="C853" s="49"/>
      <c r="D853" s="49"/>
      <c r="E853" s="53" t="s">
        <v>2258</v>
      </c>
    </row>
    <row r="854" spans="1:5" x14ac:dyDescent="0.35">
      <c r="A854" s="49"/>
      <c r="B854" s="49"/>
      <c r="C854" s="49"/>
      <c r="D854" s="49"/>
      <c r="E854" s="53" t="s">
        <v>2259</v>
      </c>
    </row>
    <row r="855" spans="1:5" x14ac:dyDescent="0.35">
      <c r="A855" s="49"/>
      <c r="B855" s="49"/>
      <c r="C855" s="49"/>
      <c r="D855" s="49"/>
      <c r="E855" s="53" t="s">
        <v>2260</v>
      </c>
    </row>
    <row r="856" spans="1:5" x14ac:dyDescent="0.35">
      <c r="A856" s="49"/>
      <c r="B856" s="49"/>
      <c r="C856" s="49"/>
      <c r="D856" s="49"/>
      <c r="E856" s="53" t="s">
        <v>2261</v>
      </c>
    </row>
    <row r="857" spans="1:5" x14ac:dyDescent="0.35">
      <c r="A857" s="49"/>
      <c r="B857" s="49"/>
      <c r="C857" s="49"/>
      <c r="D857" s="49"/>
      <c r="E857" s="53" t="s">
        <v>2262</v>
      </c>
    </row>
    <row r="858" spans="1:5" x14ac:dyDescent="0.35">
      <c r="A858" s="49"/>
      <c r="B858" s="49"/>
      <c r="C858" s="49"/>
      <c r="D858" s="49"/>
      <c r="E858" s="53" t="s">
        <v>2263</v>
      </c>
    </row>
    <row r="859" spans="1:5" x14ac:dyDescent="0.35">
      <c r="A859" s="49"/>
      <c r="B859" s="49"/>
      <c r="C859" s="49"/>
      <c r="D859" s="49"/>
      <c r="E859" s="53" t="s">
        <v>2264</v>
      </c>
    </row>
    <row r="860" spans="1:5" x14ac:dyDescent="0.35">
      <c r="A860" s="49"/>
      <c r="B860" s="49"/>
      <c r="C860" s="49"/>
      <c r="D860" s="49"/>
      <c r="E860" s="53" t="s">
        <v>2265</v>
      </c>
    </row>
    <row r="861" spans="1:5" x14ac:dyDescent="0.35">
      <c r="A861" s="49"/>
      <c r="B861" s="49"/>
      <c r="C861" s="49"/>
      <c r="D861" s="49"/>
      <c r="E861" s="53" t="s">
        <v>2266</v>
      </c>
    </row>
    <row r="862" spans="1:5" x14ac:dyDescent="0.35">
      <c r="A862" s="49"/>
      <c r="B862" s="49"/>
      <c r="C862" s="49"/>
      <c r="D862" s="49"/>
      <c r="E862" s="53" t="s">
        <v>2267</v>
      </c>
    </row>
    <row r="863" spans="1:5" x14ac:dyDescent="0.35">
      <c r="A863" s="49"/>
      <c r="B863" s="49"/>
      <c r="C863" s="49"/>
      <c r="D863" s="49"/>
      <c r="E863" s="53" t="s">
        <v>2268</v>
      </c>
    </row>
    <row r="864" spans="1:5" x14ac:dyDescent="0.35">
      <c r="A864" s="49"/>
      <c r="B864" s="49"/>
      <c r="C864" s="49"/>
      <c r="D864" s="49"/>
      <c r="E864" s="53" t="s">
        <v>2269</v>
      </c>
    </row>
    <row r="865" spans="1:5" x14ac:dyDescent="0.35">
      <c r="A865" s="49"/>
      <c r="B865" s="49"/>
      <c r="C865" s="49"/>
      <c r="D865" s="49"/>
      <c r="E865" s="53" t="s">
        <v>2270</v>
      </c>
    </row>
    <row r="866" spans="1:5" x14ac:dyDescent="0.35">
      <c r="A866" s="49"/>
      <c r="B866" s="49"/>
      <c r="C866" s="49"/>
      <c r="D866" s="49"/>
      <c r="E866" s="53" t="s">
        <v>2271</v>
      </c>
    </row>
    <row r="867" spans="1:5" x14ac:dyDescent="0.35">
      <c r="A867" s="49"/>
      <c r="B867" s="49"/>
      <c r="C867" s="49"/>
      <c r="D867" s="49"/>
      <c r="E867" s="53" t="s">
        <v>2272</v>
      </c>
    </row>
    <row r="868" spans="1:5" x14ac:dyDescent="0.35">
      <c r="A868" s="49"/>
      <c r="B868" s="49"/>
      <c r="C868" s="49"/>
      <c r="D868" s="49"/>
      <c r="E868" s="53" t="s">
        <v>2273</v>
      </c>
    </row>
    <row r="869" spans="1:5" x14ac:dyDescent="0.35">
      <c r="A869" s="49"/>
      <c r="B869" s="49"/>
      <c r="C869" s="49"/>
      <c r="D869" s="49"/>
      <c r="E869" s="53" t="s">
        <v>2274</v>
      </c>
    </row>
    <row r="870" spans="1:5" x14ac:dyDescent="0.35">
      <c r="A870" s="49"/>
      <c r="B870" s="49"/>
      <c r="C870" s="49"/>
      <c r="D870" s="49"/>
      <c r="E870" s="53" t="s">
        <v>2275</v>
      </c>
    </row>
    <row r="871" spans="1:5" x14ac:dyDescent="0.35">
      <c r="A871" s="49"/>
      <c r="B871" s="49"/>
      <c r="C871" s="49"/>
      <c r="D871" s="49"/>
      <c r="E871" s="53" t="s">
        <v>2276</v>
      </c>
    </row>
    <row r="872" spans="1:5" x14ac:dyDescent="0.35">
      <c r="A872" s="49"/>
      <c r="B872" s="49"/>
      <c r="C872" s="49"/>
      <c r="D872" s="49"/>
      <c r="E872" s="53" t="s">
        <v>2277</v>
      </c>
    </row>
    <row r="873" spans="1:5" x14ac:dyDescent="0.35">
      <c r="A873" s="49"/>
      <c r="B873" s="49"/>
      <c r="C873" s="49"/>
      <c r="D873" s="49"/>
      <c r="E873" s="53" t="s">
        <v>2278</v>
      </c>
    </row>
    <row r="874" spans="1:5" x14ac:dyDescent="0.35">
      <c r="A874" s="49"/>
      <c r="B874" s="49"/>
      <c r="C874" s="49"/>
      <c r="D874" s="49"/>
      <c r="E874" s="53" t="s">
        <v>2279</v>
      </c>
    </row>
    <row r="875" spans="1:5" x14ac:dyDescent="0.35">
      <c r="A875" s="49"/>
      <c r="B875" s="49"/>
      <c r="C875" s="49"/>
      <c r="D875" s="49"/>
      <c r="E875" s="53" t="s">
        <v>2280</v>
      </c>
    </row>
    <row r="876" spans="1:5" x14ac:dyDescent="0.35">
      <c r="A876" s="49"/>
      <c r="B876" s="49"/>
      <c r="C876" s="49"/>
      <c r="D876" s="49"/>
      <c r="E876" s="53" t="s">
        <v>2281</v>
      </c>
    </row>
    <row r="877" spans="1:5" x14ac:dyDescent="0.35">
      <c r="A877" s="49"/>
      <c r="B877" s="49"/>
      <c r="C877" s="49"/>
      <c r="D877" s="49"/>
      <c r="E877" s="53" t="s">
        <v>2282</v>
      </c>
    </row>
    <row r="878" spans="1:5" x14ac:dyDescent="0.35">
      <c r="A878" s="49"/>
      <c r="B878" s="49"/>
      <c r="C878" s="49"/>
      <c r="D878" s="49"/>
      <c r="E878" s="53" t="s">
        <v>2283</v>
      </c>
    </row>
    <row r="879" spans="1:5" x14ac:dyDescent="0.35">
      <c r="A879" s="49"/>
      <c r="B879" s="49"/>
      <c r="C879" s="49"/>
      <c r="D879" s="49"/>
      <c r="E879" s="53" t="s">
        <v>2284</v>
      </c>
    </row>
    <row r="880" spans="1:5" x14ac:dyDescent="0.35">
      <c r="A880" s="49"/>
      <c r="B880" s="49"/>
      <c r="C880" s="49"/>
      <c r="D880" s="49"/>
      <c r="E880" s="53" t="s">
        <v>2285</v>
      </c>
    </row>
    <row r="881" spans="1:5" x14ac:dyDescent="0.35">
      <c r="A881" s="49"/>
      <c r="B881" s="49"/>
      <c r="C881" s="49"/>
      <c r="D881" s="49"/>
      <c r="E881" s="53" t="s">
        <v>2286</v>
      </c>
    </row>
    <row r="882" spans="1:5" x14ac:dyDescent="0.35">
      <c r="A882" s="49"/>
      <c r="B882" s="49"/>
      <c r="C882" s="49"/>
      <c r="D882" s="49"/>
      <c r="E882" s="53" t="s">
        <v>2287</v>
      </c>
    </row>
    <row r="883" spans="1:5" x14ac:dyDescent="0.35">
      <c r="A883" s="49"/>
      <c r="B883" s="49"/>
      <c r="C883" s="49"/>
      <c r="D883" s="49"/>
      <c r="E883" s="53" t="s">
        <v>2288</v>
      </c>
    </row>
    <row r="884" spans="1:5" x14ac:dyDescent="0.35">
      <c r="A884" s="49"/>
      <c r="B884" s="49"/>
      <c r="C884" s="49"/>
      <c r="D884" s="49"/>
      <c r="E884" s="53" t="s">
        <v>2289</v>
      </c>
    </row>
    <row r="885" spans="1:5" x14ac:dyDescent="0.35">
      <c r="A885" s="49"/>
      <c r="B885" s="49"/>
      <c r="C885" s="49"/>
      <c r="D885" s="49"/>
      <c r="E885" s="53" t="s">
        <v>2290</v>
      </c>
    </row>
    <row r="886" spans="1:5" x14ac:dyDescent="0.35">
      <c r="A886" s="49"/>
      <c r="B886" s="49"/>
      <c r="C886" s="49"/>
      <c r="D886" s="49"/>
      <c r="E886" s="53" t="s">
        <v>2291</v>
      </c>
    </row>
    <row r="887" spans="1:5" x14ac:dyDescent="0.35">
      <c r="A887" s="49"/>
      <c r="B887" s="49"/>
      <c r="C887" s="49"/>
      <c r="D887" s="49"/>
      <c r="E887" s="53" t="s">
        <v>2292</v>
      </c>
    </row>
    <row r="888" spans="1:5" x14ac:dyDescent="0.35">
      <c r="A888" s="49"/>
      <c r="B888" s="49"/>
      <c r="C888" s="49"/>
      <c r="D888" s="49"/>
      <c r="E888" s="53" t="s">
        <v>2293</v>
      </c>
    </row>
    <row r="889" spans="1:5" x14ac:dyDescent="0.35">
      <c r="A889" s="49"/>
      <c r="B889" s="49"/>
      <c r="C889" s="49"/>
      <c r="D889" s="49"/>
      <c r="E889" s="53" t="s">
        <v>2294</v>
      </c>
    </row>
    <row r="890" spans="1:5" x14ac:dyDescent="0.35">
      <c r="A890" s="49"/>
      <c r="B890" s="49"/>
      <c r="C890" s="49"/>
      <c r="D890" s="49"/>
      <c r="E890" s="53" t="s">
        <v>2295</v>
      </c>
    </row>
    <row r="891" spans="1:5" x14ac:dyDescent="0.35">
      <c r="A891" s="49"/>
      <c r="B891" s="49"/>
      <c r="C891" s="49"/>
      <c r="D891" s="49"/>
      <c r="E891" s="53" t="s">
        <v>2296</v>
      </c>
    </row>
    <row r="892" spans="1:5" x14ac:dyDescent="0.35">
      <c r="A892" s="49"/>
      <c r="B892" s="49"/>
      <c r="C892" s="49"/>
      <c r="D892" s="49"/>
      <c r="E892" s="53" t="s">
        <v>2297</v>
      </c>
    </row>
    <row r="893" spans="1:5" x14ac:dyDescent="0.35">
      <c r="A893" s="49"/>
      <c r="B893" s="49"/>
      <c r="C893" s="49"/>
      <c r="D893" s="49"/>
      <c r="E893" s="53" t="s">
        <v>2298</v>
      </c>
    </row>
    <row r="894" spans="1:5" x14ac:dyDescent="0.35">
      <c r="A894" s="49"/>
      <c r="B894" s="49"/>
      <c r="C894" s="49"/>
      <c r="D894" s="49"/>
      <c r="E894" s="53" t="s">
        <v>2299</v>
      </c>
    </row>
    <row r="895" spans="1:5" x14ac:dyDescent="0.35">
      <c r="A895" s="49"/>
      <c r="B895" s="49"/>
      <c r="C895" s="49"/>
      <c r="D895" s="49"/>
      <c r="E895" s="53" t="s">
        <v>2300</v>
      </c>
    </row>
    <row r="896" spans="1:5" x14ac:dyDescent="0.35">
      <c r="A896" s="49"/>
      <c r="B896" s="49"/>
      <c r="C896" s="49"/>
      <c r="D896" s="49"/>
      <c r="E896" s="53" t="s">
        <v>2301</v>
      </c>
    </row>
    <row r="897" spans="1:5" x14ac:dyDescent="0.35">
      <c r="A897" s="49"/>
      <c r="B897" s="49"/>
      <c r="C897" s="49"/>
      <c r="D897" s="49"/>
      <c r="E897" s="53" t="s">
        <v>2302</v>
      </c>
    </row>
    <row r="898" spans="1:5" x14ac:dyDescent="0.35">
      <c r="A898" s="49"/>
      <c r="B898" s="49"/>
      <c r="C898" s="49"/>
      <c r="D898" s="49"/>
      <c r="E898" s="53" t="s">
        <v>2303</v>
      </c>
    </row>
    <row r="899" spans="1:5" x14ac:dyDescent="0.35">
      <c r="A899" s="49"/>
      <c r="B899" s="49"/>
      <c r="C899" s="49"/>
      <c r="D899" s="49"/>
      <c r="E899" s="53" t="s">
        <v>2304</v>
      </c>
    </row>
    <row r="900" spans="1:5" x14ac:dyDescent="0.35">
      <c r="A900" s="49"/>
      <c r="B900" s="49"/>
      <c r="C900" s="49"/>
      <c r="D900" s="49"/>
      <c r="E900" s="53" t="s">
        <v>2305</v>
      </c>
    </row>
    <row r="901" spans="1:5" x14ac:dyDescent="0.35">
      <c r="A901" s="49"/>
      <c r="B901" s="49"/>
      <c r="C901" s="49"/>
      <c r="D901" s="49"/>
      <c r="E901" s="53" t="s">
        <v>2306</v>
      </c>
    </row>
    <row r="902" spans="1:5" x14ac:dyDescent="0.35">
      <c r="A902" s="49"/>
      <c r="B902" s="49"/>
      <c r="C902" s="49"/>
      <c r="D902" s="49"/>
      <c r="E902" s="53" t="s">
        <v>2307</v>
      </c>
    </row>
    <row r="903" spans="1:5" x14ac:dyDescent="0.35">
      <c r="A903" s="49"/>
      <c r="B903" s="49"/>
      <c r="C903" s="49"/>
      <c r="D903" s="49"/>
      <c r="E903" s="53" t="s">
        <v>2308</v>
      </c>
    </row>
    <row r="904" spans="1:5" x14ac:dyDescent="0.35">
      <c r="A904" s="49"/>
      <c r="B904" s="49"/>
      <c r="C904" s="49"/>
      <c r="D904" s="49"/>
      <c r="E904" s="53" t="s">
        <v>2309</v>
      </c>
    </row>
    <row r="905" spans="1:5" x14ac:dyDescent="0.35">
      <c r="A905" s="49"/>
      <c r="B905" s="49"/>
      <c r="C905" s="49"/>
      <c r="D905" s="49"/>
      <c r="E905" s="53" t="s">
        <v>2310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7AF3-6E25-4B69-8546-9EBEC8EC61F3}">
  <dimension ref="A1:J70"/>
  <sheetViews>
    <sheetView workbookViewId="0">
      <selection sqref="A1:B1"/>
    </sheetView>
  </sheetViews>
  <sheetFormatPr defaultRowHeight="14.5" x14ac:dyDescent="0.35"/>
  <cols>
    <col min="6" max="6" width="21.54296875" bestFit="1" customWidth="1"/>
    <col min="7" max="7" width="68.453125" bestFit="1" customWidth="1"/>
  </cols>
  <sheetData>
    <row r="1" spans="1:10" x14ac:dyDescent="0.35">
      <c r="A1" t="s">
        <v>236</v>
      </c>
      <c r="B1" t="s">
        <v>237</v>
      </c>
    </row>
    <row r="2" spans="1:10" x14ac:dyDescent="0.35">
      <c r="A2" t="s">
        <v>0</v>
      </c>
      <c r="B2" t="s">
        <v>1</v>
      </c>
      <c r="C2" s="1">
        <v>0.95</v>
      </c>
      <c r="D2" t="s">
        <v>2</v>
      </c>
      <c r="E2" t="s">
        <v>3</v>
      </c>
    </row>
    <row r="3" spans="1:10" x14ac:dyDescent="0.35">
      <c r="A3" t="s">
        <v>4</v>
      </c>
      <c r="B3" t="s">
        <v>235</v>
      </c>
      <c r="C3" t="s">
        <v>5</v>
      </c>
      <c r="D3" t="s">
        <v>6</v>
      </c>
      <c r="E3" t="s">
        <v>7</v>
      </c>
      <c r="F3" t="s">
        <v>6</v>
      </c>
    </row>
    <row r="4" spans="1:10" x14ac:dyDescent="0.35">
      <c r="A4" t="s">
        <v>8</v>
      </c>
      <c r="B4" t="s">
        <v>9</v>
      </c>
      <c r="C4" t="s">
        <v>10</v>
      </c>
      <c r="G4" t="s">
        <v>100</v>
      </c>
      <c r="H4">
        <v>993.85</v>
      </c>
      <c r="I4">
        <v>931.33</v>
      </c>
      <c r="J4">
        <v>1056.9000000000001</v>
      </c>
    </row>
    <row r="5" spans="1:10" x14ac:dyDescent="0.35">
      <c r="A5" t="s">
        <v>10</v>
      </c>
      <c r="B5" t="s">
        <v>9</v>
      </c>
      <c r="C5" t="s">
        <v>11</v>
      </c>
      <c r="D5" t="s">
        <v>12</v>
      </c>
      <c r="E5" t="s">
        <v>11</v>
      </c>
      <c r="G5" t="s">
        <v>101</v>
      </c>
      <c r="H5">
        <v>987.51</v>
      </c>
      <c r="I5">
        <v>925.16</v>
      </c>
      <c r="J5">
        <v>1050.4000000000001</v>
      </c>
    </row>
    <row r="6" spans="1:10" x14ac:dyDescent="0.35">
      <c r="A6" t="s">
        <v>11</v>
      </c>
      <c r="B6" t="s">
        <v>13</v>
      </c>
      <c r="C6" t="s">
        <v>14</v>
      </c>
      <c r="G6" t="s">
        <v>102</v>
      </c>
      <c r="H6" s="2">
        <v>2000</v>
      </c>
      <c r="I6" s="2">
        <v>1880</v>
      </c>
      <c r="J6" s="2">
        <v>2120</v>
      </c>
    </row>
    <row r="7" spans="1:10" x14ac:dyDescent="0.35">
      <c r="A7" t="s">
        <v>11</v>
      </c>
      <c r="B7" t="s">
        <v>13</v>
      </c>
      <c r="C7" t="s">
        <v>14</v>
      </c>
      <c r="G7" t="s">
        <v>102</v>
      </c>
      <c r="H7" s="2">
        <v>10000000</v>
      </c>
      <c r="I7" s="2">
        <v>3350</v>
      </c>
      <c r="J7" t="s">
        <v>15</v>
      </c>
    </row>
    <row r="8" spans="1:10" x14ac:dyDescent="0.35">
      <c r="A8" t="s">
        <v>16</v>
      </c>
      <c r="B8" t="s">
        <v>9</v>
      </c>
      <c r="C8" t="s">
        <v>17</v>
      </c>
      <c r="D8" t="s">
        <v>12</v>
      </c>
      <c r="E8" t="s">
        <v>18</v>
      </c>
      <c r="G8" t="s">
        <v>103</v>
      </c>
      <c r="H8">
        <v>124.04</v>
      </c>
      <c r="I8">
        <v>59.25</v>
      </c>
      <c r="J8">
        <v>183.61</v>
      </c>
    </row>
    <row r="9" spans="1:10" x14ac:dyDescent="0.35">
      <c r="A9" t="s">
        <v>18</v>
      </c>
      <c r="B9" t="s">
        <v>12</v>
      </c>
      <c r="C9" t="s">
        <v>19</v>
      </c>
      <c r="D9" t="s">
        <v>9</v>
      </c>
      <c r="E9" t="s">
        <v>20</v>
      </c>
      <c r="G9" t="s">
        <v>104</v>
      </c>
      <c r="H9">
        <v>124.04</v>
      </c>
      <c r="I9">
        <v>59.25</v>
      </c>
      <c r="J9">
        <v>183.61</v>
      </c>
    </row>
    <row r="10" spans="1:10" x14ac:dyDescent="0.35">
      <c r="A10" t="s">
        <v>20</v>
      </c>
      <c r="B10" t="s">
        <v>13</v>
      </c>
      <c r="C10" t="s">
        <v>21</v>
      </c>
      <c r="D10" t="s">
        <v>12</v>
      </c>
      <c r="E10" t="s">
        <v>17</v>
      </c>
      <c r="G10" t="s">
        <v>105</v>
      </c>
      <c r="H10">
        <v>24.47</v>
      </c>
      <c r="I10">
        <v>-2.81</v>
      </c>
      <c r="J10">
        <v>69.3</v>
      </c>
    </row>
    <row r="11" spans="1:10" x14ac:dyDescent="0.35">
      <c r="A11" t="s">
        <v>20</v>
      </c>
      <c r="B11" t="s">
        <v>13</v>
      </c>
      <c r="C11" t="s">
        <v>21</v>
      </c>
      <c r="D11" t="s">
        <v>12</v>
      </c>
      <c r="E11" t="s">
        <v>17</v>
      </c>
      <c r="G11" t="s">
        <v>105</v>
      </c>
      <c r="H11">
        <v>128.93</v>
      </c>
      <c r="I11">
        <v>60.22</v>
      </c>
      <c r="J11">
        <v>282.62</v>
      </c>
    </row>
    <row r="12" spans="1:10" x14ac:dyDescent="0.35">
      <c r="A12" t="s">
        <v>21</v>
      </c>
      <c r="B12" t="s">
        <v>9</v>
      </c>
      <c r="C12" t="s">
        <v>17</v>
      </c>
      <c r="D12" t="s">
        <v>12</v>
      </c>
      <c r="E12" t="s">
        <v>22</v>
      </c>
      <c r="G12" t="s">
        <v>106</v>
      </c>
      <c r="H12">
        <v>130.38</v>
      </c>
      <c r="I12">
        <v>107.19</v>
      </c>
      <c r="J12">
        <v>180.33</v>
      </c>
    </row>
    <row r="13" spans="1:10" x14ac:dyDescent="0.35">
      <c r="A13" t="s">
        <v>22</v>
      </c>
      <c r="B13" t="s">
        <v>13</v>
      </c>
      <c r="C13" t="s">
        <v>23</v>
      </c>
      <c r="G13" t="s">
        <v>107</v>
      </c>
      <c r="H13">
        <v>130.38</v>
      </c>
      <c r="I13">
        <v>107.19</v>
      </c>
      <c r="J13">
        <v>180.33</v>
      </c>
    </row>
    <row r="14" spans="1:10" x14ac:dyDescent="0.35">
      <c r="A14" t="s">
        <v>22</v>
      </c>
      <c r="B14" t="s">
        <v>13</v>
      </c>
      <c r="C14" t="s">
        <v>23</v>
      </c>
      <c r="G14" t="s">
        <v>107</v>
      </c>
      <c r="H14">
        <v>26.63</v>
      </c>
      <c r="I14">
        <v>0</v>
      </c>
      <c r="J14" s="2">
        <v>25800</v>
      </c>
    </row>
    <row r="15" spans="1:10" x14ac:dyDescent="0.35">
      <c r="A15" t="s">
        <v>23</v>
      </c>
      <c r="B15" t="s">
        <v>13</v>
      </c>
      <c r="C15" t="s">
        <v>24</v>
      </c>
      <c r="G15" t="s">
        <v>108</v>
      </c>
      <c r="H15">
        <v>130.38</v>
      </c>
      <c r="I15">
        <v>107.19</v>
      </c>
      <c r="J15">
        <v>180.33</v>
      </c>
    </row>
    <row r="16" spans="1:10" x14ac:dyDescent="0.35">
      <c r="A16" t="s">
        <v>23</v>
      </c>
      <c r="B16" t="s">
        <v>13</v>
      </c>
      <c r="C16" t="s">
        <v>24</v>
      </c>
      <c r="G16" t="s">
        <v>108</v>
      </c>
      <c r="H16" s="2">
        <v>1050</v>
      </c>
      <c r="I16">
        <v>0</v>
      </c>
      <c r="J16" t="s">
        <v>15</v>
      </c>
    </row>
    <row r="17" spans="1:10" x14ac:dyDescent="0.35">
      <c r="A17" t="s">
        <v>24</v>
      </c>
      <c r="B17" t="s">
        <v>13</v>
      </c>
      <c r="C17" t="s">
        <v>19</v>
      </c>
      <c r="G17" t="s">
        <v>109</v>
      </c>
      <c r="H17">
        <v>76.75</v>
      </c>
      <c r="I17">
        <v>31.78</v>
      </c>
      <c r="J17">
        <v>134.49</v>
      </c>
    </row>
    <row r="18" spans="1:10" x14ac:dyDescent="0.35">
      <c r="A18" t="s">
        <v>24</v>
      </c>
      <c r="B18" t="s">
        <v>13</v>
      </c>
      <c r="C18" t="s">
        <v>19</v>
      </c>
      <c r="G18" t="s">
        <v>109</v>
      </c>
      <c r="H18">
        <v>0</v>
      </c>
      <c r="I18">
        <v>0</v>
      </c>
      <c r="J18">
        <v>25.41</v>
      </c>
    </row>
    <row r="19" spans="1:10" x14ac:dyDescent="0.35">
      <c r="A19" t="s">
        <v>25</v>
      </c>
      <c r="B19" t="s">
        <v>13</v>
      </c>
      <c r="C19" t="s">
        <v>26</v>
      </c>
      <c r="G19" t="s">
        <v>110</v>
      </c>
      <c r="H19">
        <v>143.09</v>
      </c>
      <c r="I19">
        <v>126.08</v>
      </c>
      <c r="J19">
        <v>160.18</v>
      </c>
    </row>
    <row r="20" spans="1:10" x14ac:dyDescent="0.35">
      <c r="A20" t="s">
        <v>25</v>
      </c>
      <c r="B20" t="s">
        <v>13</v>
      </c>
      <c r="C20" t="s">
        <v>26</v>
      </c>
      <c r="G20" t="s">
        <v>110</v>
      </c>
      <c r="H20" s="2">
        <v>1280000</v>
      </c>
      <c r="I20">
        <v>0</v>
      </c>
      <c r="J20" t="s">
        <v>15</v>
      </c>
    </row>
    <row r="21" spans="1:10" x14ac:dyDescent="0.35">
      <c r="A21" t="s">
        <v>26</v>
      </c>
      <c r="B21" t="s">
        <v>13</v>
      </c>
      <c r="C21" t="s">
        <v>21</v>
      </c>
      <c r="G21" t="s">
        <v>111</v>
      </c>
      <c r="H21">
        <v>105.91</v>
      </c>
      <c r="I21">
        <v>88.51</v>
      </c>
      <c r="J21">
        <v>123.37</v>
      </c>
    </row>
    <row r="22" spans="1:10" x14ac:dyDescent="0.35">
      <c r="A22" t="s">
        <v>26</v>
      </c>
      <c r="B22" t="s">
        <v>13</v>
      </c>
      <c r="C22" t="s">
        <v>21</v>
      </c>
      <c r="G22" t="s">
        <v>111</v>
      </c>
      <c r="H22" s="2">
        <v>2760000</v>
      </c>
      <c r="I22">
        <v>0</v>
      </c>
      <c r="J22" t="s">
        <v>15</v>
      </c>
    </row>
    <row r="23" spans="1:10" x14ac:dyDescent="0.35">
      <c r="A23" t="s">
        <v>27</v>
      </c>
      <c r="B23" t="s">
        <v>9</v>
      </c>
      <c r="C23" t="s">
        <v>11</v>
      </c>
      <c r="G23" t="s">
        <v>112</v>
      </c>
      <c r="H23">
        <v>11.16</v>
      </c>
      <c r="I23">
        <v>2.4500000000000002</v>
      </c>
      <c r="J23">
        <v>19.87</v>
      </c>
    </row>
    <row r="24" spans="1:10" x14ac:dyDescent="0.35">
      <c r="A24" t="s">
        <v>27</v>
      </c>
      <c r="B24" t="s">
        <v>9</v>
      </c>
      <c r="C24" t="s">
        <v>28</v>
      </c>
      <c r="D24" t="s">
        <v>12</v>
      </c>
      <c r="E24" t="s">
        <v>29</v>
      </c>
      <c r="G24" t="s">
        <v>113</v>
      </c>
      <c r="H24">
        <v>6.73</v>
      </c>
      <c r="I24">
        <v>4.08</v>
      </c>
      <c r="J24">
        <v>9.39</v>
      </c>
    </row>
    <row r="25" spans="1:10" x14ac:dyDescent="0.35">
      <c r="A25" t="s">
        <v>30</v>
      </c>
      <c r="B25" t="s">
        <v>9</v>
      </c>
      <c r="C25" t="s">
        <v>25</v>
      </c>
      <c r="G25" t="s">
        <v>114</v>
      </c>
      <c r="H25">
        <v>147.05000000000001</v>
      </c>
      <c r="I25">
        <v>130.08000000000001</v>
      </c>
      <c r="J25">
        <v>164.1</v>
      </c>
    </row>
    <row r="26" spans="1:10" x14ac:dyDescent="0.35">
      <c r="A26" t="s">
        <v>31</v>
      </c>
      <c r="B26" t="s">
        <v>9</v>
      </c>
      <c r="C26" t="s">
        <v>27</v>
      </c>
      <c r="G26" t="s">
        <v>115</v>
      </c>
      <c r="H26">
        <v>23.44</v>
      </c>
      <c r="I26">
        <v>16.190000000000001</v>
      </c>
      <c r="J26">
        <v>30.69</v>
      </c>
    </row>
    <row r="27" spans="1:10" x14ac:dyDescent="0.35">
      <c r="A27" t="s">
        <v>32</v>
      </c>
      <c r="B27" t="s">
        <v>9</v>
      </c>
      <c r="C27" t="s">
        <v>33</v>
      </c>
      <c r="G27" t="s">
        <v>116</v>
      </c>
      <c r="H27">
        <v>32.26</v>
      </c>
      <c r="I27">
        <v>29.32</v>
      </c>
      <c r="J27">
        <v>35.200000000000003</v>
      </c>
    </row>
    <row r="28" spans="1:10" x14ac:dyDescent="0.35">
      <c r="A28" t="s">
        <v>34</v>
      </c>
      <c r="B28" t="s">
        <v>9</v>
      </c>
      <c r="C28" t="s">
        <v>11</v>
      </c>
      <c r="G28" t="s">
        <v>117</v>
      </c>
      <c r="H28">
        <v>75.19</v>
      </c>
      <c r="I28">
        <v>71.28</v>
      </c>
      <c r="J28">
        <v>79.11</v>
      </c>
    </row>
    <row r="29" spans="1:10" x14ac:dyDescent="0.35">
      <c r="A29" t="s">
        <v>26</v>
      </c>
      <c r="B29" t="s">
        <v>9</v>
      </c>
      <c r="C29" t="s">
        <v>35</v>
      </c>
      <c r="G29" t="s">
        <v>118</v>
      </c>
      <c r="H29">
        <v>32.43</v>
      </c>
      <c r="I29">
        <v>30.08</v>
      </c>
      <c r="J29">
        <v>34.78</v>
      </c>
    </row>
    <row r="30" spans="1:10" x14ac:dyDescent="0.35">
      <c r="A30" t="s">
        <v>14</v>
      </c>
      <c r="B30" t="s">
        <v>9</v>
      </c>
      <c r="C30" t="s">
        <v>36</v>
      </c>
      <c r="G30" t="s">
        <v>119</v>
      </c>
      <c r="H30" s="2">
        <v>2000</v>
      </c>
      <c r="I30" s="2">
        <v>1880</v>
      </c>
      <c r="J30" s="2">
        <v>2120</v>
      </c>
    </row>
    <row r="31" spans="1:10" x14ac:dyDescent="0.35">
      <c r="A31" t="s">
        <v>37</v>
      </c>
      <c r="B31" t="s">
        <v>9</v>
      </c>
      <c r="C31" t="s">
        <v>38</v>
      </c>
      <c r="G31" t="s">
        <v>120</v>
      </c>
      <c r="H31">
        <v>0.44</v>
      </c>
      <c r="I31">
        <v>0</v>
      </c>
      <c r="J31">
        <v>7.71</v>
      </c>
    </row>
    <row r="32" spans="1:10" x14ac:dyDescent="0.35">
      <c r="A32" t="s">
        <v>11</v>
      </c>
      <c r="B32" t="s">
        <v>13</v>
      </c>
      <c r="C32" t="s">
        <v>16</v>
      </c>
      <c r="G32" t="s">
        <v>121</v>
      </c>
      <c r="H32">
        <v>61.84</v>
      </c>
      <c r="I32">
        <v>-2.39</v>
      </c>
      <c r="J32">
        <v>117.55</v>
      </c>
    </row>
    <row r="33" spans="1:10" x14ac:dyDescent="0.35">
      <c r="A33" t="s">
        <v>11</v>
      </c>
      <c r="B33" t="s">
        <v>13</v>
      </c>
      <c r="C33" t="s">
        <v>16</v>
      </c>
      <c r="G33" t="s">
        <v>121</v>
      </c>
      <c r="H33" s="2">
        <v>10000000</v>
      </c>
      <c r="I33" s="2">
        <v>7460</v>
      </c>
      <c r="J33" t="s">
        <v>15</v>
      </c>
    </row>
    <row r="34" spans="1:10" x14ac:dyDescent="0.35">
      <c r="A34" t="s">
        <v>16</v>
      </c>
      <c r="B34" t="s">
        <v>12</v>
      </c>
      <c r="C34" t="s">
        <v>17</v>
      </c>
      <c r="D34" t="s">
        <v>9</v>
      </c>
      <c r="E34" t="s">
        <v>19</v>
      </c>
      <c r="G34" t="s">
        <v>122</v>
      </c>
      <c r="H34">
        <v>47.29</v>
      </c>
      <c r="I34">
        <v>24.81</v>
      </c>
      <c r="J34">
        <v>58.9</v>
      </c>
    </row>
    <row r="35" spans="1:10" x14ac:dyDescent="0.35">
      <c r="A35" t="s">
        <v>24</v>
      </c>
      <c r="B35" t="s">
        <v>9</v>
      </c>
      <c r="C35" t="s">
        <v>16</v>
      </c>
      <c r="D35" t="s">
        <v>12</v>
      </c>
      <c r="E35" t="s">
        <v>17</v>
      </c>
      <c r="G35" t="s">
        <v>123</v>
      </c>
      <c r="H35">
        <v>149.28</v>
      </c>
      <c r="I35">
        <v>115.05</v>
      </c>
      <c r="J35">
        <v>175.57</v>
      </c>
    </row>
    <row r="36" spans="1:10" x14ac:dyDescent="0.35">
      <c r="A36" t="s">
        <v>16</v>
      </c>
      <c r="B36" t="s">
        <v>13</v>
      </c>
      <c r="C36" t="s">
        <v>32</v>
      </c>
      <c r="G36" t="s">
        <v>124</v>
      </c>
      <c r="H36">
        <v>39.79</v>
      </c>
      <c r="I36">
        <v>35.61</v>
      </c>
      <c r="J36">
        <v>43.96</v>
      </c>
    </row>
    <row r="37" spans="1:10" x14ac:dyDescent="0.35">
      <c r="A37" t="s">
        <v>16</v>
      </c>
      <c r="B37" t="s">
        <v>13</v>
      </c>
      <c r="C37" t="s">
        <v>32</v>
      </c>
      <c r="G37" t="s">
        <v>124</v>
      </c>
      <c r="H37">
        <v>0.06</v>
      </c>
      <c r="I37">
        <v>0</v>
      </c>
      <c r="J37" t="s">
        <v>15</v>
      </c>
    </row>
    <row r="38" spans="1:10" x14ac:dyDescent="0.35">
      <c r="A38" t="s">
        <v>20</v>
      </c>
      <c r="B38" t="s">
        <v>9</v>
      </c>
      <c r="C38" t="s">
        <v>39</v>
      </c>
      <c r="G38" t="s">
        <v>125</v>
      </c>
      <c r="H38">
        <v>99.57</v>
      </c>
      <c r="I38">
        <v>21.18</v>
      </c>
      <c r="J38">
        <v>162.91999999999999</v>
      </c>
    </row>
    <row r="39" spans="1:10" x14ac:dyDescent="0.35">
      <c r="A39" t="s">
        <v>39</v>
      </c>
      <c r="B39" t="s">
        <v>9</v>
      </c>
      <c r="C39" t="s">
        <v>40</v>
      </c>
      <c r="D39" t="s">
        <v>12</v>
      </c>
      <c r="E39" t="s">
        <v>41</v>
      </c>
      <c r="G39" t="s">
        <v>126</v>
      </c>
      <c r="H39">
        <v>99.57</v>
      </c>
      <c r="I39">
        <v>21.18</v>
      </c>
      <c r="J39">
        <v>162.91999999999999</v>
      </c>
    </row>
    <row r="40" spans="1:10" x14ac:dyDescent="0.35">
      <c r="A40" t="s">
        <v>41</v>
      </c>
      <c r="B40" t="s">
        <v>9</v>
      </c>
      <c r="C40" t="s">
        <v>42</v>
      </c>
      <c r="G40" t="s">
        <v>127</v>
      </c>
      <c r="H40">
        <v>27</v>
      </c>
      <c r="I40">
        <v>15.24</v>
      </c>
      <c r="J40">
        <v>38.76</v>
      </c>
    </row>
    <row r="41" spans="1:10" x14ac:dyDescent="0.35">
      <c r="A41" t="s">
        <v>40</v>
      </c>
      <c r="B41" t="s">
        <v>13</v>
      </c>
      <c r="C41" t="s">
        <v>38</v>
      </c>
      <c r="G41" t="s">
        <v>128</v>
      </c>
      <c r="H41">
        <v>7.42</v>
      </c>
      <c r="I41">
        <v>0.03</v>
      </c>
      <c r="J41">
        <v>9.2200000000000006</v>
      </c>
    </row>
    <row r="42" spans="1:10" x14ac:dyDescent="0.35">
      <c r="A42" t="s">
        <v>40</v>
      </c>
      <c r="B42" t="s">
        <v>13</v>
      </c>
      <c r="C42" t="s">
        <v>38</v>
      </c>
      <c r="G42" t="s">
        <v>128</v>
      </c>
      <c r="H42">
        <v>0</v>
      </c>
      <c r="I42">
        <v>0</v>
      </c>
      <c r="J42" t="s">
        <v>15</v>
      </c>
    </row>
    <row r="43" spans="1:10" x14ac:dyDescent="0.35">
      <c r="A43" t="s">
        <v>40</v>
      </c>
      <c r="B43" t="s">
        <v>13</v>
      </c>
      <c r="C43" t="s">
        <v>43</v>
      </c>
      <c r="G43" t="s">
        <v>129</v>
      </c>
      <c r="H43">
        <v>92.15</v>
      </c>
      <c r="I43">
        <v>14.49</v>
      </c>
      <c r="J43">
        <v>155.47</v>
      </c>
    </row>
    <row r="44" spans="1:10" x14ac:dyDescent="0.35">
      <c r="A44" t="s">
        <v>40</v>
      </c>
      <c r="B44" t="s">
        <v>13</v>
      </c>
      <c r="C44" t="s">
        <v>43</v>
      </c>
      <c r="G44" t="s">
        <v>129</v>
      </c>
      <c r="H44">
        <v>892.75</v>
      </c>
      <c r="I44">
        <v>0</v>
      </c>
      <c r="J44" t="s">
        <v>15</v>
      </c>
    </row>
    <row r="45" spans="1:10" x14ac:dyDescent="0.35">
      <c r="A45" t="s">
        <v>43</v>
      </c>
      <c r="B45" t="s">
        <v>13</v>
      </c>
      <c r="C45" t="s">
        <v>24</v>
      </c>
      <c r="G45" t="s">
        <v>130</v>
      </c>
      <c r="H45">
        <v>95.65</v>
      </c>
      <c r="I45">
        <v>62.54</v>
      </c>
      <c r="J45">
        <v>158.97</v>
      </c>
    </row>
    <row r="46" spans="1:10" x14ac:dyDescent="0.35">
      <c r="A46" t="s">
        <v>43</v>
      </c>
      <c r="B46" t="s">
        <v>13</v>
      </c>
      <c r="C46" t="s">
        <v>24</v>
      </c>
      <c r="G46" t="s">
        <v>130</v>
      </c>
      <c r="H46" s="2">
        <v>849000</v>
      </c>
      <c r="I46">
        <v>26.41</v>
      </c>
      <c r="J46" t="s">
        <v>15</v>
      </c>
    </row>
    <row r="47" spans="1:10" x14ac:dyDescent="0.35">
      <c r="A47" t="s">
        <v>43</v>
      </c>
      <c r="B47" t="s">
        <v>13</v>
      </c>
      <c r="C47" t="s">
        <v>44</v>
      </c>
      <c r="G47" t="s">
        <v>131</v>
      </c>
      <c r="H47">
        <v>-3.5</v>
      </c>
      <c r="I47">
        <v>-3.89</v>
      </c>
      <c r="J47">
        <v>-3.11</v>
      </c>
    </row>
    <row r="48" spans="1:10" x14ac:dyDescent="0.35">
      <c r="A48" t="s">
        <v>43</v>
      </c>
      <c r="B48" t="s">
        <v>13</v>
      </c>
      <c r="C48" t="s">
        <v>44</v>
      </c>
      <c r="G48" t="s">
        <v>131</v>
      </c>
      <c r="H48" s="2">
        <v>10200</v>
      </c>
      <c r="I48">
        <v>0</v>
      </c>
      <c r="J48" t="s">
        <v>15</v>
      </c>
    </row>
    <row r="49" spans="1:10" x14ac:dyDescent="0.35">
      <c r="A49" t="s">
        <v>38</v>
      </c>
      <c r="B49" t="s">
        <v>13</v>
      </c>
      <c r="C49" t="s">
        <v>44</v>
      </c>
      <c r="G49" t="s">
        <v>132</v>
      </c>
      <c r="H49">
        <v>3.5</v>
      </c>
      <c r="I49">
        <v>3.11</v>
      </c>
      <c r="J49">
        <v>3.89</v>
      </c>
    </row>
    <row r="50" spans="1:10" x14ac:dyDescent="0.35">
      <c r="A50" t="s">
        <v>38</v>
      </c>
      <c r="B50" t="s">
        <v>13</v>
      </c>
      <c r="C50" t="s">
        <v>44</v>
      </c>
      <c r="G50" t="s">
        <v>132</v>
      </c>
      <c r="H50">
        <v>0</v>
      </c>
      <c r="I50">
        <v>0</v>
      </c>
      <c r="J50" t="s">
        <v>15</v>
      </c>
    </row>
    <row r="51" spans="1:10" x14ac:dyDescent="0.35">
      <c r="A51" t="s">
        <v>45</v>
      </c>
      <c r="B51" t="s">
        <v>12</v>
      </c>
      <c r="C51" t="s">
        <v>46</v>
      </c>
      <c r="D51" t="s">
        <v>12</v>
      </c>
      <c r="E51" t="s">
        <v>47</v>
      </c>
      <c r="F51" t="s">
        <v>12</v>
      </c>
      <c r="G51" t="s">
        <v>150</v>
      </c>
      <c r="H51">
        <v>39.61</v>
      </c>
      <c r="I51">
        <v>23.99</v>
      </c>
      <c r="J51">
        <v>55.22</v>
      </c>
    </row>
    <row r="52" spans="1:10" x14ac:dyDescent="0.35">
      <c r="A52" t="s">
        <v>14</v>
      </c>
      <c r="B52" t="s">
        <v>13</v>
      </c>
      <c r="C52" t="s">
        <v>49</v>
      </c>
      <c r="D52" t="s">
        <v>12</v>
      </c>
      <c r="E52" t="s">
        <v>50</v>
      </c>
      <c r="G52" t="s">
        <v>133</v>
      </c>
      <c r="H52">
        <v>0</v>
      </c>
      <c r="I52">
        <v>0</v>
      </c>
      <c r="J52">
        <v>0</v>
      </c>
    </row>
    <row r="53" spans="1:10" x14ac:dyDescent="0.35">
      <c r="A53" t="s">
        <v>14</v>
      </c>
      <c r="B53" t="s">
        <v>13</v>
      </c>
      <c r="C53" t="s">
        <v>49</v>
      </c>
      <c r="D53" t="s">
        <v>12</v>
      </c>
      <c r="E53" t="s">
        <v>50</v>
      </c>
      <c r="G53" t="s">
        <v>133</v>
      </c>
      <c r="H53">
        <v>303.56</v>
      </c>
      <c r="I53">
        <v>180.29</v>
      </c>
      <c r="J53">
        <v>444.07</v>
      </c>
    </row>
    <row r="54" spans="1:10" x14ac:dyDescent="0.35">
      <c r="A54" t="s">
        <v>41</v>
      </c>
      <c r="B54" t="s">
        <v>9</v>
      </c>
      <c r="C54" t="s">
        <v>51</v>
      </c>
      <c r="G54" t="s">
        <v>134</v>
      </c>
      <c r="H54">
        <v>72.569999999999993</v>
      </c>
      <c r="I54">
        <v>0</v>
      </c>
      <c r="J54">
        <v>136.62</v>
      </c>
    </row>
    <row r="55" spans="1:10" x14ac:dyDescent="0.35">
      <c r="A55" t="s">
        <v>52</v>
      </c>
      <c r="B55" t="s">
        <v>9</v>
      </c>
      <c r="C55" t="s">
        <v>53</v>
      </c>
      <c r="G55" t="s">
        <v>135</v>
      </c>
      <c r="H55">
        <v>49.04</v>
      </c>
      <c r="I55">
        <v>0</v>
      </c>
      <c r="J55">
        <v>100</v>
      </c>
    </row>
    <row r="56" spans="1:10" x14ac:dyDescent="0.35">
      <c r="A56" t="s">
        <v>54</v>
      </c>
      <c r="B56" t="s">
        <v>9</v>
      </c>
      <c r="C56" t="s">
        <v>53</v>
      </c>
      <c r="G56" t="s">
        <v>136</v>
      </c>
      <c r="H56">
        <v>50.96</v>
      </c>
      <c r="I56">
        <v>0</v>
      </c>
      <c r="J56">
        <v>100</v>
      </c>
    </row>
    <row r="57" spans="1:10" x14ac:dyDescent="0.35">
      <c r="A57" t="s">
        <v>53</v>
      </c>
      <c r="B57" t="s">
        <v>9</v>
      </c>
      <c r="C57" t="s">
        <v>51</v>
      </c>
      <c r="G57" t="s">
        <v>137</v>
      </c>
      <c r="H57">
        <v>100</v>
      </c>
      <c r="I57">
        <v>100</v>
      </c>
      <c r="J57">
        <v>100</v>
      </c>
    </row>
    <row r="58" spans="1:10" x14ac:dyDescent="0.35">
      <c r="A58" t="s">
        <v>55</v>
      </c>
      <c r="B58" t="s">
        <v>9</v>
      </c>
      <c r="C58" t="s">
        <v>56</v>
      </c>
      <c r="G58" t="s">
        <v>138</v>
      </c>
      <c r="H58">
        <v>0</v>
      </c>
      <c r="I58">
        <v>0</v>
      </c>
      <c r="J58">
        <v>100</v>
      </c>
    </row>
    <row r="59" spans="1:10" x14ac:dyDescent="0.35">
      <c r="A59" t="s">
        <v>57</v>
      </c>
      <c r="B59" t="s">
        <v>9</v>
      </c>
      <c r="C59" t="s">
        <v>56</v>
      </c>
      <c r="G59" t="s">
        <v>139</v>
      </c>
      <c r="H59">
        <v>100</v>
      </c>
      <c r="I59">
        <v>0</v>
      </c>
      <c r="J59">
        <v>100</v>
      </c>
    </row>
    <row r="60" spans="1:10" x14ac:dyDescent="0.35">
      <c r="A60" t="s">
        <v>56</v>
      </c>
      <c r="B60" t="s">
        <v>9</v>
      </c>
      <c r="C60" t="s">
        <v>51</v>
      </c>
      <c r="G60" t="s">
        <v>140</v>
      </c>
      <c r="H60">
        <v>100</v>
      </c>
      <c r="I60">
        <v>100</v>
      </c>
      <c r="J60">
        <v>100</v>
      </c>
    </row>
    <row r="61" spans="1:10" x14ac:dyDescent="0.35">
      <c r="A61" t="s">
        <v>58</v>
      </c>
      <c r="B61" t="s">
        <v>9</v>
      </c>
      <c r="C61" t="s">
        <v>59</v>
      </c>
      <c r="G61" t="s">
        <v>141</v>
      </c>
      <c r="H61">
        <v>46.55</v>
      </c>
      <c r="I61">
        <v>0</v>
      </c>
      <c r="J61">
        <v>100</v>
      </c>
    </row>
    <row r="62" spans="1:10" x14ac:dyDescent="0.35">
      <c r="A62" t="s">
        <v>60</v>
      </c>
      <c r="B62" t="s">
        <v>9</v>
      </c>
      <c r="C62" t="s">
        <v>59</v>
      </c>
      <c r="G62" t="s">
        <v>142</v>
      </c>
      <c r="H62">
        <v>53.45</v>
      </c>
      <c r="I62">
        <v>0</v>
      </c>
      <c r="J62">
        <v>100</v>
      </c>
    </row>
    <row r="63" spans="1:10" x14ac:dyDescent="0.35">
      <c r="A63" t="s">
        <v>59</v>
      </c>
      <c r="B63" t="s">
        <v>9</v>
      </c>
      <c r="C63" t="s">
        <v>51</v>
      </c>
      <c r="G63" t="s">
        <v>143</v>
      </c>
      <c r="H63">
        <v>100</v>
      </c>
      <c r="I63">
        <v>100</v>
      </c>
      <c r="J63">
        <v>100</v>
      </c>
    </row>
    <row r="64" spans="1:10" x14ac:dyDescent="0.35">
      <c r="A64" t="s">
        <v>61</v>
      </c>
      <c r="B64" t="s">
        <v>9</v>
      </c>
      <c r="C64" t="s">
        <v>62</v>
      </c>
      <c r="G64" t="s">
        <v>144</v>
      </c>
      <c r="H64">
        <v>0.89</v>
      </c>
      <c r="I64">
        <v>0.83</v>
      </c>
      <c r="J64">
        <v>0.95</v>
      </c>
    </row>
    <row r="65" spans="1:10" x14ac:dyDescent="0.35">
      <c r="A65" t="s">
        <v>63</v>
      </c>
      <c r="B65" t="s">
        <v>9</v>
      </c>
      <c r="C65" t="s">
        <v>62</v>
      </c>
      <c r="G65" t="s">
        <v>145</v>
      </c>
      <c r="H65">
        <v>0.11</v>
      </c>
      <c r="I65">
        <v>0.05</v>
      </c>
      <c r="J65">
        <v>0.17</v>
      </c>
    </row>
    <row r="66" spans="1:10" x14ac:dyDescent="0.35">
      <c r="A66" t="s">
        <v>62</v>
      </c>
      <c r="B66" t="s">
        <v>9</v>
      </c>
      <c r="C66" t="s">
        <v>51</v>
      </c>
      <c r="G66" t="s">
        <v>146</v>
      </c>
      <c r="H66">
        <v>1</v>
      </c>
      <c r="I66">
        <v>1</v>
      </c>
      <c r="J66">
        <v>1</v>
      </c>
    </row>
    <row r="67" spans="1:10" x14ac:dyDescent="0.35">
      <c r="A67" t="s">
        <v>64</v>
      </c>
      <c r="B67" t="s">
        <v>9</v>
      </c>
      <c r="C67" t="s">
        <v>65</v>
      </c>
      <c r="G67" t="s">
        <v>147</v>
      </c>
      <c r="H67">
        <v>0.77</v>
      </c>
      <c r="I67">
        <v>0.7</v>
      </c>
      <c r="J67">
        <v>0.9</v>
      </c>
    </row>
    <row r="68" spans="1:10" x14ac:dyDescent="0.35">
      <c r="A68" t="s">
        <v>66</v>
      </c>
      <c r="B68" t="s">
        <v>9</v>
      </c>
      <c r="C68" t="s">
        <v>65</v>
      </c>
      <c r="G68" t="s">
        <v>148</v>
      </c>
      <c r="H68">
        <v>0.23</v>
      </c>
      <c r="I68">
        <v>0.1</v>
      </c>
      <c r="J68">
        <v>0.3</v>
      </c>
    </row>
    <row r="69" spans="1:10" x14ac:dyDescent="0.35">
      <c r="A69" t="s">
        <v>65</v>
      </c>
      <c r="B69" t="s">
        <v>9</v>
      </c>
      <c r="C69" t="s">
        <v>51</v>
      </c>
      <c r="G69" t="s">
        <v>149</v>
      </c>
      <c r="H69">
        <v>1</v>
      </c>
      <c r="I69">
        <v>1</v>
      </c>
      <c r="J69">
        <v>1</v>
      </c>
    </row>
    <row r="70" spans="1:10" x14ac:dyDescent="0.35">
      <c r="G70" t="s">
        <v>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3480-6DB1-4CE8-B2F0-963841874DC3}">
  <dimension ref="A1:J69"/>
  <sheetViews>
    <sheetView workbookViewId="0">
      <selection sqref="A1:B1"/>
    </sheetView>
  </sheetViews>
  <sheetFormatPr defaultRowHeight="14.5" x14ac:dyDescent="0.35"/>
  <cols>
    <col min="7" max="7" width="68.453125" bestFit="1" customWidth="1"/>
  </cols>
  <sheetData>
    <row r="1" spans="1:10" x14ac:dyDescent="0.35">
      <c r="A1" t="s">
        <v>238</v>
      </c>
      <c r="B1" t="s">
        <v>239</v>
      </c>
    </row>
    <row r="2" spans="1:10" x14ac:dyDescent="0.35">
      <c r="A2" t="s">
        <v>0</v>
      </c>
      <c r="B2" t="s">
        <v>1</v>
      </c>
      <c r="C2" s="1">
        <v>0.95</v>
      </c>
      <c r="D2" t="s">
        <v>2</v>
      </c>
      <c r="E2" t="s">
        <v>3</v>
      </c>
    </row>
    <row r="3" spans="1:10" x14ac:dyDescent="0.35">
      <c r="A3" t="s">
        <v>4</v>
      </c>
      <c r="B3" t="s">
        <v>235</v>
      </c>
      <c r="C3" t="s">
        <v>5</v>
      </c>
      <c r="D3" t="s">
        <v>6</v>
      </c>
      <c r="E3" t="s">
        <v>7</v>
      </c>
      <c r="F3" t="s">
        <v>6</v>
      </c>
    </row>
    <row r="4" spans="1:10" x14ac:dyDescent="0.35">
      <c r="A4" t="s">
        <v>8</v>
      </c>
      <c r="B4" t="s">
        <v>9</v>
      </c>
      <c r="C4" t="s">
        <v>10</v>
      </c>
      <c r="G4" t="s">
        <v>100</v>
      </c>
      <c r="H4">
        <v>873.54</v>
      </c>
      <c r="I4">
        <v>803.94</v>
      </c>
      <c r="J4">
        <v>943.81</v>
      </c>
    </row>
    <row r="5" spans="1:10" x14ac:dyDescent="0.35">
      <c r="A5" t="s">
        <v>10</v>
      </c>
      <c r="B5" t="s">
        <v>9</v>
      </c>
      <c r="C5" t="s">
        <v>11</v>
      </c>
      <c r="D5" t="s">
        <v>12</v>
      </c>
      <c r="E5" t="s">
        <v>11</v>
      </c>
      <c r="G5" t="s">
        <v>101</v>
      </c>
      <c r="H5">
        <v>867.8</v>
      </c>
      <c r="I5">
        <v>798.41</v>
      </c>
      <c r="J5">
        <v>937.87</v>
      </c>
    </row>
    <row r="6" spans="1:10" x14ac:dyDescent="0.35">
      <c r="A6" t="s">
        <v>11</v>
      </c>
      <c r="B6" t="s">
        <v>13</v>
      </c>
      <c r="C6" t="s">
        <v>14</v>
      </c>
      <c r="G6" t="s">
        <v>102</v>
      </c>
      <c r="H6" s="2">
        <v>1690</v>
      </c>
      <c r="I6" s="2">
        <v>1560</v>
      </c>
      <c r="J6" s="2">
        <v>1830</v>
      </c>
    </row>
    <row r="7" spans="1:10" x14ac:dyDescent="0.35">
      <c r="A7" t="s">
        <v>11</v>
      </c>
      <c r="B7" t="s">
        <v>13</v>
      </c>
      <c r="C7" t="s">
        <v>14</v>
      </c>
      <c r="G7" t="s">
        <v>102</v>
      </c>
      <c r="H7" s="2">
        <v>14500</v>
      </c>
      <c r="I7" s="2">
        <v>7780</v>
      </c>
      <c r="J7" s="2">
        <v>69700</v>
      </c>
    </row>
    <row r="8" spans="1:10" x14ac:dyDescent="0.35">
      <c r="A8" t="s">
        <v>16</v>
      </c>
      <c r="B8" t="s">
        <v>9</v>
      </c>
      <c r="C8" t="s">
        <v>17</v>
      </c>
      <c r="D8" t="s">
        <v>12</v>
      </c>
      <c r="E8" t="s">
        <v>18</v>
      </c>
      <c r="G8" t="s">
        <v>103</v>
      </c>
      <c r="H8">
        <v>132.1</v>
      </c>
      <c r="I8">
        <v>94.74</v>
      </c>
      <c r="J8">
        <v>192.54</v>
      </c>
    </row>
    <row r="9" spans="1:10" x14ac:dyDescent="0.35">
      <c r="A9" t="s">
        <v>18</v>
      </c>
      <c r="B9" t="s">
        <v>12</v>
      </c>
      <c r="C9" t="s">
        <v>19</v>
      </c>
      <c r="D9" t="s">
        <v>9</v>
      </c>
      <c r="E9" t="s">
        <v>20</v>
      </c>
      <c r="G9" t="s">
        <v>104</v>
      </c>
      <c r="H9">
        <v>132.1</v>
      </c>
      <c r="I9">
        <v>94.74</v>
      </c>
      <c r="J9">
        <v>192.54</v>
      </c>
    </row>
    <row r="10" spans="1:10" x14ac:dyDescent="0.35">
      <c r="A10" t="s">
        <v>20</v>
      </c>
      <c r="B10" t="s">
        <v>13</v>
      </c>
      <c r="C10" t="s">
        <v>21</v>
      </c>
      <c r="D10" t="s">
        <v>12</v>
      </c>
      <c r="E10" t="s">
        <v>17</v>
      </c>
      <c r="G10" t="s">
        <v>105</v>
      </c>
      <c r="H10">
        <v>25.52</v>
      </c>
      <c r="I10">
        <v>16.43</v>
      </c>
      <c r="J10">
        <v>36.9</v>
      </c>
    </row>
    <row r="11" spans="1:10" x14ac:dyDescent="0.35">
      <c r="A11" t="s">
        <v>20</v>
      </c>
      <c r="B11" t="s">
        <v>13</v>
      </c>
      <c r="C11" t="s">
        <v>21</v>
      </c>
      <c r="D11" t="s">
        <v>12</v>
      </c>
      <c r="E11" t="s">
        <v>17</v>
      </c>
      <c r="G11" t="s">
        <v>105</v>
      </c>
      <c r="H11">
        <v>52.81</v>
      </c>
      <c r="I11">
        <v>37.799999999999997</v>
      </c>
      <c r="J11">
        <v>71.92</v>
      </c>
    </row>
    <row r="12" spans="1:10" x14ac:dyDescent="0.35">
      <c r="A12" t="s">
        <v>21</v>
      </c>
      <c r="B12" t="s">
        <v>9</v>
      </c>
      <c r="C12" t="s">
        <v>17</v>
      </c>
      <c r="D12" t="s">
        <v>12</v>
      </c>
      <c r="E12" t="s">
        <v>22</v>
      </c>
      <c r="G12" t="s">
        <v>106</v>
      </c>
      <c r="H12">
        <v>96.27</v>
      </c>
      <c r="I12">
        <v>72.98</v>
      </c>
      <c r="J12">
        <v>121.27</v>
      </c>
    </row>
    <row r="13" spans="1:10" x14ac:dyDescent="0.35">
      <c r="A13" t="s">
        <v>22</v>
      </c>
      <c r="B13" t="s">
        <v>13</v>
      </c>
      <c r="C13" t="s">
        <v>23</v>
      </c>
      <c r="G13" t="s">
        <v>107</v>
      </c>
      <c r="H13">
        <v>96.27</v>
      </c>
      <c r="I13">
        <v>72.98</v>
      </c>
      <c r="J13">
        <v>121.27</v>
      </c>
    </row>
    <row r="14" spans="1:10" x14ac:dyDescent="0.35">
      <c r="A14" t="s">
        <v>22</v>
      </c>
      <c r="B14" t="s">
        <v>13</v>
      </c>
      <c r="C14" t="s">
        <v>23</v>
      </c>
      <c r="G14" t="s">
        <v>107</v>
      </c>
      <c r="H14">
        <v>14.67</v>
      </c>
      <c r="I14">
        <v>0</v>
      </c>
      <c r="J14">
        <v>72.77</v>
      </c>
    </row>
    <row r="15" spans="1:10" x14ac:dyDescent="0.35">
      <c r="A15" t="s">
        <v>23</v>
      </c>
      <c r="B15" t="s">
        <v>13</v>
      </c>
      <c r="C15" t="s">
        <v>24</v>
      </c>
      <c r="G15" t="s">
        <v>108</v>
      </c>
      <c r="H15">
        <v>96.27</v>
      </c>
      <c r="I15">
        <v>72.98</v>
      </c>
      <c r="J15">
        <v>121.27</v>
      </c>
    </row>
    <row r="16" spans="1:10" x14ac:dyDescent="0.35">
      <c r="A16" t="s">
        <v>23</v>
      </c>
      <c r="B16" t="s">
        <v>13</v>
      </c>
      <c r="C16" t="s">
        <v>24</v>
      </c>
      <c r="G16" t="s">
        <v>108</v>
      </c>
      <c r="H16">
        <v>539.46</v>
      </c>
      <c r="I16">
        <v>0</v>
      </c>
      <c r="J16" t="s">
        <v>15</v>
      </c>
    </row>
    <row r="17" spans="1:10" x14ac:dyDescent="0.35">
      <c r="A17" t="s">
        <v>24</v>
      </c>
      <c r="B17" t="s">
        <v>13</v>
      </c>
      <c r="C17" t="s">
        <v>19</v>
      </c>
      <c r="G17" t="s">
        <v>109</v>
      </c>
      <c r="H17">
        <v>117.7</v>
      </c>
      <c r="I17">
        <v>80.900000000000006</v>
      </c>
      <c r="J17">
        <v>174.7</v>
      </c>
    </row>
    <row r="18" spans="1:10" x14ac:dyDescent="0.35">
      <c r="A18" t="s">
        <v>24</v>
      </c>
      <c r="B18" t="s">
        <v>13</v>
      </c>
      <c r="C18" t="s">
        <v>19</v>
      </c>
      <c r="G18" t="s">
        <v>109</v>
      </c>
      <c r="H18">
        <v>0</v>
      </c>
      <c r="I18">
        <v>0</v>
      </c>
      <c r="J18">
        <v>336.82</v>
      </c>
    </row>
    <row r="19" spans="1:10" x14ac:dyDescent="0.35">
      <c r="A19" t="s">
        <v>25</v>
      </c>
      <c r="B19" t="s">
        <v>13</v>
      </c>
      <c r="C19" t="s">
        <v>26</v>
      </c>
      <c r="G19" t="s">
        <v>110</v>
      </c>
      <c r="H19">
        <v>103.35</v>
      </c>
      <c r="I19">
        <v>84.51</v>
      </c>
      <c r="J19">
        <v>122.19</v>
      </c>
    </row>
    <row r="20" spans="1:10" x14ac:dyDescent="0.35">
      <c r="A20" t="s">
        <v>25</v>
      </c>
      <c r="B20" t="s">
        <v>13</v>
      </c>
      <c r="C20" t="s">
        <v>26</v>
      </c>
      <c r="G20" t="s">
        <v>110</v>
      </c>
      <c r="H20" s="2">
        <v>5380000</v>
      </c>
      <c r="I20">
        <v>0</v>
      </c>
      <c r="J20" t="s">
        <v>15</v>
      </c>
    </row>
    <row r="21" spans="1:10" x14ac:dyDescent="0.35">
      <c r="A21" t="s">
        <v>26</v>
      </c>
      <c r="B21" t="s">
        <v>13</v>
      </c>
      <c r="C21" t="s">
        <v>21</v>
      </c>
      <c r="G21" t="s">
        <v>111</v>
      </c>
      <c r="H21">
        <v>70.75</v>
      </c>
      <c r="I21">
        <v>51.47</v>
      </c>
      <c r="J21">
        <v>90.03</v>
      </c>
    </row>
    <row r="22" spans="1:10" x14ac:dyDescent="0.35">
      <c r="A22" t="s">
        <v>26</v>
      </c>
      <c r="B22" t="s">
        <v>13</v>
      </c>
      <c r="C22" t="s">
        <v>21</v>
      </c>
      <c r="G22" t="s">
        <v>111</v>
      </c>
      <c r="H22" s="2">
        <v>10000000</v>
      </c>
      <c r="I22">
        <v>0</v>
      </c>
      <c r="J22" t="s">
        <v>15</v>
      </c>
    </row>
    <row r="23" spans="1:10" x14ac:dyDescent="0.35">
      <c r="A23" t="s">
        <v>27</v>
      </c>
      <c r="B23" t="s">
        <v>9</v>
      </c>
      <c r="C23" t="s">
        <v>11</v>
      </c>
      <c r="G23" t="s">
        <v>112</v>
      </c>
      <c r="H23">
        <v>17.309999999999999</v>
      </c>
      <c r="I23">
        <v>8.1</v>
      </c>
      <c r="J23">
        <v>26.53</v>
      </c>
    </row>
    <row r="24" spans="1:10" x14ac:dyDescent="0.35">
      <c r="A24" t="s">
        <v>27</v>
      </c>
      <c r="B24" t="s">
        <v>9</v>
      </c>
      <c r="C24" t="s">
        <v>28</v>
      </c>
      <c r="D24" t="s">
        <v>12</v>
      </c>
      <c r="E24" t="s">
        <v>29</v>
      </c>
      <c r="G24" t="s">
        <v>113</v>
      </c>
      <c r="H24">
        <v>6.1</v>
      </c>
      <c r="I24">
        <v>3.44</v>
      </c>
      <c r="J24">
        <v>8.76</v>
      </c>
    </row>
    <row r="25" spans="1:10" x14ac:dyDescent="0.35">
      <c r="A25" t="s">
        <v>30</v>
      </c>
      <c r="B25" t="s">
        <v>9</v>
      </c>
      <c r="C25" t="s">
        <v>25</v>
      </c>
      <c r="G25" t="s">
        <v>114</v>
      </c>
      <c r="H25">
        <v>106.94</v>
      </c>
      <c r="I25">
        <v>88.16</v>
      </c>
      <c r="J25">
        <v>125.71</v>
      </c>
    </row>
    <row r="26" spans="1:10" x14ac:dyDescent="0.35">
      <c r="A26" t="s">
        <v>31</v>
      </c>
      <c r="B26" t="s">
        <v>9</v>
      </c>
      <c r="C26" t="s">
        <v>27</v>
      </c>
      <c r="G26" t="s">
        <v>115</v>
      </c>
      <c r="H26">
        <v>28.43</v>
      </c>
      <c r="I26">
        <v>20.6</v>
      </c>
      <c r="J26">
        <v>36.270000000000003</v>
      </c>
    </row>
    <row r="27" spans="1:10" x14ac:dyDescent="0.35">
      <c r="A27" t="s">
        <v>32</v>
      </c>
      <c r="B27" t="s">
        <v>9</v>
      </c>
      <c r="C27" t="s">
        <v>33</v>
      </c>
      <c r="G27" t="s">
        <v>116</v>
      </c>
      <c r="H27">
        <v>28.81</v>
      </c>
      <c r="I27">
        <v>21.95</v>
      </c>
      <c r="J27">
        <v>35.659999999999997</v>
      </c>
    </row>
    <row r="28" spans="1:10" x14ac:dyDescent="0.35">
      <c r="A28" t="s">
        <v>34</v>
      </c>
      <c r="B28" t="s">
        <v>9</v>
      </c>
      <c r="C28" t="s">
        <v>11</v>
      </c>
      <c r="G28" t="s">
        <v>117</v>
      </c>
      <c r="H28">
        <v>38.950000000000003</v>
      </c>
      <c r="I28">
        <v>31.9</v>
      </c>
      <c r="J28">
        <v>46</v>
      </c>
    </row>
    <row r="29" spans="1:10" x14ac:dyDescent="0.35">
      <c r="A29" t="s">
        <v>26</v>
      </c>
      <c r="B29" t="s">
        <v>9</v>
      </c>
      <c r="C29" t="s">
        <v>35</v>
      </c>
      <c r="G29" t="s">
        <v>118</v>
      </c>
      <c r="H29">
        <v>28.3</v>
      </c>
      <c r="I29">
        <v>25.55</v>
      </c>
      <c r="J29">
        <v>31.04</v>
      </c>
    </row>
    <row r="30" spans="1:10" x14ac:dyDescent="0.35">
      <c r="A30" t="s">
        <v>14</v>
      </c>
      <c r="B30" t="s">
        <v>9</v>
      </c>
      <c r="C30" t="s">
        <v>36</v>
      </c>
      <c r="G30" t="s">
        <v>119</v>
      </c>
      <c r="H30" s="2">
        <v>1690</v>
      </c>
      <c r="I30" s="2">
        <v>1560</v>
      </c>
      <c r="J30" s="2">
        <v>1830</v>
      </c>
    </row>
    <row r="31" spans="1:10" x14ac:dyDescent="0.35">
      <c r="A31" t="s">
        <v>37</v>
      </c>
      <c r="B31" t="s">
        <v>9</v>
      </c>
      <c r="C31" t="s">
        <v>38</v>
      </c>
      <c r="G31" t="s">
        <v>120</v>
      </c>
      <c r="H31">
        <v>3.19</v>
      </c>
      <c r="I31">
        <v>0.63</v>
      </c>
      <c r="J31">
        <v>15.85</v>
      </c>
    </row>
    <row r="32" spans="1:10" x14ac:dyDescent="0.35">
      <c r="A32" t="s">
        <v>11</v>
      </c>
      <c r="B32" t="s">
        <v>13</v>
      </c>
      <c r="C32" t="s">
        <v>16</v>
      </c>
      <c r="G32" t="s">
        <v>121</v>
      </c>
      <c r="H32">
        <v>97.74</v>
      </c>
      <c r="I32">
        <v>62.57</v>
      </c>
      <c r="J32">
        <v>153.99</v>
      </c>
    </row>
    <row r="33" spans="1:10" x14ac:dyDescent="0.35">
      <c r="A33" t="s">
        <v>11</v>
      </c>
      <c r="B33" t="s">
        <v>13</v>
      </c>
      <c r="C33" t="s">
        <v>16</v>
      </c>
      <c r="G33" t="s">
        <v>121</v>
      </c>
      <c r="H33" s="2">
        <v>3430</v>
      </c>
      <c r="I33" s="2">
        <v>1120</v>
      </c>
      <c r="J33" t="s">
        <v>15</v>
      </c>
    </row>
    <row r="34" spans="1:10" x14ac:dyDescent="0.35">
      <c r="A34" t="s">
        <v>16</v>
      </c>
      <c r="B34" t="s">
        <v>12</v>
      </c>
      <c r="C34" t="s">
        <v>17</v>
      </c>
      <c r="D34" t="s">
        <v>9</v>
      </c>
      <c r="E34" t="s">
        <v>19</v>
      </c>
      <c r="G34" t="s">
        <v>122</v>
      </c>
      <c r="H34">
        <v>14.4</v>
      </c>
      <c r="I34">
        <v>3.9</v>
      </c>
      <c r="J34">
        <v>22.87</v>
      </c>
    </row>
    <row r="35" spans="1:10" x14ac:dyDescent="0.35">
      <c r="A35" t="s">
        <v>24</v>
      </c>
      <c r="B35" t="s">
        <v>9</v>
      </c>
      <c r="C35" t="s">
        <v>16</v>
      </c>
      <c r="D35" t="s">
        <v>12</v>
      </c>
      <c r="E35" t="s">
        <v>17</v>
      </c>
      <c r="G35" t="s">
        <v>123</v>
      </c>
      <c r="H35">
        <v>84.39</v>
      </c>
      <c r="I35">
        <v>61.05</v>
      </c>
      <c r="J35">
        <v>108.11</v>
      </c>
    </row>
    <row r="36" spans="1:10" x14ac:dyDescent="0.35">
      <c r="A36" t="s">
        <v>16</v>
      </c>
      <c r="B36" t="s">
        <v>13</v>
      </c>
      <c r="C36" t="s">
        <v>32</v>
      </c>
      <c r="G36" t="s">
        <v>124</v>
      </c>
      <c r="H36">
        <v>35.619999999999997</v>
      </c>
      <c r="I36">
        <v>28.15</v>
      </c>
      <c r="J36">
        <v>43.1</v>
      </c>
    </row>
    <row r="37" spans="1:10" x14ac:dyDescent="0.35">
      <c r="A37" t="s">
        <v>16</v>
      </c>
      <c r="B37" t="s">
        <v>13</v>
      </c>
      <c r="C37" t="s">
        <v>32</v>
      </c>
      <c r="G37" t="s">
        <v>124</v>
      </c>
      <c r="H37">
        <v>0.01</v>
      </c>
      <c r="I37">
        <v>0</v>
      </c>
      <c r="J37" t="s">
        <v>15</v>
      </c>
    </row>
    <row r="38" spans="1:10" x14ac:dyDescent="0.35">
      <c r="A38" t="s">
        <v>20</v>
      </c>
      <c r="B38" t="s">
        <v>9</v>
      </c>
      <c r="C38" t="s">
        <v>39</v>
      </c>
      <c r="G38" t="s">
        <v>125</v>
      </c>
      <c r="H38">
        <v>106.58</v>
      </c>
      <c r="I38">
        <v>68.16</v>
      </c>
      <c r="J38">
        <v>168.47</v>
      </c>
    </row>
    <row r="39" spans="1:10" x14ac:dyDescent="0.35">
      <c r="A39" t="s">
        <v>39</v>
      </c>
      <c r="B39" t="s">
        <v>9</v>
      </c>
      <c r="C39" t="s">
        <v>40</v>
      </c>
      <c r="D39" t="s">
        <v>12</v>
      </c>
      <c r="E39" t="s">
        <v>41</v>
      </c>
      <c r="G39" t="s">
        <v>126</v>
      </c>
      <c r="H39">
        <v>106.58</v>
      </c>
      <c r="I39">
        <v>68.16</v>
      </c>
      <c r="J39">
        <v>168.47</v>
      </c>
    </row>
    <row r="40" spans="1:10" x14ac:dyDescent="0.35">
      <c r="A40" t="s">
        <v>41</v>
      </c>
      <c r="B40" t="s">
        <v>9</v>
      </c>
      <c r="C40" t="s">
        <v>42</v>
      </c>
      <c r="G40" t="s">
        <v>127</v>
      </c>
      <c r="H40">
        <v>27</v>
      </c>
      <c r="I40">
        <v>15.24</v>
      </c>
      <c r="J40">
        <v>38.76</v>
      </c>
    </row>
    <row r="41" spans="1:10" x14ac:dyDescent="0.35">
      <c r="A41" t="s">
        <v>40</v>
      </c>
      <c r="B41" t="s">
        <v>13</v>
      </c>
      <c r="C41" t="s">
        <v>38</v>
      </c>
      <c r="G41" t="s">
        <v>128</v>
      </c>
      <c r="H41">
        <v>0.46</v>
      </c>
      <c r="I41">
        <v>-12.35</v>
      </c>
      <c r="J41">
        <v>4.32</v>
      </c>
    </row>
    <row r="42" spans="1:10" x14ac:dyDescent="0.35">
      <c r="A42" t="s">
        <v>40</v>
      </c>
      <c r="B42" t="s">
        <v>13</v>
      </c>
      <c r="C42" t="s">
        <v>38</v>
      </c>
      <c r="G42" t="s">
        <v>128</v>
      </c>
      <c r="H42">
        <v>13.58</v>
      </c>
      <c r="I42">
        <v>0</v>
      </c>
      <c r="J42">
        <v>212.4</v>
      </c>
    </row>
    <row r="43" spans="1:10" x14ac:dyDescent="0.35">
      <c r="A43" t="s">
        <v>40</v>
      </c>
      <c r="B43" t="s">
        <v>13</v>
      </c>
      <c r="C43" t="s">
        <v>43</v>
      </c>
      <c r="G43" t="s">
        <v>129</v>
      </c>
      <c r="H43">
        <v>106.12</v>
      </c>
      <c r="I43">
        <v>53.78</v>
      </c>
      <c r="J43">
        <v>167.14</v>
      </c>
    </row>
    <row r="44" spans="1:10" x14ac:dyDescent="0.35">
      <c r="A44" t="s">
        <v>40</v>
      </c>
      <c r="B44" t="s">
        <v>13</v>
      </c>
      <c r="C44" t="s">
        <v>43</v>
      </c>
      <c r="G44" t="s">
        <v>129</v>
      </c>
      <c r="H44" s="2">
        <v>2440</v>
      </c>
      <c r="I44">
        <v>0</v>
      </c>
      <c r="J44" t="s">
        <v>15</v>
      </c>
    </row>
    <row r="45" spans="1:10" x14ac:dyDescent="0.35">
      <c r="A45" t="s">
        <v>43</v>
      </c>
      <c r="B45" t="s">
        <v>13</v>
      </c>
      <c r="C45" t="s">
        <v>24</v>
      </c>
      <c r="G45" t="s">
        <v>130</v>
      </c>
      <c r="H45">
        <v>105.82</v>
      </c>
      <c r="I45">
        <v>65.459999999999994</v>
      </c>
      <c r="J45">
        <v>166.84</v>
      </c>
    </row>
    <row r="46" spans="1:10" x14ac:dyDescent="0.35">
      <c r="A46" t="s">
        <v>43</v>
      </c>
      <c r="B46" t="s">
        <v>13</v>
      </c>
      <c r="C46" t="s">
        <v>24</v>
      </c>
      <c r="G46" t="s">
        <v>130</v>
      </c>
      <c r="H46" s="2">
        <v>10000000</v>
      </c>
      <c r="I46">
        <v>76.760000000000005</v>
      </c>
      <c r="J46" t="s">
        <v>15</v>
      </c>
    </row>
    <row r="47" spans="1:10" x14ac:dyDescent="0.35">
      <c r="A47" t="s">
        <v>43</v>
      </c>
      <c r="B47" t="s">
        <v>13</v>
      </c>
      <c r="C47" t="s">
        <v>44</v>
      </c>
      <c r="G47" t="s">
        <v>131</v>
      </c>
      <c r="H47">
        <v>0.3</v>
      </c>
      <c r="I47">
        <v>-0.48</v>
      </c>
      <c r="J47">
        <v>1.08</v>
      </c>
    </row>
    <row r="48" spans="1:10" x14ac:dyDescent="0.35">
      <c r="A48" t="s">
        <v>43</v>
      </c>
      <c r="B48" t="s">
        <v>13</v>
      </c>
      <c r="C48" t="s">
        <v>44</v>
      </c>
      <c r="G48" t="s">
        <v>131</v>
      </c>
      <c r="H48" s="2">
        <v>10000000</v>
      </c>
      <c r="I48">
        <v>0</v>
      </c>
      <c r="J48" t="s">
        <v>15</v>
      </c>
    </row>
    <row r="49" spans="1:10" x14ac:dyDescent="0.35">
      <c r="A49" t="s">
        <v>38</v>
      </c>
      <c r="B49" t="s">
        <v>13</v>
      </c>
      <c r="C49" t="s">
        <v>44</v>
      </c>
      <c r="G49" t="s">
        <v>132</v>
      </c>
      <c r="H49">
        <v>-0.3</v>
      </c>
      <c r="I49">
        <v>-1.08</v>
      </c>
      <c r="J49">
        <v>0.48</v>
      </c>
    </row>
    <row r="50" spans="1:10" x14ac:dyDescent="0.35">
      <c r="A50" t="s">
        <v>38</v>
      </c>
      <c r="B50" t="s">
        <v>13</v>
      </c>
      <c r="C50" t="s">
        <v>44</v>
      </c>
      <c r="G50" t="s">
        <v>132</v>
      </c>
      <c r="H50">
        <v>6.67</v>
      </c>
      <c r="I50">
        <v>0</v>
      </c>
      <c r="J50">
        <v>164.82</v>
      </c>
    </row>
    <row r="51" spans="1:10" x14ac:dyDescent="0.35">
      <c r="A51" t="s">
        <v>45</v>
      </c>
      <c r="B51" t="s">
        <v>12</v>
      </c>
      <c r="C51" t="s">
        <v>46</v>
      </c>
      <c r="D51" t="s">
        <v>12</v>
      </c>
      <c r="E51" t="s">
        <v>47</v>
      </c>
      <c r="F51" t="s">
        <v>12</v>
      </c>
      <c r="G51" t="s">
        <v>150</v>
      </c>
      <c r="H51">
        <v>35.880000000000003</v>
      </c>
      <c r="I51">
        <v>20.21</v>
      </c>
      <c r="J51">
        <v>51.54</v>
      </c>
    </row>
    <row r="52" spans="1:10" x14ac:dyDescent="0.35">
      <c r="A52" t="s">
        <v>14</v>
      </c>
      <c r="B52" t="s">
        <v>13</v>
      </c>
      <c r="C52" t="s">
        <v>49</v>
      </c>
      <c r="D52" t="s">
        <v>12</v>
      </c>
      <c r="E52" t="s">
        <v>50</v>
      </c>
      <c r="G52" t="s">
        <v>133</v>
      </c>
      <c r="H52">
        <v>0</v>
      </c>
      <c r="I52">
        <v>0</v>
      </c>
      <c r="J52">
        <v>0</v>
      </c>
    </row>
    <row r="53" spans="1:10" x14ac:dyDescent="0.35">
      <c r="A53" t="s">
        <v>14</v>
      </c>
      <c r="B53" t="s">
        <v>13</v>
      </c>
      <c r="C53" t="s">
        <v>49</v>
      </c>
      <c r="D53" t="s">
        <v>12</v>
      </c>
      <c r="E53" t="s">
        <v>50</v>
      </c>
      <c r="G53" t="s">
        <v>133</v>
      </c>
      <c r="H53" s="2">
        <v>4200</v>
      </c>
      <c r="I53" s="2">
        <v>3260</v>
      </c>
      <c r="J53" s="2">
        <v>5630</v>
      </c>
    </row>
    <row r="54" spans="1:10" x14ac:dyDescent="0.35">
      <c r="A54" t="s">
        <v>41</v>
      </c>
      <c r="B54" t="s">
        <v>9</v>
      </c>
      <c r="C54" t="s">
        <v>51</v>
      </c>
      <c r="G54" t="s">
        <v>134</v>
      </c>
      <c r="H54">
        <v>79.58</v>
      </c>
      <c r="I54">
        <v>39.04</v>
      </c>
      <c r="J54">
        <v>142.31</v>
      </c>
    </row>
    <row r="55" spans="1:10" x14ac:dyDescent="0.35">
      <c r="A55" t="s">
        <v>52</v>
      </c>
      <c r="B55" t="s">
        <v>9</v>
      </c>
      <c r="C55" t="s">
        <v>53</v>
      </c>
      <c r="G55" t="s">
        <v>135</v>
      </c>
      <c r="H55">
        <v>7.58</v>
      </c>
      <c r="I55">
        <v>0</v>
      </c>
      <c r="J55">
        <v>100</v>
      </c>
    </row>
    <row r="56" spans="1:10" x14ac:dyDescent="0.35">
      <c r="A56" t="s">
        <v>54</v>
      </c>
      <c r="B56" t="s">
        <v>9</v>
      </c>
      <c r="C56" t="s">
        <v>53</v>
      </c>
      <c r="G56" t="s">
        <v>136</v>
      </c>
      <c r="H56">
        <v>92.42</v>
      </c>
      <c r="I56">
        <v>0</v>
      </c>
      <c r="J56">
        <v>100</v>
      </c>
    </row>
    <row r="57" spans="1:10" x14ac:dyDescent="0.35">
      <c r="A57" t="s">
        <v>53</v>
      </c>
      <c r="B57" t="s">
        <v>9</v>
      </c>
      <c r="C57" t="s">
        <v>51</v>
      </c>
      <c r="G57" t="s">
        <v>137</v>
      </c>
      <c r="H57">
        <v>100</v>
      </c>
      <c r="I57">
        <v>100</v>
      </c>
      <c r="J57">
        <v>100</v>
      </c>
    </row>
    <row r="58" spans="1:10" x14ac:dyDescent="0.35">
      <c r="A58" t="s">
        <v>55</v>
      </c>
      <c r="B58" t="s">
        <v>9</v>
      </c>
      <c r="C58" t="s">
        <v>56</v>
      </c>
      <c r="G58" t="s">
        <v>138</v>
      </c>
      <c r="H58">
        <v>0</v>
      </c>
      <c r="I58">
        <v>0</v>
      </c>
      <c r="J58">
        <v>100</v>
      </c>
    </row>
    <row r="59" spans="1:10" x14ac:dyDescent="0.35">
      <c r="A59" t="s">
        <v>57</v>
      </c>
      <c r="B59" t="s">
        <v>9</v>
      </c>
      <c r="C59" t="s">
        <v>56</v>
      </c>
      <c r="G59" t="s">
        <v>139</v>
      </c>
      <c r="H59">
        <v>100</v>
      </c>
      <c r="I59">
        <v>0</v>
      </c>
      <c r="J59">
        <v>100</v>
      </c>
    </row>
    <row r="60" spans="1:10" x14ac:dyDescent="0.35">
      <c r="A60" t="s">
        <v>56</v>
      </c>
      <c r="B60" t="s">
        <v>9</v>
      </c>
      <c r="C60" t="s">
        <v>51</v>
      </c>
      <c r="G60" t="s">
        <v>140</v>
      </c>
      <c r="H60">
        <v>100</v>
      </c>
      <c r="I60">
        <v>100</v>
      </c>
      <c r="J60">
        <v>100</v>
      </c>
    </row>
    <row r="61" spans="1:10" x14ac:dyDescent="0.35">
      <c r="A61" t="s">
        <v>58</v>
      </c>
      <c r="B61" t="s">
        <v>9</v>
      </c>
      <c r="C61" t="s">
        <v>59</v>
      </c>
      <c r="G61" t="s">
        <v>141</v>
      </c>
      <c r="H61">
        <v>0</v>
      </c>
      <c r="I61">
        <v>0</v>
      </c>
      <c r="J61">
        <v>100</v>
      </c>
    </row>
    <row r="62" spans="1:10" x14ac:dyDescent="0.35">
      <c r="A62" t="s">
        <v>60</v>
      </c>
      <c r="B62" t="s">
        <v>9</v>
      </c>
      <c r="C62" t="s">
        <v>59</v>
      </c>
      <c r="G62" t="s">
        <v>142</v>
      </c>
      <c r="H62">
        <v>100</v>
      </c>
      <c r="I62">
        <v>0</v>
      </c>
      <c r="J62">
        <v>100</v>
      </c>
    </row>
    <row r="63" spans="1:10" x14ac:dyDescent="0.35">
      <c r="A63" t="s">
        <v>59</v>
      </c>
      <c r="B63" t="s">
        <v>9</v>
      </c>
      <c r="C63" t="s">
        <v>51</v>
      </c>
      <c r="G63" t="s">
        <v>143</v>
      </c>
      <c r="H63">
        <v>100</v>
      </c>
      <c r="I63">
        <v>100</v>
      </c>
      <c r="J63">
        <v>100</v>
      </c>
    </row>
    <row r="64" spans="1:10" x14ac:dyDescent="0.35">
      <c r="A64" t="s">
        <v>61</v>
      </c>
      <c r="B64" t="s">
        <v>9</v>
      </c>
      <c r="C64" t="s">
        <v>62</v>
      </c>
      <c r="G64" t="s">
        <v>144</v>
      </c>
      <c r="H64">
        <v>0.9</v>
      </c>
      <c r="I64">
        <v>0.86</v>
      </c>
      <c r="J64">
        <v>0.95</v>
      </c>
    </row>
    <row r="65" spans="1:10" x14ac:dyDescent="0.35">
      <c r="A65" t="s">
        <v>63</v>
      </c>
      <c r="B65" t="s">
        <v>9</v>
      </c>
      <c r="C65" t="s">
        <v>62</v>
      </c>
      <c r="G65" t="s">
        <v>145</v>
      </c>
      <c r="H65">
        <v>0.1</v>
      </c>
      <c r="I65">
        <v>0.05</v>
      </c>
      <c r="J65">
        <v>0.14000000000000001</v>
      </c>
    </row>
    <row r="66" spans="1:10" x14ac:dyDescent="0.35">
      <c r="A66" t="s">
        <v>62</v>
      </c>
      <c r="B66" t="s">
        <v>9</v>
      </c>
      <c r="C66" t="s">
        <v>51</v>
      </c>
      <c r="G66" t="s">
        <v>146</v>
      </c>
      <c r="H66">
        <v>1</v>
      </c>
      <c r="I66">
        <v>1</v>
      </c>
      <c r="J66">
        <v>1</v>
      </c>
    </row>
    <row r="67" spans="1:10" x14ac:dyDescent="0.35">
      <c r="A67" t="s">
        <v>64</v>
      </c>
      <c r="B67" t="s">
        <v>9</v>
      </c>
      <c r="C67" t="s">
        <v>65</v>
      </c>
      <c r="G67" t="s">
        <v>147</v>
      </c>
      <c r="H67">
        <v>0.81</v>
      </c>
      <c r="I67">
        <v>0.76</v>
      </c>
      <c r="J67">
        <v>0.88</v>
      </c>
    </row>
    <row r="68" spans="1:10" x14ac:dyDescent="0.35">
      <c r="A68" t="s">
        <v>66</v>
      </c>
      <c r="B68" t="s">
        <v>9</v>
      </c>
      <c r="C68" t="s">
        <v>65</v>
      </c>
      <c r="G68" t="s">
        <v>148</v>
      </c>
      <c r="H68">
        <v>0.19</v>
      </c>
      <c r="I68">
        <v>0.12</v>
      </c>
      <c r="J68">
        <v>0.24</v>
      </c>
    </row>
    <row r="69" spans="1:10" x14ac:dyDescent="0.35">
      <c r="A69" t="s">
        <v>65</v>
      </c>
      <c r="B69" t="s">
        <v>9</v>
      </c>
      <c r="C69" t="s">
        <v>51</v>
      </c>
      <c r="G69" t="s">
        <v>149</v>
      </c>
      <c r="H69">
        <v>1</v>
      </c>
      <c r="I69">
        <v>1</v>
      </c>
      <c r="J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Extra</vt:lpstr>
      <vt:lpstr>Flux48_diff</vt:lpstr>
      <vt:lpstr>Flux48</vt:lpstr>
      <vt:lpstr>Flux48_diff_new</vt:lpstr>
      <vt:lpstr>Flux48_diff_new2</vt:lpstr>
      <vt:lpstr>initial</vt:lpstr>
      <vt:lpstr>Fit_Result</vt:lpstr>
      <vt:lpstr>Sheet1</vt:lpstr>
      <vt:lpstr>Sheet2</vt:lpstr>
      <vt:lpstr>Sheet3</vt:lpstr>
      <vt:lpstr>results</vt:lpstr>
      <vt:lpstr>Sheet4</vt:lpstr>
      <vt:lpstr>Flux48_results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王珂奇</dc:creator>
  <cp:lastModifiedBy>王珂奇</cp:lastModifiedBy>
  <dcterms:created xsi:type="dcterms:W3CDTF">2022-07-29T04:47:44Z</dcterms:created>
  <dcterms:modified xsi:type="dcterms:W3CDTF">2023-02-26T23:07:44Z</dcterms:modified>
</cp:coreProperties>
</file>