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0245" yWindow="-15" windowWidth="10290" windowHeight="9540" firstSheet="8" activeTab="10"/>
  </bookViews>
  <sheets>
    <sheet name="新驱动配置" sheetId="4" r:id="rId1"/>
    <sheet name="伺服参数DSP2" sheetId="12" r:id="rId2"/>
    <sheet name="伺服参数dsp1" sheetId="9" r:id="rId3"/>
    <sheet name="动框" sheetId="11" r:id="rId4"/>
    <sheet name="中压脚随动" sheetId="10" r:id="rId5"/>
    <sheet name="新随动" sheetId="15" r:id="rId6"/>
    <sheet name="耐拓" sheetId="16" r:id="rId7"/>
    <sheet name="第4组增益参数" sheetId="17" r:id="rId8"/>
    <sheet name="小模板机动框" sheetId="18" r:id="rId9"/>
    <sheet name="35机型" sheetId="19" r:id="rId10"/>
    <sheet name="Sheet1" sheetId="20" r:id="rId11"/>
  </sheets>
  <calcPr calcId="124519"/>
</workbook>
</file>

<file path=xl/calcChain.xml><?xml version="1.0" encoding="utf-8"?>
<calcChain xmlns="http://schemas.openxmlformats.org/spreadsheetml/2006/main">
  <c r="J8" i="20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7"/>
  <c r="J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6"/>
  <c r="H9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8"/>
  <c r="H7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D134"/>
  <c r="D135"/>
  <c r="D136"/>
  <c r="D137"/>
  <c r="D138"/>
  <c r="C134"/>
  <c r="C135" s="1"/>
  <c r="C136" s="1"/>
  <c r="C137" s="1"/>
  <c r="C138" s="1"/>
  <c r="C139" s="1"/>
  <c r="C140" s="1"/>
  <c r="C141" s="1"/>
  <c r="C142" s="1"/>
  <c r="C143" s="1"/>
  <c r="C11"/>
  <c r="C12"/>
  <c r="C13" s="1"/>
  <c r="C14" s="1"/>
  <c r="C15" s="1"/>
  <c r="C16" s="1"/>
  <c r="C17" s="1"/>
  <c r="C18" s="1"/>
  <c r="C19" s="1"/>
  <c r="C20" s="1"/>
  <c r="C21" s="1"/>
  <c r="C10"/>
  <c r="C9"/>
  <c r="C8"/>
  <c r="C7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7"/>
  <c r="M8"/>
  <c r="M9"/>
  <c r="M10"/>
  <c r="M11"/>
  <c r="M12"/>
  <c r="M13"/>
  <c r="M14"/>
  <c r="M15"/>
  <c r="M16"/>
  <c r="M17"/>
  <c r="M18"/>
  <c r="M19"/>
  <c r="M20"/>
  <c r="M21"/>
  <c r="M6"/>
  <c r="D6"/>
  <c r="E6"/>
  <c r="D7"/>
  <c r="E7" s="1"/>
  <c r="D9"/>
  <c r="D35" i="19"/>
  <c r="G35" s="1"/>
  <c r="J34"/>
  <c r="G34"/>
  <c r="D34"/>
  <c r="G33"/>
  <c r="D33"/>
  <c r="J33" s="1"/>
  <c r="D32"/>
  <c r="G32" s="1"/>
  <c r="D31"/>
  <c r="G31" s="1"/>
  <c r="J30"/>
  <c r="G30"/>
  <c r="D30"/>
  <c r="J29"/>
  <c r="G29"/>
  <c r="D29"/>
  <c r="D28"/>
  <c r="G28" s="1"/>
  <c r="D27"/>
  <c r="G27" s="1"/>
  <c r="J26"/>
  <c r="G26"/>
  <c r="D26"/>
  <c r="J25"/>
  <c r="G25"/>
  <c r="D25"/>
  <c r="D24"/>
  <c r="G24" s="1"/>
  <c r="D23"/>
  <c r="G23" s="1"/>
  <c r="J22"/>
  <c r="G22"/>
  <c r="D22"/>
  <c r="J21"/>
  <c r="G21"/>
  <c r="D21"/>
  <c r="D20"/>
  <c r="G20" s="1"/>
  <c r="D19"/>
  <c r="G19" s="1"/>
  <c r="J18"/>
  <c r="G18"/>
  <c r="D18"/>
  <c r="J17"/>
  <c r="G17"/>
  <c r="D17"/>
  <c r="D16"/>
  <c r="G16" s="1"/>
  <c r="D15"/>
  <c r="G15" s="1"/>
  <c r="J14"/>
  <c r="G14"/>
  <c r="D14"/>
  <c r="J13"/>
  <c r="G13"/>
  <c r="D13"/>
  <c r="D12"/>
  <c r="G12" s="1"/>
  <c r="D11"/>
  <c r="G11" s="1"/>
  <c r="J10"/>
  <c r="G10"/>
  <c r="D10"/>
  <c r="J9"/>
  <c r="G9"/>
  <c r="D9"/>
  <c r="D8"/>
  <c r="G8" s="1"/>
  <c r="D7"/>
  <c r="G7" s="1"/>
  <c r="J6"/>
  <c r="G6"/>
  <c r="D6"/>
  <c r="J5"/>
  <c r="G5"/>
  <c r="D5"/>
  <c r="J5" i="18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4"/>
  <c r="D31"/>
  <c r="D32"/>
  <c r="D33"/>
  <c r="D34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Y42" i="4"/>
  <c r="Y43" s="1"/>
  <c r="Y41"/>
  <c r="Y40"/>
  <c r="Y39"/>
  <c r="Y38"/>
  <c r="Y37"/>
  <c r="Y36"/>
  <c r="Y34"/>
  <c r="Y35" s="1"/>
  <c r="Y33"/>
  <c r="Y32"/>
  <c r="Y30"/>
  <c r="Y31" s="1"/>
  <c r="Y29"/>
  <c r="Y28"/>
  <c r="Y26"/>
  <c r="Y27" s="1"/>
  <c r="Y25"/>
  <c r="Y24"/>
  <c r="Y22"/>
  <c r="Y23" s="1"/>
  <c r="Y21"/>
  <c r="Y20"/>
  <c r="Y19"/>
  <c r="Y18"/>
  <c r="Y17"/>
  <c r="Y16"/>
  <c r="Y14"/>
  <c r="Y15" s="1"/>
  <c r="Y13"/>
  <c r="Y12"/>
  <c r="Y10"/>
  <c r="Y11" s="1"/>
  <c r="Y9"/>
  <c r="Y8"/>
  <c r="Y6"/>
  <c r="Y7" s="1"/>
  <c r="Y5"/>
  <c r="Y4"/>
  <c r="E8" i="16"/>
  <c r="E5"/>
  <c r="H14" i="15"/>
  <c r="C14" s="1"/>
  <c r="E14" s="1"/>
  <c r="L16"/>
  <c r="R16" s="1"/>
  <c r="L17"/>
  <c r="O17" s="1"/>
  <c r="H18"/>
  <c r="C18" s="1"/>
  <c r="E18" s="1"/>
  <c r="L18"/>
  <c r="R18" s="1"/>
  <c r="L19"/>
  <c r="O19" s="1"/>
  <c r="L20"/>
  <c r="R20" s="1"/>
  <c r="H22"/>
  <c r="C22" s="1"/>
  <c r="E22" s="1"/>
  <c r="H31"/>
  <c r="C31" s="1"/>
  <c r="E31" s="1"/>
  <c r="H34"/>
  <c r="C34" s="1"/>
  <c r="E34" s="1"/>
  <c r="G43"/>
  <c r="O42"/>
  <c r="M42"/>
  <c r="G42"/>
  <c r="O41"/>
  <c r="M41"/>
  <c r="G41"/>
  <c r="O40"/>
  <c r="M40"/>
  <c r="G40"/>
  <c r="O39"/>
  <c r="M39"/>
  <c r="G39"/>
  <c r="O38"/>
  <c r="M38"/>
  <c r="G38"/>
  <c r="B34"/>
  <c r="B33"/>
  <c r="H33" s="1"/>
  <c r="C33" s="1"/>
  <c r="E33" s="1"/>
  <c r="B32"/>
  <c r="H32" s="1"/>
  <c r="C32" s="1"/>
  <c r="E32" s="1"/>
  <c r="B31"/>
  <c r="B30"/>
  <c r="H30" s="1"/>
  <c r="C30" s="1"/>
  <c r="E30" s="1"/>
  <c r="B29"/>
  <c r="H29" s="1"/>
  <c r="C29" s="1"/>
  <c r="E29" s="1"/>
  <c r="B28"/>
  <c r="H28" s="1"/>
  <c r="C28" s="1"/>
  <c r="E28" s="1"/>
  <c r="B27"/>
  <c r="H27" s="1"/>
  <c r="E27" s="1"/>
  <c r="B26"/>
  <c r="H26" s="1"/>
  <c r="C26" s="1"/>
  <c r="E26" s="1"/>
  <c r="B25"/>
  <c r="H25" s="1"/>
  <c r="C25" s="1"/>
  <c r="E25" s="1"/>
  <c r="B24"/>
  <c r="H24" s="1"/>
  <c r="C24" s="1"/>
  <c r="E24" s="1"/>
  <c r="B23"/>
  <c r="H23" s="1"/>
  <c r="C23" s="1"/>
  <c r="E23" s="1"/>
  <c r="B22"/>
  <c r="B21"/>
  <c r="H21" s="1"/>
  <c r="C21" s="1"/>
  <c r="E21" s="1"/>
  <c r="B20"/>
  <c r="H20" s="1"/>
  <c r="C20" s="1"/>
  <c r="E20" s="1"/>
  <c r="B19"/>
  <c r="H19" s="1"/>
  <c r="C19" s="1"/>
  <c r="E19" s="1"/>
  <c r="B18"/>
  <c r="B17"/>
  <c r="H17" s="1"/>
  <c r="C17" s="1"/>
  <c r="E17" s="1"/>
  <c r="B16"/>
  <c r="H16" s="1"/>
  <c r="C16" s="1"/>
  <c r="E16" s="1"/>
  <c r="B15"/>
  <c r="H15" s="1"/>
  <c r="C15" s="1"/>
  <c r="E15" s="1"/>
  <c r="B14"/>
  <c r="B13"/>
  <c r="H13" s="1"/>
  <c r="C13" s="1"/>
  <c r="E13" s="1"/>
  <c r="B12"/>
  <c r="H12" s="1"/>
  <c r="E12" s="1"/>
  <c r="B11"/>
  <c r="H11" s="1"/>
  <c r="C11" s="1"/>
  <c r="E11" s="1"/>
  <c r="B10"/>
  <c r="H10" s="1"/>
  <c r="C10" s="1"/>
  <c r="E10" s="1"/>
  <c r="B9"/>
  <c r="H9" s="1"/>
  <c r="C9" s="1"/>
  <c r="E9" s="1"/>
  <c r="B8"/>
  <c r="H8" s="1"/>
  <c r="C8" s="1"/>
  <c r="E8" s="1"/>
  <c r="B7"/>
  <c r="H7" s="1"/>
  <c r="C7" s="1"/>
  <c r="E7" s="1"/>
  <c r="B6"/>
  <c r="H6" s="1"/>
  <c r="C6" s="1"/>
  <c r="E6" s="1"/>
  <c r="B5"/>
  <c r="H5" s="1"/>
  <c r="C5" s="1"/>
  <c r="E5" s="1"/>
  <c r="B4"/>
  <c r="H4" s="1"/>
  <c r="C4" s="1"/>
  <c r="E4" s="1"/>
  <c r="F4" i="11"/>
  <c r="F5"/>
  <c r="F8"/>
  <c r="F9"/>
  <c r="F12"/>
  <c r="F13"/>
  <c r="F16"/>
  <c r="F17"/>
  <c r="F20"/>
  <c r="F21"/>
  <c r="F24"/>
  <c r="F25"/>
  <c r="F28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"/>
  <c r="C3"/>
  <c r="F3" s="1"/>
  <c r="C4"/>
  <c r="C5"/>
  <c r="C6"/>
  <c r="F6" s="1"/>
  <c r="C7"/>
  <c r="F7" s="1"/>
  <c r="C8"/>
  <c r="C9"/>
  <c r="C10"/>
  <c r="F10" s="1"/>
  <c r="C11"/>
  <c r="F11" s="1"/>
  <c r="C12"/>
  <c r="C13"/>
  <c r="C14"/>
  <c r="F14" s="1"/>
  <c r="C15"/>
  <c r="F15" s="1"/>
  <c r="C16"/>
  <c r="C17"/>
  <c r="C18"/>
  <c r="F18" s="1"/>
  <c r="C19"/>
  <c r="F19" s="1"/>
  <c r="C20"/>
  <c r="C21"/>
  <c r="C22"/>
  <c r="F22" s="1"/>
  <c r="C23"/>
  <c r="F23" s="1"/>
  <c r="C24"/>
  <c r="C25"/>
  <c r="C26"/>
  <c r="F26" s="1"/>
  <c r="C27"/>
  <c r="F27" s="1"/>
  <c r="C28"/>
  <c r="C2"/>
  <c r="I43" i="10"/>
  <c r="Q42"/>
  <c r="O42"/>
  <c r="I42"/>
  <c r="Q41"/>
  <c r="O41"/>
  <c r="I41"/>
  <c r="Q40"/>
  <c r="O40"/>
  <c r="I40"/>
  <c r="Q39"/>
  <c r="O39"/>
  <c r="I39"/>
  <c r="Q38"/>
  <c r="O38"/>
  <c r="I38"/>
  <c r="D34"/>
  <c r="G34" s="1"/>
  <c r="D33"/>
  <c r="J33" s="1"/>
  <c r="D32"/>
  <c r="G32" s="1"/>
  <c r="G31"/>
  <c r="D31"/>
  <c r="J31" s="1"/>
  <c r="D30"/>
  <c r="G30" s="1"/>
  <c r="J29"/>
  <c r="G29"/>
  <c r="D29"/>
  <c r="J28"/>
  <c r="G28"/>
  <c r="D28"/>
  <c r="G27"/>
  <c r="D27"/>
  <c r="J27" s="1"/>
  <c r="D26"/>
  <c r="G26" s="1"/>
  <c r="J25"/>
  <c r="G25"/>
  <c r="D25"/>
  <c r="J24"/>
  <c r="G24"/>
  <c r="D24"/>
  <c r="G23"/>
  <c r="D23"/>
  <c r="J23" s="1"/>
  <c r="D22"/>
  <c r="G22" s="1"/>
  <c r="J21"/>
  <c r="G21"/>
  <c r="D21"/>
  <c r="T20"/>
  <c r="Q20"/>
  <c r="N20"/>
  <c r="G20"/>
  <c r="D20"/>
  <c r="J20" s="1"/>
  <c r="N19"/>
  <c r="Q19" s="1"/>
  <c r="J19"/>
  <c r="G19"/>
  <c r="D19"/>
  <c r="T18"/>
  <c r="Q18"/>
  <c r="N18"/>
  <c r="G18"/>
  <c r="D18"/>
  <c r="J18" s="1"/>
  <c r="N17"/>
  <c r="Q17" s="1"/>
  <c r="J17"/>
  <c r="G17"/>
  <c r="D17"/>
  <c r="T16"/>
  <c r="Q16"/>
  <c r="N16"/>
  <c r="G16"/>
  <c r="D16"/>
  <c r="J16" s="1"/>
  <c r="D15"/>
  <c r="G15" s="1"/>
  <c r="J14"/>
  <c r="G14"/>
  <c r="D14"/>
  <c r="J13"/>
  <c r="G13"/>
  <c r="D13"/>
  <c r="G12"/>
  <c r="D12"/>
  <c r="J12" s="1"/>
  <c r="D11"/>
  <c r="G11" s="1"/>
  <c r="J10"/>
  <c r="G10"/>
  <c r="D10"/>
  <c r="J9"/>
  <c r="G9"/>
  <c r="D9"/>
  <c r="G8"/>
  <c r="D8"/>
  <c r="J8" s="1"/>
  <c r="D7"/>
  <c r="G7" s="1"/>
  <c r="J6"/>
  <c r="G6"/>
  <c r="D6"/>
  <c r="J5"/>
  <c r="G5"/>
  <c r="D5"/>
  <c r="G4"/>
  <c r="D4"/>
  <c r="J4" s="1"/>
  <c r="C144" i="20" l="1"/>
  <c r="D143"/>
  <c r="E143" s="1"/>
  <c r="D141"/>
  <c r="E141" s="1"/>
  <c r="D142"/>
  <c r="E142" s="1"/>
  <c r="D139"/>
  <c r="E139" s="1"/>
  <c r="D140"/>
  <c r="E140" s="1"/>
  <c r="C22"/>
  <c r="C23" s="1"/>
  <c r="C24" s="1"/>
  <c r="C25" s="1"/>
  <c r="C26" s="1"/>
  <c r="C27" s="1"/>
  <c r="C28" s="1"/>
  <c r="D12"/>
  <c r="D16"/>
  <c r="D20"/>
  <c r="D10"/>
  <c r="D25"/>
  <c r="D21"/>
  <c r="D17"/>
  <c r="D13"/>
  <c r="D18"/>
  <c r="D14"/>
  <c r="D8"/>
  <c r="E8" s="1"/>
  <c r="D23"/>
  <c r="D19"/>
  <c r="D15"/>
  <c r="D11"/>
  <c r="J7" i="19"/>
  <c r="J11"/>
  <c r="J15"/>
  <c r="J19"/>
  <c r="J23"/>
  <c r="J27"/>
  <c r="J31"/>
  <c r="J35"/>
  <c r="J8"/>
  <c r="J12"/>
  <c r="J16"/>
  <c r="J20"/>
  <c r="J24"/>
  <c r="J28"/>
  <c r="J32"/>
  <c r="O16" i="15"/>
  <c r="O18"/>
  <c r="R17"/>
  <c r="O20"/>
  <c r="R19"/>
  <c r="J30" i="10"/>
  <c r="G33"/>
  <c r="J34"/>
  <c r="J7"/>
  <c r="J11"/>
  <c r="J15"/>
  <c r="T17"/>
  <c r="T19"/>
  <c r="J22"/>
  <c r="J26"/>
  <c r="J32"/>
  <c r="C145" i="20" l="1"/>
  <c r="D144"/>
  <c r="E144" s="1"/>
  <c r="C29"/>
  <c r="D28"/>
  <c r="D27"/>
  <c r="D26"/>
  <c r="D22"/>
  <c r="D24"/>
  <c r="C146" l="1"/>
  <c r="D145"/>
  <c r="E145" s="1"/>
  <c r="C30"/>
  <c r="D29"/>
  <c r="C147" l="1"/>
  <c r="D146"/>
  <c r="E146" s="1"/>
  <c r="C31"/>
  <c r="D30"/>
  <c r="C148" l="1"/>
  <c r="D147"/>
  <c r="E147" s="1"/>
  <c r="C32"/>
  <c r="D31"/>
  <c r="C149" l="1"/>
  <c r="D148"/>
  <c r="E148" s="1"/>
  <c r="C33"/>
  <c r="D32"/>
  <c r="C150" l="1"/>
  <c r="D149"/>
  <c r="E149" s="1"/>
  <c r="C34"/>
  <c r="D33"/>
  <c r="C151" l="1"/>
  <c r="D150"/>
  <c r="E150" s="1"/>
  <c r="C35"/>
  <c r="D34"/>
  <c r="D151" l="1"/>
  <c r="E151" s="1"/>
  <c r="C152"/>
  <c r="C36"/>
  <c r="D35"/>
  <c r="C153" l="1"/>
  <c r="D152"/>
  <c r="E152" s="1"/>
  <c r="C37"/>
  <c r="D36"/>
  <c r="C154" l="1"/>
  <c r="D153"/>
  <c r="E153" s="1"/>
  <c r="C38"/>
  <c r="D37"/>
  <c r="C155" l="1"/>
  <c r="D154"/>
  <c r="E154" s="1"/>
  <c r="C39"/>
  <c r="D38"/>
  <c r="C156" l="1"/>
  <c r="D155"/>
  <c r="E155" s="1"/>
  <c r="C40"/>
  <c r="D39"/>
  <c r="C157" l="1"/>
  <c r="D156"/>
  <c r="E156" s="1"/>
  <c r="C41"/>
  <c r="D40"/>
  <c r="C158" l="1"/>
  <c r="D157"/>
  <c r="E157" s="1"/>
  <c r="C42"/>
  <c r="D41"/>
  <c r="C159" l="1"/>
  <c r="D158"/>
  <c r="E158" s="1"/>
  <c r="C43"/>
  <c r="D42"/>
  <c r="C160" l="1"/>
  <c r="D159"/>
  <c r="E159" s="1"/>
  <c r="C44"/>
  <c r="D43"/>
  <c r="C161" l="1"/>
  <c r="D160"/>
  <c r="E160" s="1"/>
  <c r="C45"/>
  <c r="D44"/>
  <c r="C162" l="1"/>
  <c r="D161"/>
  <c r="E161" s="1"/>
  <c r="C46"/>
  <c r="D45"/>
  <c r="C163" l="1"/>
  <c r="D162"/>
  <c r="E162" s="1"/>
  <c r="C47"/>
  <c r="D46"/>
  <c r="C164" l="1"/>
  <c r="D163"/>
  <c r="E163" s="1"/>
  <c r="C48"/>
  <c r="D47"/>
  <c r="D164" l="1"/>
  <c r="E164" s="1"/>
  <c r="C165"/>
  <c r="C49"/>
  <c r="D48"/>
  <c r="D165" l="1"/>
  <c r="E165" s="1"/>
  <c r="C166"/>
  <c r="C50"/>
  <c r="D49"/>
  <c r="C167" l="1"/>
  <c r="D166"/>
  <c r="E166" s="1"/>
  <c r="C51"/>
  <c r="D50"/>
  <c r="C168" l="1"/>
  <c r="D167"/>
  <c r="E167" s="1"/>
  <c r="C52"/>
  <c r="D51"/>
  <c r="C169" l="1"/>
  <c r="D168"/>
  <c r="E168" s="1"/>
  <c r="C53"/>
  <c r="D52"/>
  <c r="C170" l="1"/>
  <c r="D169"/>
  <c r="E169" s="1"/>
  <c r="C54"/>
  <c r="D53"/>
  <c r="C171" l="1"/>
  <c r="D170"/>
  <c r="E170" s="1"/>
  <c r="C55"/>
  <c r="D54"/>
  <c r="C172" l="1"/>
  <c r="D171"/>
  <c r="E171" s="1"/>
  <c r="C56"/>
  <c r="D55"/>
  <c r="C173" l="1"/>
  <c r="D172"/>
  <c r="E172" s="1"/>
  <c r="C57"/>
  <c r="D56"/>
  <c r="C174" l="1"/>
  <c r="D173"/>
  <c r="E173" s="1"/>
  <c r="C58"/>
  <c r="D57"/>
  <c r="D174" l="1"/>
  <c r="E174" s="1"/>
  <c r="C175"/>
  <c r="C59"/>
  <c r="D58"/>
  <c r="D175" l="1"/>
  <c r="E175" s="1"/>
  <c r="C176"/>
  <c r="C60"/>
  <c r="D59"/>
  <c r="C177" l="1"/>
  <c r="D176"/>
  <c r="E176" s="1"/>
  <c r="C61"/>
  <c r="D60"/>
  <c r="C178" l="1"/>
  <c r="D177"/>
  <c r="E177" s="1"/>
  <c r="C62"/>
  <c r="D61"/>
  <c r="C179" l="1"/>
  <c r="D178"/>
  <c r="E178" s="1"/>
  <c r="C63"/>
  <c r="D62"/>
  <c r="C180" l="1"/>
  <c r="D179"/>
  <c r="E179" s="1"/>
  <c r="C64"/>
  <c r="D63"/>
  <c r="C181" l="1"/>
  <c r="D180"/>
  <c r="E180" s="1"/>
  <c r="C65"/>
  <c r="D64"/>
  <c r="C182" l="1"/>
  <c r="D181"/>
  <c r="E181" s="1"/>
  <c r="C66"/>
  <c r="D65"/>
  <c r="C183" l="1"/>
  <c r="D182"/>
  <c r="E182" s="1"/>
  <c r="C67"/>
  <c r="D66"/>
  <c r="C184" l="1"/>
  <c r="D183"/>
  <c r="E183" s="1"/>
  <c r="C68"/>
  <c r="D67"/>
  <c r="C185" l="1"/>
  <c r="D184"/>
  <c r="E184" s="1"/>
  <c r="C69"/>
  <c r="D68"/>
  <c r="C186" l="1"/>
  <c r="D186" s="1"/>
  <c r="D185"/>
  <c r="E185" s="1"/>
  <c r="C70"/>
  <c r="D69"/>
  <c r="C71" l="1"/>
  <c r="D70"/>
  <c r="C72" l="1"/>
  <c r="D71"/>
  <c r="C73" l="1"/>
  <c r="D72"/>
  <c r="C74" l="1"/>
  <c r="D73"/>
  <c r="C75" l="1"/>
  <c r="D74"/>
  <c r="C76" l="1"/>
  <c r="D75"/>
  <c r="C77" l="1"/>
  <c r="D76"/>
  <c r="C78" l="1"/>
  <c r="D77"/>
  <c r="C79" l="1"/>
  <c r="D78"/>
  <c r="C80" l="1"/>
  <c r="D79"/>
  <c r="C81" l="1"/>
  <c r="D80"/>
  <c r="C82" l="1"/>
  <c r="D81"/>
  <c r="C83" l="1"/>
  <c r="D82"/>
  <c r="C84" l="1"/>
  <c r="D83"/>
  <c r="C85" l="1"/>
  <c r="D84"/>
  <c r="C86" l="1"/>
  <c r="D85"/>
  <c r="C87" l="1"/>
  <c r="D86"/>
  <c r="C88" l="1"/>
  <c r="D87"/>
  <c r="C89" l="1"/>
  <c r="D88"/>
  <c r="C90" l="1"/>
  <c r="D89"/>
  <c r="C91" l="1"/>
  <c r="D90"/>
  <c r="C92" l="1"/>
  <c r="D91"/>
  <c r="D92" l="1"/>
  <c r="C93"/>
  <c r="C94" l="1"/>
  <c r="D93"/>
  <c r="C95" l="1"/>
  <c r="D94"/>
  <c r="C96" l="1"/>
  <c r="D95"/>
  <c r="C97" l="1"/>
  <c r="D96"/>
  <c r="C98" l="1"/>
  <c r="D97"/>
  <c r="C99" l="1"/>
  <c r="D98"/>
  <c r="C100" l="1"/>
  <c r="D99"/>
  <c r="C101" l="1"/>
  <c r="D100"/>
  <c r="C102" l="1"/>
  <c r="D101"/>
  <c r="C103" l="1"/>
  <c r="D102"/>
  <c r="C104" l="1"/>
  <c r="D103"/>
  <c r="C105" l="1"/>
  <c r="D104"/>
  <c r="C106" l="1"/>
  <c r="D105"/>
  <c r="C107" l="1"/>
  <c r="D106"/>
  <c r="C108" l="1"/>
  <c r="D107"/>
  <c r="C109" l="1"/>
  <c r="D108"/>
  <c r="C110" l="1"/>
  <c r="D109"/>
  <c r="C111" l="1"/>
  <c r="D110"/>
  <c r="C112" l="1"/>
  <c r="D111"/>
  <c r="C113" l="1"/>
  <c r="D112"/>
  <c r="C114" l="1"/>
  <c r="D113"/>
  <c r="C115" l="1"/>
  <c r="D114"/>
  <c r="C116" l="1"/>
  <c r="D115"/>
  <c r="C117" l="1"/>
  <c r="D116"/>
  <c r="C118" l="1"/>
  <c r="D117"/>
  <c r="C119" l="1"/>
  <c r="D118"/>
  <c r="C120" l="1"/>
  <c r="D119"/>
  <c r="C121" l="1"/>
  <c r="D120"/>
  <c r="C122" l="1"/>
  <c r="D121"/>
  <c r="C123" l="1"/>
  <c r="D122"/>
  <c r="C124" l="1"/>
  <c r="D123"/>
  <c r="C125" l="1"/>
  <c r="D124"/>
  <c r="C126" l="1"/>
  <c r="D125"/>
  <c r="C127" l="1"/>
  <c r="D126"/>
  <c r="C128" l="1"/>
  <c r="D127"/>
  <c r="C129" l="1"/>
  <c r="D128"/>
  <c r="C130" l="1"/>
  <c r="D129"/>
  <c r="C131" l="1"/>
  <c r="D130"/>
  <c r="C132" l="1"/>
  <c r="D131"/>
  <c r="C133" l="1"/>
  <c r="D132"/>
  <c r="D133" l="1"/>
</calcChain>
</file>

<file path=xl/sharedStrings.xml><?xml version="1.0" encoding="utf-8"?>
<sst xmlns="http://schemas.openxmlformats.org/spreadsheetml/2006/main" count="1547" uniqueCount="513">
  <si>
    <t>DSP1:</t>
    <phoneticPr fontId="1" type="noConversion"/>
  </si>
  <si>
    <t>[1F]</t>
    <phoneticPr fontId="1" type="noConversion"/>
  </si>
  <si>
    <t>[20]</t>
    <phoneticPr fontId="1" type="noConversion"/>
  </si>
  <si>
    <t>[21]</t>
    <phoneticPr fontId="1" type="noConversion"/>
  </si>
  <si>
    <t>[22]</t>
    <phoneticPr fontId="1" type="noConversion"/>
  </si>
  <si>
    <t>[23]</t>
    <phoneticPr fontId="1" type="noConversion"/>
  </si>
  <si>
    <t>[27]</t>
    <phoneticPr fontId="1" type="noConversion"/>
  </si>
  <si>
    <t>[28H]</t>
    <phoneticPr fontId="1" type="noConversion"/>
  </si>
  <si>
    <t>[28M1]</t>
    <phoneticPr fontId="1" type="noConversion"/>
  </si>
  <si>
    <t>[28M2]</t>
    <phoneticPr fontId="1" type="noConversion"/>
  </si>
  <si>
    <t>[28L]</t>
    <phoneticPr fontId="1" type="noConversion"/>
  </si>
  <si>
    <t>DSP2:</t>
    <phoneticPr fontId="1" type="noConversion"/>
  </si>
  <si>
    <t>第二路开闭环</t>
    <phoneticPr fontId="1" type="noConversion"/>
  </si>
  <si>
    <t>第一路开2闭1环</t>
    <phoneticPr fontId="1" type="noConversion"/>
  </si>
  <si>
    <t>第一路编码器线数</t>
    <phoneticPr fontId="1" type="noConversion"/>
  </si>
  <si>
    <t>第二路编码器线数</t>
    <phoneticPr fontId="1" type="noConversion"/>
  </si>
  <si>
    <t>第一路步距角系数：(0.225/ang)*32768</t>
    <phoneticPr fontId="1" type="noConversion"/>
  </si>
  <si>
    <t>到位切开环锁轴延时</t>
    <phoneticPr fontId="1" type="noConversion"/>
  </si>
  <si>
    <t>第一路超差步数</t>
    <phoneticPr fontId="1" type="noConversion"/>
  </si>
  <si>
    <t>第一路超差时间</t>
    <phoneticPr fontId="1" type="noConversion"/>
  </si>
  <si>
    <t>第二路超差步数</t>
    <phoneticPr fontId="1" type="noConversion"/>
  </si>
  <si>
    <t>第二路超差时间</t>
    <phoneticPr fontId="1" type="noConversion"/>
  </si>
  <si>
    <t>精度系数</t>
    <phoneticPr fontId="1" type="noConversion"/>
  </si>
  <si>
    <t>第二路步距角系数：(0.225/ang)*32768</t>
    <phoneticPr fontId="1" type="noConversion"/>
  </si>
  <si>
    <t>xy_br_x_11_Kpp</t>
  </si>
  <si>
    <t>xy_br_x_11_Kps</t>
  </si>
  <si>
    <t>xy_br_x_11_Kis</t>
  </si>
  <si>
    <t>xy_br_x_11_UiMax</t>
  </si>
  <si>
    <t>xy_br_x_11_Kff</t>
  </si>
  <si>
    <t>xy_br_x_10_Kpp</t>
  </si>
  <si>
    <t>xy_br_x_10_Kps</t>
  </si>
  <si>
    <t>xy_br_x_10_Kis</t>
  </si>
  <si>
    <t>xy_br_x_10_UiMax</t>
  </si>
  <si>
    <t>xy_br_x_10_Kff</t>
  </si>
  <si>
    <t>xy_br_x_9_Kpp</t>
  </si>
  <si>
    <t>xy_br_x_9_Kps</t>
  </si>
  <si>
    <t>xy_br_x_9_Kis</t>
  </si>
  <si>
    <t>xy_br_x_9_UiMax</t>
  </si>
  <si>
    <t>xy_br_x_9_Kff</t>
  </si>
  <si>
    <t>xy_br_x_8_Kpp</t>
  </si>
  <si>
    <t>xy_br_x_8_Kps</t>
  </si>
  <si>
    <t>xy_br_x_8_Kis</t>
  </si>
  <si>
    <t>xy_br_x_8_UiMax</t>
  </si>
  <si>
    <t>xy_br_x_8_Kff</t>
  </si>
  <si>
    <t>xy_br_x_7_Kpp</t>
  </si>
  <si>
    <t>xy_br_x_7_Kps</t>
  </si>
  <si>
    <t>xy_br_x_7_Kis</t>
  </si>
  <si>
    <t>xy_br_x_7_UiMax</t>
  </si>
  <si>
    <t>xy_br_x_7_Kff</t>
  </si>
  <si>
    <t>xy_br_x_6_Kpp</t>
  </si>
  <si>
    <t>xy_br_x_6_Kps</t>
  </si>
  <si>
    <t>xy_br_x_6_Kis</t>
  </si>
  <si>
    <t>xy_br_x_6_UiMax</t>
  </si>
  <si>
    <t>xy_br_x_6_Kff</t>
  </si>
  <si>
    <t>xy_br_x_5_Kpp</t>
  </si>
  <si>
    <t>xy_br_x_5_Kps</t>
  </si>
  <si>
    <t>xy_br_x_5_Kis</t>
  </si>
  <si>
    <t>xy_br_x_5_UiMax</t>
  </si>
  <si>
    <t>xy_br_x_5_Kff</t>
  </si>
  <si>
    <t>xy_br_x_4_Kpp</t>
  </si>
  <si>
    <t>xy_br_x_4_Kps</t>
  </si>
  <si>
    <t>xy_br_x_4_Kis</t>
  </si>
  <si>
    <t>xy_br_x_4_UiMax</t>
  </si>
  <si>
    <t>xy_br_x_4_Kff</t>
  </si>
  <si>
    <t>xy_br_x_3_Kpp</t>
  </si>
  <si>
    <t>xy_br_x_3_Kps</t>
  </si>
  <si>
    <t>xy_br_x_3_Kis</t>
  </si>
  <si>
    <t>xy_br_x_3_UiMax</t>
  </si>
  <si>
    <t>xy_br_x_3_Kff</t>
  </si>
  <si>
    <t>xy_br_x_2_Kpp</t>
  </si>
  <si>
    <t>xy_br_x_2_Kps</t>
  </si>
  <si>
    <t>xy_br_x_2_Kis</t>
  </si>
  <si>
    <t>xy_br_x_2_UiMax</t>
  </si>
  <si>
    <t>xy_br_x_2_Kff</t>
  </si>
  <si>
    <t>xy_br_x_1_Kpp</t>
  </si>
  <si>
    <t>xy_br_x_1_Kps</t>
  </si>
  <si>
    <t>xy_br_x_1_Kis</t>
  </si>
  <si>
    <t>xy_br_x_1_UiMax</t>
  </si>
  <si>
    <t>xy_br_x_1_Kff</t>
  </si>
  <si>
    <t>xy_br_x_0_Kpp</t>
  </si>
  <si>
    <t>xy_br_x_0_Kps</t>
  </si>
  <si>
    <t>xy_br_x_0_Kis</t>
  </si>
  <si>
    <t>xy_br_x_0_UiMax</t>
  </si>
  <si>
    <t>xy_br_x_0_Kff</t>
  </si>
  <si>
    <t>xy_br_y_11_Kpp</t>
  </si>
  <si>
    <t>xy_br_y_11_Kps</t>
  </si>
  <si>
    <t>xy_br_y_11_Kis</t>
  </si>
  <si>
    <t>xy_br_y_11_UiMax</t>
  </si>
  <si>
    <t>xy_br_y_11_Kff</t>
  </si>
  <si>
    <t>xy_br_y_10_Kpp</t>
  </si>
  <si>
    <t>xy_br_y_10_Kps</t>
  </si>
  <si>
    <t>xy_br_y_10_Kis</t>
  </si>
  <si>
    <t>xy_br_y_10_UiMax</t>
  </si>
  <si>
    <t>xy_br_y_10_Kff</t>
  </si>
  <si>
    <t>xy_br_y_9_Kpp</t>
  </si>
  <si>
    <t>xy_br_y_9_Kps</t>
  </si>
  <si>
    <t>xy_br_y_9_Kis</t>
  </si>
  <si>
    <t>xy_br_y_9_UiMax</t>
  </si>
  <si>
    <t>xy_br_y_9_Kff</t>
  </si>
  <si>
    <t>xy_br_y_8_Kpp</t>
  </si>
  <si>
    <t>xy_br_y_8_Kps</t>
  </si>
  <si>
    <t>xy_br_y_8_Kis</t>
  </si>
  <si>
    <t>xy_br_y_8_UiMax</t>
  </si>
  <si>
    <t>xy_br_y_8_Kff</t>
  </si>
  <si>
    <t>xy_br_y_7_Kpp</t>
  </si>
  <si>
    <t>xy_br_y_7_Kps</t>
  </si>
  <si>
    <t>xy_br_y_7_Kis</t>
  </si>
  <si>
    <t>xy_br_y_7_UiMax</t>
  </si>
  <si>
    <t>xy_br_y_7_Kff</t>
  </si>
  <si>
    <t>xy_br_y_6_Kpp</t>
  </si>
  <si>
    <t>xy_br_y_6_Kps</t>
  </si>
  <si>
    <t>xy_br_y_6_Kis</t>
  </si>
  <si>
    <t>xy_br_y_6_UiMax</t>
  </si>
  <si>
    <t>xy_br_y_6_Kff</t>
  </si>
  <si>
    <t>xy_br_y_5_Kpp</t>
  </si>
  <si>
    <t>xy_br_y_5_Kps</t>
  </si>
  <si>
    <t>xy_br_y_5_Kis</t>
  </si>
  <si>
    <t>xy_br_y_5_UiMax</t>
  </si>
  <si>
    <t>xy_br_y_5_Kff</t>
  </si>
  <si>
    <t>xy_br_y_4_Kpp</t>
  </si>
  <si>
    <t>xy_br_y_4_Kps</t>
  </si>
  <si>
    <t>xy_br_y_4_Kis</t>
  </si>
  <si>
    <t>xy_br_y_4_UiMax</t>
  </si>
  <si>
    <t>xy_br_y_4_Kff</t>
  </si>
  <si>
    <t>xy_br_y_3_Kpp</t>
  </si>
  <si>
    <t>xy_br_y_3_Kps</t>
  </si>
  <si>
    <t>xy_br_y_3_Kis</t>
  </si>
  <si>
    <t>xy_br_y_3_UiMax</t>
  </si>
  <si>
    <t>xy_br_y_3_Kff</t>
  </si>
  <si>
    <t>xy_br_y_2_Kpp</t>
  </si>
  <si>
    <t>xy_br_y_2_Kps</t>
  </si>
  <si>
    <t>xy_br_y_2_Kis</t>
  </si>
  <si>
    <t>xy_br_y_2_UiMax</t>
  </si>
  <si>
    <t>xy_br_y_2_Kff</t>
  </si>
  <si>
    <t>xy_br_y_1_Kpp</t>
  </si>
  <si>
    <t>xy_br_y_1_Kps</t>
  </si>
  <si>
    <t>xy_br_y_1_Kis</t>
  </si>
  <si>
    <t>xy_br_y_1_UiMax</t>
  </si>
  <si>
    <t>xy_br_y_1_Kff</t>
  </si>
  <si>
    <t>xy_br_y_0_Kpp</t>
  </si>
  <si>
    <t>xy_br_y_0_Kps</t>
  </si>
  <si>
    <t>xy_br_y_0_Kis</t>
  </si>
  <si>
    <t>xy_br_y_0_UiMax</t>
  </si>
  <si>
    <t>xy_br_y_0_Kff</t>
  </si>
  <si>
    <t>xy_bl_Kpp</t>
  </si>
  <si>
    <t>xy_bl_Kps</t>
  </si>
  <si>
    <t>xy_bl_Kis</t>
  </si>
  <si>
    <t>xy_bl_UiMax</t>
  </si>
  <si>
    <t>xlyr_Kpp</t>
  </si>
  <si>
    <t>xlyr_Kps</t>
  </si>
  <si>
    <t>xlyr_Kis</t>
  </si>
  <si>
    <t>xlyr_UiMax</t>
  </si>
  <si>
    <t>xryl_Kpp</t>
  </si>
  <si>
    <t>xryl_Kps</t>
  </si>
  <si>
    <t>xryl_Kis</t>
  </si>
  <si>
    <t>xryl_UiMax</t>
  </si>
  <si>
    <t>switch_time</t>
  </si>
  <si>
    <t>back_2</t>
  </si>
  <si>
    <t>back_3</t>
  </si>
  <si>
    <t>back_4</t>
  </si>
  <si>
    <t>back_5</t>
  </si>
  <si>
    <t>back_6</t>
  </si>
  <si>
    <t>back_7</t>
  </si>
  <si>
    <t>back_8</t>
  </si>
  <si>
    <t>back_9</t>
  </si>
  <si>
    <t>back_10</t>
  </si>
  <si>
    <t>back_11</t>
  </si>
  <si>
    <t>back_12</t>
  </si>
  <si>
    <t>back_13</t>
  </si>
  <si>
    <t>back_14</t>
  </si>
  <si>
    <t>back_15</t>
  </si>
  <si>
    <t>back_16</t>
  </si>
  <si>
    <t>back_17</t>
  </si>
  <si>
    <t>back_18</t>
  </si>
  <si>
    <t>back_19</t>
  </si>
  <si>
    <t>back_20</t>
  </si>
  <si>
    <t>back_21</t>
  </si>
  <si>
    <t>back_22</t>
  </si>
  <si>
    <t>back_23</t>
  </si>
  <si>
    <t>back_24</t>
  </si>
  <si>
    <t>back_25</t>
  </si>
  <si>
    <t>back_26</t>
  </si>
  <si>
    <t>back_27</t>
  </si>
  <si>
    <t>back_28</t>
  </si>
  <si>
    <t>back_29</t>
  </si>
  <si>
    <t>back_30</t>
  </si>
  <si>
    <t>back_31</t>
  </si>
  <si>
    <t>back_32</t>
  </si>
  <si>
    <t>第二路步距角系数：(0.225/ang)*32768</t>
    <phoneticPr fontId="1" type="noConversion"/>
  </si>
  <si>
    <t>转速</t>
    <phoneticPr fontId="1" type="noConversion"/>
  </si>
  <si>
    <t>单圈时间</t>
    <phoneticPr fontId="1" type="noConversion"/>
  </si>
  <si>
    <t>下降开始</t>
    <phoneticPr fontId="1" type="noConversion"/>
  </si>
  <si>
    <t>下降时间</t>
    <phoneticPr fontId="1" type="noConversion"/>
  </si>
  <si>
    <t>下降结束</t>
    <phoneticPr fontId="1" type="noConversion"/>
  </si>
  <si>
    <t>上升开始</t>
    <phoneticPr fontId="1" type="noConversion"/>
  </si>
  <si>
    <t>上升时间</t>
    <phoneticPr fontId="1" type="noConversion"/>
  </si>
  <si>
    <t>上升结束</t>
    <phoneticPr fontId="1" type="noConversion"/>
  </si>
  <si>
    <t>前5针</t>
    <phoneticPr fontId="1" type="noConversion"/>
  </si>
  <si>
    <t>后几针</t>
    <phoneticPr fontId="1" type="noConversion"/>
  </si>
  <si>
    <t>z周期</t>
    <phoneticPr fontId="1" type="noConversion"/>
  </si>
  <si>
    <t>序号</t>
  </si>
  <si>
    <t>名称</t>
  </si>
  <si>
    <r>
      <t>针距</t>
    </r>
    <r>
      <rPr>
        <sz val="11"/>
        <color theme="1"/>
        <rFont val="Times New Roman"/>
        <family val="1"/>
      </rPr>
      <t>/mm</t>
    </r>
  </si>
  <si>
    <t>含义</t>
  </si>
  <si>
    <r>
      <t>X</t>
    </r>
    <r>
      <rPr>
        <sz val="11"/>
        <color theme="1"/>
        <rFont val="宋体"/>
        <family val="3"/>
        <charset val="134"/>
      </rPr>
      <t>车缝针距</t>
    </r>
  </si>
  <si>
    <t>(11.5, 12.7]</t>
  </si>
  <si>
    <t>位置环比例增益</t>
  </si>
  <si>
    <t>速度环比例增益</t>
  </si>
  <si>
    <t>速度环积分增益</t>
  </si>
  <si>
    <t>速度环积分限幅</t>
  </si>
  <si>
    <t>速度前馈</t>
  </si>
  <si>
    <t>(10.5, 11.5]</t>
  </si>
  <si>
    <t>(9.5, 10.5]</t>
  </si>
  <si>
    <t>(8.5, 9.5]</t>
  </si>
  <si>
    <t>(7.5, 8.5]</t>
  </si>
  <si>
    <t>(6.5, 7.5]</t>
  </si>
  <si>
    <t>(5.5, 6.5]</t>
  </si>
  <si>
    <t>(4.5, 5.5]</t>
  </si>
  <si>
    <t>(3.5, 4.5]</t>
  </si>
  <si>
    <t>(2.5, 3.5]</t>
  </si>
  <si>
    <t>(1.5, 2.5]</t>
  </si>
  <si>
    <t>[0.0, 1.5]</t>
  </si>
  <si>
    <r>
      <t>Y</t>
    </r>
    <r>
      <rPr>
        <sz val="11"/>
        <color theme="1"/>
        <rFont val="宋体"/>
        <family val="3"/>
        <charset val="134"/>
      </rPr>
      <t>车缝针距</t>
    </r>
  </si>
  <si>
    <r>
      <t>X</t>
    </r>
    <r>
      <rPr>
        <sz val="11"/>
        <color theme="1"/>
        <rFont val="宋体"/>
        <family val="3"/>
        <charset val="134"/>
      </rPr>
      <t>空送</t>
    </r>
  </si>
  <si>
    <r>
      <t>Y</t>
    </r>
    <r>
      <rPr>
        <sz val="11"/>
        <color theme="1"/>
        <rFont val="宋体"/>
        <family val="3"/>
        <charset val="134"/>
      </rPr>
      <t>空送</t>
    </r>
  </si>
  <si>
    <r>
      <t>X</t>
    </r>
    <r>
      <rPr>
        <sz val="11"/>
        <color theme="1"/>
        <rFont val="宋体"/>
        <family val="3"/>
        <charset val="134"/>
      </rPr>
      <t>移框</t>
    </r>
  </si>
  <si>
    <r>
      <t>Y</t>
    </r>
    <r>
      <rPr>
        <sz val="11"/>
        <color theme="1"/>
        <rFont val="宋体"/>
        <family val="3"/>
        <charset val="134"/>
      </rPr>
      <t>移框</t>
    </r>
  </si>
  <si>
    <r>
      <t>X</t>
    </r>
    <r>
      <rPr>
        <sz val="11"/>
        <color theme="1"/>
        <rFont val="宋体"/>
        <family val="3"/>
        <charset val="134"/>
      </rPr>
      <t>移框和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3"/>
        <charset val="134"/>
      </rPr>
      <t>移框</t>
    </r>
  </si>
  <si>
    <t>前馈</t>
  </si>
  <si>
    <t>x_Ia_Kp1</t>
  </si>
  <si>
    <r>
      <t>X</t>
    </r>
    <r>
      <rPr>
        <sz val="11"/>
        <color theme="1"/>
        <rFont val="宋体"/>
        <family val="3"/>
        <charset val="134"/>
      </rPr>
      <t>电机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相电流</t>
    </r>
  </si>
  <si>
    <r>
      <t>电流环</t>
    </r>
    <r>
      <rPr>
        <sz val="11"/>
        <color theme="1"/>
        <rFont val="Times New Roman"/>
        <family val="1"/>
      </rPr>
      <t>Kp(</t>
    </r>
    <r>
      <rPr>
        <sz val="11"/>
        <color theme="1"/>
        <rFont val="宋体"/>
        <family val="3"/>
        <charset val="134"/>
      </rPr>
      <t>移动</t>
    </r>
    <r>
      <rPr>
        <sz val="11"/>
        <color theme="1"/>
        <rFont val="Times New Roman"/>
        <family val="1"/>
      </rPr>
      <t>)</t>
    </r>
  </si>
  <si>
    <t>x_Ia_Ki1</t>
  </si>
  <si>
    <r>
      <t>电流环</t>
    </r>
    <r>
      <rPr>
        <sz val="11"/>
        <color theme="1"/>
        <rFont val="Times New Roman"/>
        <family val="1"/>
      </rPr>
      <t>Ki(</t>
    </r>
    <r>
      <rPr>
        <sz val="11"/>
        <color theme="1"/>
        <rFont val="宋体"/>
        <family val="3"/>
        <charset val="134"/>
      </rPr>
      <t>移动</t>
    </r>
    <r>
      <rPr>
        <sz val="11"/>
        <color theme="1"/>
        <rFont val="Times New Roman"/>
        <family val="1"/>
      </rPr>
      <t>)</t>
    </r>
  </si>
  <si>
    <t>x_Ia_Kc1</t>
  </si>
  <si>
    <r>
      <t>电流环</t>
    </r>
    <r>
      <rPr>
        <sz val="11"/>
        <color theme="1"/>
        <rFont val="Times New Roman"/>
        <family val="1"/>
      </rPr>
      <t>Kc(</t>
    </r>
    <r>
      <rPr>
        <sz val="11"/>
        <color theme="1"/>
        <rFont val="宋体"/>
        <family val="3"/>
        <charset val="134"/>
      </rPr>
      <t>移动</t>
    </r>
    <r>
      <rPr>
        <sz val="11"/>
        <color theme="1"/>
        <rFont val="Times New Roman"/>
        <family val="1"/>
      </rPr>
      <t>)</t>
    </r>
  </si>
  <si>
    <t>x_Ia_Kd1</t>
  </si>
  <si>
    <r>
      <t>电流环</t>
    </r>
    <r>
      <rPr>
        <sz val="11"/>
        <color theme="1"/>
        <rFont val="Times New Roman"/>
        <family val="1"/>
      </rPr>
      <t>Kd(</t>
    </r>
    <r>
      <rPr>
        <sz val="11"/>
        <color theme="1"/>
        <rFont val="宋体"/>
        <family val="3"/>
        <charset val="134"/>
      </rPr>
      <t>移动</t>
    </r>
    <r>
      <rPr>
        <sz val="11"/>
        <color theme="1"/>
        <rFont val="Times New Roman"/>
        <family val="1"/>
      </rPr>
      <t>)</t>
    </r>
  </si>
  <si>
    <t>x_Ia_Kp2</t>
  </si>
  <si>
    <r>
      <t>电流环</t>
    </r>
    <r>
      <rPr>
        <sz val="11"/>
        <color theme="1"/>
        <rFont val="Times New Roman"/>
        <family val="1"/>
      </rPr>
      <t>Kp(</t>
    </r>
    <r>
      <rPr>
        <sz val="11"/>
        <color theme="1"/>
        <rFont val="宋体"/>
        <family val="3"/>
        <charset val="134"/>
      </rPr>
      <t>锁轴</t>
    </r>
    <r>
      <rPr>
        <sz val="11"/>
        <color theme="1"/>
        <rFont val="Times New Roman"/>
        <family val="1"/>
      </rPr>
      <t>)</t>
    </r>
  </si>
  <si>
    <t>x_Ia_Ki2</t>
  </si>
  <si>
    <r>
      <t>电流环</t>
    </r>
    <r>
      <rPr>
        <sz val="11"/>
        <color theme="1"/>
        <rFont val="Times New Roman"/>
        <family val="1"/>
      </rPr>
      <t>Ki(</t>
    </r>
    <r>
      <rPr>
        <sz val="11"/>
        <color theme="1"/>
        <rFont val="宋体"/>
        <family val="3"/>
        <charset val="134"/>
      </rPr>
      <t>锁轴</t>
    </r>
    <r>
      <rPr>
        <sz val="11"/>
        <color theme="1"/>
        <rFont val="Times New Roman"/>
        <family val="1"/>
      </rPr>
      <t>)</t>
    </r>
  </si>
  <si>
    <t>x_Ia_Kc2</t>
  </si>
  <si>
    <r>
      <t>电流环</t>
    </r>
    <r>
      <rPr>
        <sz val="11"/>
        <color theme="1"/>
        <rFont val="Times New Roman"/>
        <family val="1"/>
      </rPr>
      <t>Kc(</t>
    </r>
    <r>
      <rPr>
        <sz val="11"/>
        <color theme="1"/>
        <rFont val="宋体"/>
        <family val="3"/>
        <charset val="134"/>
      </rPr>
      <t>锁轴</t>
    </r>
    <r>
      <rPr>
        <sz val="11"/>
        <color theme="1"/>
        <rFont val="Times New Roman"/>
        <family val="1"/>
      </rPr>
      <t>)</t>
    </r>
  </si>
  <si>
    <t>x_Ia_Kd2</t>
  </si>
  <si>
    <r>
      <t>电流环</t>
    </r>
    <r>
      <rPr>
        <sz val="11"/>
        <color theme="1"/>
        <rFont val="Times New Roman"/>
        <family val="1"/>
      </rPr>
      <t>Kd(</t>
    </r>
    <r>
      <rPr>
        <sz val="11"/>
        <color theme="1"/>
        <rFont val="宋体"/>
        <family val="3"/>
        <charset val="134"/>
      </rPr>
      <t>锁轴</t>
    </r>
    <r>
      <rPr>
        <sz val="11"/>
        <color theme="1"/>
        <rFont val="Times New Roman"/>
        <family val="1"/>
      </rPr>
      <t>)</t>
    </r>
  </si>
  <si>
    <t>x_Ia_Ioutmax</t>
  </si>
  <si>
    <r>
      <t>电流环</t>
    </r>
    <r>
      <rPr>
        <sz val="11"/>
        <color theme="1"/>
        <rFont val="Times New Roman"/>
        <family val="1"/>
      </rPr>
      <t>Ioutmax</t>
    </r>
  </si>
  <si>
    <t>x_Ia_Outmax</t>
  </si>
  <si>
    <r>
      <t>电流环</t>
    </r>
    <r>
      <rPr>
        <sz val="11"/>
        <color theme="1"/>
        <rFont val="Times New Roman"/>
        <family val="1"/>
      </rPr>
      <t>Outmax</t>
    </r>
  </si>
  <si>
    <t>x_Ib_Kp1</t>
  </si>
  <si>
    <r>
      <t>X</t>
    </r>
    <r>
      <rPr>
        <sz val="11"/>
        <color theme="1"/>
        <rFont val="宋体"/>
        <family val="3"/>
        <charset val="134"/>
      </rPr>
      <t>电机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相电流</t>
    </r>
  </si>
  <si>
    <t>x_Ib_Ki1</t>
  </si>
  <si>
    <t>x_Ib_Kc1</t>
  </si>
  <si>
    <t>x_Ib_Kd1</t>
  </si>
  <si>
    <t>x_Ib_Kp2</t>
  </si>
  <si>
    <t>x_Ib_Ki2</t>
  </si>
  <si>
    <t>x_Ib_Kc2</t>
  </si>
  <si>
    <t>x_Ib_Kd2</t>
  </si>
  <si>
    <t>x_Ib_Ioutmax</t>
  </si>
  <si>
    <t>x_Ib_Outmax</t>
  </si>
  <si>
    <t>y_Ia_Kp1</t>
  </si>
  <si>
    <r>
      <t>Y</t>
    </r>
    <r>
      <rPr>
        <sz val="11"/>
        <color theme="1"/>
        <rFont val="宋体"/>
        <family val="3"/>
        <charset val="134"/>
      </rPr>
      <t>电机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相电流</t>
    </r>
  </si>
  <si>
    <t>y_Ia_Ki1</t>
  </si>
  <si>
    <t>y_Ia_Kc1</t>
  </si>
  <si>
    <t>y_Ia_Kd1</t>
  </si>
  <si>
    <t>y_Ia_Kp2</t>
  </si>
  <si>
    <t>y_Ia_Ki2</t>
  </si>
  <si>
    <t>y_Ia_Kc2</t>
  </si>
  <si>
    <t>y_Ia_Kd2</t>
  </si>
  <si>
    <t>y_Ia_Ioutmax</t>
  </si>
  <si>
    <t>y_Ia_Outmax</t>
  </si>
  <si>
    <t>y_Ib_Kp1</t>
  </si>
  <si>
    <r>
      <t>Y</t>
    </r>
    <r>
      <rPr>
        <sz val="11"/>
        <color theme="1"/>
        <rFont val="宋体"/>
        <family val="3"/>
        <charset val="134"/>
      </rPr>
      <t>电机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family val="3"/>
        <charset val="134"/>
      </rPr>
      <t>相电流</t>
    </r>
  </si>
  <si>
    <t>y_Ib_Ki1</t>
  </si>
  <si>
    <t>y_Ib_Kc1</t>
  </si>
  <si>
    <t>y_Ib_Kd1</t>
  </si>
  <si>
    <t>y_Ib_Kp2</t>
  </si>
  <si>
    <t>y_Ib_Ki2</t>
  </si>
  <si>
    <t>y_Ib_Kc2</t>
  </si>
  <si>
    <t>y_Ib_Kd2</t>
  </si>
  <si>
    <t>y_Ib_Ioutmax</t>
  </si>
  <si>
    <t>back_1</t>
  </si>
  <si>
    <t>备用参数</t>
  </si>
  <si>
    <t>两路时间系数</t>
  </si>
  <si>
    <r>
      <t>X</t>
    </r>
    <r>
      <rPr>
        <sz val="11"/>
        <color theme="1"/>
        <rFont val="宋体"/>
        <family val="3"/>
        <charset val="134"/>
      </rPr>
      <t>电机弱磁参数</t>
    </r>
  </si>
  <si>
    <r>
      <t>Y</t>
    </r>
    <r>
      <rPr>
        <sz val="11"/>
        <color theme="1"/>
        <rFont val="宋体"/>
        <family val="3"/>
        <charset val="134"/>
      </rPr>
      <t>电机弱磁参数</t>
    </r>
  </si>
  <si>
    <r>
      <t>X</t>
    </r>
    <r>
      <rPr>
        <sz val="11"/>
        <color theme="1"/>
        <rFont val="宋体"/>
        <family val="3"/>
        <charset val="134"/>
      </rPr>
      <t>电机最大超前角</t>
    </r>
  </si>
  <si>
    <r>
      <t>Y</t>
    </r>
    <r>
      <rPr>
        <sz val="11"/>
        <color theme="1"/>
        <rFont val="宋体"/>
        <family val="3"/>
        <charset val="134"/>
      </rPr>
      <t>电机最大超前角</t>
    </r>
  </si>
  <si>
    <r>
      <t>X</t>
    </r>
    <r>
      <rPr>
        <sz val="11"/>
        <color theme="1"/>
        <rFont val="宋体"/>
        <family val="3"/>
        <charset val="134"/>
      </rPr>
      <t>磁链</t>
    </r>
  </si>
  <si>
    <r>
      <t>X</t>
    </r>
    <r>
      <rPr>
        <sz val="11"/>
        <color theme="1"/>
        <rFont val="宋体"/>
        <family val="3"/>
        <charset val="134"/>
      </rPr>
      <t>电感</t>
    </r>
  </si>
  <si>
    <r>
      <t>X</t>
    </r>
    <r>
      <rPr>
        <sz val="11"/>
        <color theme="1"/>
        <rFont val="宋体"/>
        <family val="3"/>
        <charset val="134"/>
      </rPr>
      <t>电阻</t>
    </r>
  </si>
  <si>
    <r>
      <t>Y</t>
    </r>
    <r>
      <rPr>
        <sz val="11"/>
        <color theme="1"/>
        <rFont val="宋体"/>
        <family val="3"/>
        <charset val="134"/>
      </rPr>
      <t>磁链</t>
    </r>
  </si>
  <si>
    <r>
      <t>Y</t>
    </r>
    <r>
      <rPr>
        <sz val="11"/>
        <color theme="1"/>
        <rFont val="宋体"/>
        <family val="3"/>
        <charset val="134"/>
      </rPr>
      <t>电感</t>
    </r>
  </si>
  <si>
    <r>
      <t>Y</t>
    </r>
    <r>
      <rPr>
        <sz val="11"/>
        <color theme="1"/>
        <rFont val="宋体"/>
        <family val="3"/>
        <charset val="134"/>
      </rPr>
      <t>电阻</t>
    </r>
  </si>
  <si>
    <r>
      <t>备用参数</t>
    </r>
    <r>
      <rPr>
        <sz val="11"/>
        <color theme="1"/>
        <rFont val="Times New Roman"/>
        <family val="1"/>
      </rPr>
      <t>12</t>
    </r>
  </si>
  <si>
    <r>
      <t>备用参数</t>
    </r>
    <r>
      <rPr>
        <sz val="11"/>
        <color theme="1"/>
        <rFont val="Times New Roman"/>
        <family val="1"/>
      </rPr>
      <t>13</t>
    </r>
  </si>
  <si>
    <r>
      <t>备用参数</t>
    </r>
    <r>
      <rPr>
        <sz val="11"/>
        <color theme="1"/>
        <rFont val="Times New Roman"/>
        <family val="1"/>
      </rPr>
      <t>14</t>
    </r>
  </si>
  <si>
    <r>
      <t>备用参数</t>
    </r>
    <r>
      <rPr>
        <sz val="11"/>
        <color theme="1"/>
        <rFont val="Times New Roman"/>
        <family val="1"/>
      </rPr>
      <t>15</t>
    </r>
  </si>
  <si>
    <r>
      <t>备用参数</t>
    </r>
    <r>
      <rPr>
        <sz val="11"/>
        <color theme="1"/>
        <rFont val="Times New Roman"/>
        <family val="1"/>
      </rPr>
      <t>16</t>
    </r>
  </si>
  <si>
    <r>
      <t>备用参数</t>
    </r>
    <r>
      <rPr>
        <sz val="11"/>
        <color theme="1"/>
        <rFont val="Times New Roman"/>
        <family val="1"/>
      </rPr>
      <t>17</t>
    </r>
  </si>
  <si>
    <r>
      <t>备用参数</t>
    </r>
    <r>
      <rPr>
        <sz val="11"/>
        <color theme="1"/>
        <rFont val="Times New Roman"/>
        <family val="1"/>
      </rPr>
      <t>18</t>
    </r>
  </si>
  <si>
    <r>
      <t>备用参数</t>
    </r>
    <r>
      <rPr>
        <sz val="11"/>
        <color theme="1"/>
        <rFont val="Times New Roman"/>
        <family val="1"/>
      </rPr>
      <t>19</t>
    </r>
  </si>
  <si>
    <r>
      <t>备用参数</t>
    </r>
    <r>
      <rPr>
        <sz val="11"/>
        <color theme="1"/>
        <rFont val="Times New Roman"/>
        <family val="1"/>
      </rPr>
      <t>20</t>
    </r>
  </si>
  <si>
    <r>
      <t>备用参数</t>
    </r>
    <r>
      <rPr>
        <sz val="11"/>
        <color theme="1"/>
        <rFont val="Times New Roman"/>
        <family val="1"/>
      </rPr>
      <t>21</t>
    </r>
  </si>
  <si>
    <r>
      <t>备用参数</t>
    </r>
    <r>
      <rPr>
        <sz val="11"/>
        <color theme="1"/>
        <rFont val="Times New Roman"/>
        <family val="1"/>
      </rPr>
      <t>22</t>
    </r>
  </si>
  <si>
    <r>
      <t>备用参数</t>
    </r>
    <r>
      <rPr>
        <sz val="11"/>
        <color theme="1"/>
        <rFont val="Times New Roman"/>
        <family val="1"/>
      </rPr>
      <t>23</t>
    </r>
  </si>
  <si>
    <r>
      <t>备用参数</t>
    </r>
    <r>
      <rPr>
        <sz val="11"/>
        <color theme="1"/>
        <rFont val="Times New Roman"/>
        <family val="1"/>
      </rPr>
      <t>24</t>
    </r>
  </si>
  <si>
    <r>
      <t>备用参数</t>
    </r>
    <r>
      <rPr>
        <sz val="11"/>
        <color theme="1"/>
        <rFont val="Times New Roman"/>
        <family val="1"/>
      </rPr>
      <t>25</t>
    </r>
  </si>
  <si>
    <r>
      <t>备用参数</t>
    </r>
    <r>
      <rPr>
        <sz val="11"/>
        <color theme="1"/>
        <rFont val="Times New Roman"/>
        <family val="1"/>
      </rPr>
      <t>26</t>
    </r>
  </si>
  <si>
    <r>
      <t>备用参数</t>
    </r>
    <r>
      <rPr>
        <sz val="11"/>
        <color theme="1"/>
        <rFont val="Times New Roman"/>
        <family val="1"/>
      </rPr>
      <t>27</t>
    </r>
  </si>
  <si>
    <r>
      <t>备用参数</t>
    </r>
    <r>
      <rPr>
        <sz val="11"/>
        <color theme="1"/>
        <rFont val="Times New Roman"/>
        <family val="1"/>
      </rPr>
      <t>28</t>
    </r>
  </si>
  <si>
    <r>
      <t>备用参数</t>
    </r>
    <r>
      <rPr>
        <sz val="11"/>
        <color theme="1"/>
        <rFont val="Times New Roman"/>
        <family val="1"/>
      </rPr>
      <t>29</t>
    </r>
  </si>
  <si>
    <r>
      <t>备用参数</t>
    </r>
    <r>
      <rPr>
        <sz val="11"/>
        <color theme="1"/>
        <rFont val="Times New Roman"/>
        <family val="1"/>
      </rPr>
      <t>30</t>
    </r>
  </si>
  <si>
    <r>
      <t>备用参数</t>
    </r>
    <r>
      <rPr>
        <sz val="11"/>
        <color theme="1"/>
        <rFont val="Times New Roman"/>
        <family val="1"/>
      </rPr>
      <t>31</t>
    </r>
  </si>
  <si>
    <r>
      <t>备用参数</t>
    </r>
    <r>
      <rPr>
        <sz val="11"/>
        <color theme="1"/>
        <rFont val="Times New Roman"/>
        <family val="1"/>
      </rPr>
      <t>32</t>
    </r>
  </si>
  <si>
    <t>[26]</t>
    <phoneticPr fontId="1" type="noConversion"/>
  </si>
  <si>
    <t>工作电流1</t>
    <phoneticPr fontId="1" type="noConversion"/>
  </si>
  <si>
    <t>半流1</t>
    <phoneticPr fontId="1" type="noConversion"/>
  </si>
  <si>
    <t>工作电流2</t>
    <phoneticPr fontId="1" type="noConversion"/>
  </si>
  <si>
    <t>半流2</t>
    <phoneticPr fontId="1" type="noConversion"/>
  </si>
  <si>
    <t>10进制</t>
    <phoneticPr fontId="1" type="noConversion"/>
  </si>
  <si>
    <t>Y</t>
    <phoneticPr fontId="1" type="noConversion"/>
  </si>
  <si>
    <t>挑线杆最高</t>
    <phoneticPr fontId="1" type="noConversion"/>
  </si>
  <si>
    <t>机针入布</t>
    <phoneticPr fontId="1" type="noConversion"/>
  </si>
  <si>
    <t>中压脚下降开始</t>
    <phoneticPr fontId="1" type="noConversion"/>
  </si>
  <si>
    <t>中压脚下降结束</t>
    <phoneticPr fontId="1" type="noConversion"/>
  </si>
  <si>
    <t>中压脚上升开始</t>
    <phoneticPr fontId="1" type="noConversion"/>
  </si>
  <si>
    <t>中压脚上升结束</t>
    <phoneticPr fontId="1" type="noConversion"/>
  </si>
  <si>
    <t>换算</t>
    <phoneticPr fontId="1" type="noConversion"/>
  </si>
  <si>
    <t>Y送布开始</t>
    <phoneticPr fontId="1" type="noConversion"/>
  </si>
  <si>
    <t>挑线杆最低</t>
    <phoneticPr fontId="1" type="noConversion"/>
  </si>
  <si>
    <t>针杆最低</t>
    <phoneticPr fontId="1" type="noConversion"/>
  </si>
  <si>
    <t>针杆最高</t>
    <phoneticPr fontId="1" type="noConversion"/>
  </si>
  <si>
    <t>序号</t>
    <phoneticPr fontId="7" type="noConversion"/>
  </si>
  <si>
    <t>名称</t>
    <phoneticPr fontId="7" type="noConversion"/>
  </si>
  <si>
    <t>值</t>
    <phoneticPr fontId="1" type="noConversion"/>
  </si>
  <si>
    <t>针距/mm</t>
    <phoneticPr fontId="7" type="noConversion"/>
  </si>
  <si>
    <t>含义</t>
    <phoneticPr fontId="7" type="noConversion"/>
  </si>
  <si>
    <t>X车缝针距
(11.5, 12.7]</t>
    <phoneticPr fontId="7" type="noConversion"/>
  </si>
  <si>
    <t>位置环比例增益</t>
    <phoneticPr fontId="7" type="noConversion"/>
  </si>
  <si>
    <t>速度环比例增益</t>
    <phoneticPr fontId="7" type="noConversion"/>
  </si>
  <si>
    <t>速度环积分增益</t>
    <phoneticPr fontId="7" type="noConversion"/>
  </si>
  <si>
    <t>速度环积分限幅</t>
    <phoneticPr fontId="7" type="noConversion"/>
  </si>
  <si>
    <t>速度前馈</t>
    <phoneticPr fontId="7" type="noConversion"/>
  </si>
  <si>
    <t>X车缝针距
(10.5, 11.5]</t>
    <phoneticPr fontId="7" type="noConversion"/>
  </si>
  <si>
    <t>X车缝针距
(9.5, 10.5]</t>
    <phoneticPr fontId="7" type="noConversion"/>
  </si>
  <si>
    <t>X车缝针距
(8.5, 9.5]</t>
    <phoneticPr fontId="7" type="noConversion"/>
  </si>
  <si>
    <t>X车缝针距
(7.5, 8.5]</t>
    <phoneticPr fontId="7" type="noConversion"/>
  </si>
  <si>
    <t>X车缝针距
(6.5, 7.5]</t>
    <phoneticPr fontId="7" type="noConversion"/>
  </si>
  <si>
    <t>X车缝针距
(5.5, 6.5]</t>
    <phoneticPr fontId="7" type="noConversion"/>
  </si>
  <si>
    <t>X车缝针距
(4.5, 5.5]</t>
    <phoneticPr fontId="7" type="noConversion"/>
  </si>
  <si>
    <t>X车缝针距
(3.5, 4.5]</t>
    <phoneticPr fontId="7" type="noConversion"/>
  </si>
  <si>
    <t>X车缝针距
(2.5, 3.5]</t>
    <phoneticPr fontId="7" type="noConversion"/>
  </si>
  <si>
    <t>X车缝针距
(1.5, 2.5]</t>
    <phoneticPr fontId="7" type="noConversion"/>
  </si>
  <si>
    <t>X车缝针距
[0.0, 1.5]</t>
    <phoneticPr fontId="7" type="noConversion"/>
  </si>
  <si>
    <t>Y车缝针距
(11.5, 12.7]</t>
    <phoneticPr fontId="7" type="noConversion"/>
  </si>
  <si>
    <t>Y车缝针距
(10.5, 11.5]</t>
    <phoneticPr fontId="7" type="noConversion"/>
  </si>
  <si>
    <t>Y车缝针距
(9.5, 10.5]</t>
    <phoneticPr fontId="7" type="noConversion"/>
  </si>
  <si>
    <t>Y车缝针距
(8.5, 9.5]</t>
    <phoneticPr fontId="7" type="noConversion"/>
  </si>
  <si>
    <t>Y车缝针距
(7.5, 8.5]</t>
    <phoneticPr fontId="7" type="noConversion"/>
  </si>
  <si>
    <t>Y车缝针距
(6.5, 7.5]</t>
    <phoneticPr fontId="7" type="noConversion"/>
  </si>
  <si>
    <t>Y车缝针距
(5.5, 6.5]</t>
    <phoneticPr fontId="7" type="noConversion"/>
  </si>
  <si>
    <t>Y车缝针距
(4.5, 5.5]</t>
    <phoneticPr fontId="7" type="noConversion"/>
  </si>
  <si>
    <t>Y车缝针距
(3.5, 4.5]</t>
    <phoneticPr fontId="7" type="noConversion"/>
  </si>
  <si>
    <t>Y车缝针距
(2.5, 3.5]</t>
    <phoneticPr fontId="7" type="noConversion"/>
  </si>
  <si>
    <t>Y车缝针距
(1.5, 2.5]</t>
    <phoneticPr fontId="7" type="noConversion"/>
  </si>
  <si>
    <t>Y车缝针距
[0.0, 1.5]</t>
    <phoneticPr fontId="7" type="noConversion"/>
  </si>
  <si>
    <t>X空送</t>
    <phoneticPr fontId="7" type="noConversion"/>
  </si>
  <si>
    <t>Y空送</t>
    <phoneticPr fontId="7" type="noConversion"/>
  </si>
  <si>
    <t>X移框</t>
    <phoneticPr fontId="7" type="noConversion"/>
  </si>
  <si>
    <t>Y移框</t>
    <phoneticPr fontId="7" type="noConversion"/>
  </si>
  <si>
    <t>X移框和Y移框</t>
    <phoneticPr fontId="7" type="noConversion"/>
  </si>
  <si>
    <t>前馈</t>
    <phoneticPr fontId="7" type="noConversion"/>
  </si>
  <si>
    <t>x_Ia_Kp1</t>
    <phoneticPr fontId="7" type="noConversion"/>
  </si>
  <si>
    <t>X电机A相电流</t>
    <phoneticPr fontId="7" type="noConversion"/>
  </si>
  <si>
    <t>电流环Kp(移动)</t>
    <phoneticPr fontId="7" type="noConversion"/>
  </si>
  <si>
    <t>x_Ia_Ki1</t>
    <phoneticPr fontId="7" type="noConversion"/>
  </si>
  <si>
    <t>电流环Ki(移动)</t>
    <phoneticPr fontId="7" type="noConversion"/>
  </si>
  <si>
    <t>x_Ia_Kc1</t>
    <phoneticPr fontId="7" type="noConversion"/>
  </si>
  <si>
    <t>电流环Kc(移动)</t>
    <phoneticPr fontId="7" type="noConversion"/>
  </si>
  <si>
    <t>x_Ia_Kd1</t>
    <phoneticPr fontId="7" type="noConversion"/>
  </si>
  <si>
    <t>电流环Kd(移动)</t>
    <phoneticPr fontId="7" type="noConversion"/>
  </si>
  <si>
    <t>x_Ia_Kp2</t>
    <phoneticPr fontId="7" type="noConversion"/>
  </si>
  <si>
    <t>电流环Kp(锁轴)</t>
    <phoneticPr fontId="7" type="noConversion"/>
  </si>
  <si>
    <t>x_Ia_Ki2</t>
    <phoneticPr fontId="7" type="noConversion"/>
  </si>
  <si>
    <t>电流环Ki(锁轴)</t>
    <phoneticPr fontId="7" type="noConversion"/>
  </si>
  <si>
    <t>x_Ia_Kc2</t>
    <phoneticPr fontId="7" type="noConversion"/>
  </si>
  <si>
    <t>电流环Kc(锁轴)</t>
    <phoneticPr fontId="7" type="noConversion"/>
  </si>
  <si>
    <t>x_Ia_Kd2</t>
    <phoneticPr fontId="7" type="noConversion"/>
  </si>
  <si>
    <t>电流环Kd(锁轴)</t>
    <phoneticPr fontId="7" type="noConversion"/>
  </si>
  <si>
    <t>x_Ia_Ioutmax</t>
    <phoneticPr fontId="7" type="noConversion"/>
  </si>
  <si>
    <t>电流环Ioutmax</t>
    <phoneticPr fontId="7" type="noConversion"/>
  </si>
  <si>
    <t>x_Ia_Outmax</t>
    <phoneticPr fontId="7" type="noConversion"/>
  </si>
  <si>
    <t>电流环Outmax</t>
    <phoneticPr fontId="7" type="noConversion"/>
  </si>
  <si>
    <t>x_Ib_Kp1</t>
    <phoneticPr fontId="7" type="noConversion"/>
  </si>
  <si>
    <t>X电机B相电流</t>
    <phoneticPr fontId="7" type="noConversion"/>
  </si>
  <si>
    <t>x_Ib_Ki1</t>
    <phoneticPr fontId="7" type="noConversion"/>
  </si>
  <si>
    <t>x_Ib_Kc1</t>
    <phoneticPr fontId="7" type="noConversion"/>
  </si>
  <si>
    <t>x_Ib_Kd1</t>
    <phoneticPr fontId="7" type="noConversion"/>
  </si>
  <si>
    <t>x_Ib_Kp2</t>
    <phoneticPr fontId="7" type="noConversion"/>
  </si>
  <si>
    <t>x_Ib_Ki2</t>
    <phoneticPr fontId="7" type="noConversion"/>
  </si>
  <si>
    <t>x_Ib_Kc2</t>
    <phoneticPr fontId="7" type="noConversion"/>
  </si>
  <si>
    <t>x_Ib_Kd2</t>
    <phoneticPr fontId="7" type="noConversion"/>
  </si>
  <si>
    <t>x_Ib_Ioutmax</t>
    <phoneticPr fontId="7" type="noConversion"/>
  </si>
  <si>
    <t>x_Ib_Outmax</t>
    <phoneticPr fontId="7" type="noConversion"/>
  </si>
  <si>
    <t>y_Ia_Kp1</t>
    <phoneticPr fontId="7" type="noConversion"/>
  </si>
  <si>
    <t>Y电机A相电流</t>
    <phoneticPr fontId="7" type="noConversion"/>
  </si>
  <si>
    <t>y_Ia_Ki1</t>
    <phoneticPr fontId="7" type="noConversion"/>
  </si>
  <si>
    <t>y_Ia_Kc1</t>
    <phoneticPr fontId="7" type="noConversion"/>
  </si>
  <si>
    <t>y_Ia_Kd1</t>
    <phoneticPr fontId="7" type="noConversion"/>
  </si>
  <si>
    <t>y_Ia_Kp2</t>
    <phoneticPr fontId="7" type="noConversion"/>
  </si>
  <si>
    <t>y_Ia_Ki2</t>
    <phoneticPr fontId="7" type="noConversion"/>
  </si>
  <si>
    <t>y_Ia_Kc2</t>
    <phoneticPr fontId="7" type="noConversion"/>
  </si>
  <si>
    <t>y_Ia_Kd2</t>
    <phoneticPr fontId="7" type="noConversion"/>
  </si>
  <si>
    <t>y_Ia_Ioutmax</t>
    <phoneticPr fontId="7" type="noConversion"/>
  </si>
  <si>
    <t>y_Ia_Outmax</t>
    <phoneticPr fontId="7" type="noConversion"/>
  </si>
  <si>
    <t>y_Ib_Kp1</t>
    <phoneticPr fontId="7" type="noConversion"/>
  </si>
  <si>
    <t>Y电机B相电流</t>
    <phoneticPr fontId="7" type="noConversion"/>
  </si>
  <si>
    <t>y_Ib_Ki1</t>
    <phoneticPr fontId="7" type="noConversion"/>
  </si>
  <si>
    <t>y_Ib_Kc1</t>
    <phoneticPr fontId="7" type="noConversion"/>
  </si>
  <si>
    <t>y_Ib_Kd1</t>
    <phoneticPr fontId="7" type="noConversion"/>
  </si>
  <si>
    <t>y_Ib_Kp2</t>
    <phoneticPr fontId="7" type="noConversion"/>
  </si>
  <si>
    <t>y_Ib_Ki2</t>
    <phoneticPr fontId="7" type="noConversion"/>
  </si>
  <si>
    <t>y_Ib_Kc2</t>
    <phoneticPr fontId="7" type="noConversion"/>
  </si>
  <si>
    <t>y_Ib_Kd2</t>
    <phoneticPr fontId="7" type="noConversion"/>
  </si>
  <si>
    <t>y_Ib_Ioutmax</t>
    <phoneticPr fontId="7" type="noConversion"/>
  </si>
  <si>
    <t>y_Ib_Outmax</t>
    <phoneticPr fontId="7" type="noConversion"/>
  </si>
  <si>
    <t>back_1</t>
    <phoneticPr fontId="7" type="noConversion"/>
  </si>
  <si>
    <t>备用参数</t>
    <phoneticPr fontId="7" type="noConversion"/>
  </si>
  <si>
    <t>两路时间系数</t>
    <phoneticPr fontId="7" type="noConversion"/>
  </si>
  <si>
    <t>X电机弱磁参数</t>
    <phoneticPr fontId="7" type="noConversion"/>
  </si>
  <si>
    <t>Y电机弱磁参数</t>
    <phoneticPr fontId="7" type="noConversion"/>
  </si>
  <si>
    <t>备用参数4</t>
  </si>
  <si>
    <t>备用参数5</t>
  </si>
  <si>
    <t>备用参数6</t>
  </si>
  <si>
    <t>备用参数7</t>
  </si>
  <si>
    <t>备用参数8</t>
  </si>
  <si>
    <t>备用参数9</t>
  </si>
  <si>
    <t>备用参数10</t>
  </si>
  <si>
    <t>备用参数11</t>
  </si>
  <si>
    <t>备用参数12</t>
  </si>
  <si>
    <t>备用参数13</t>
  </si>
  <si>
    <t>备用参数14</t>
  </si>
  <si>
    <t>备用参数15</t>
  </si>
  <si>
    <t>备用参数16</t>
  </si>
  <si>
    <t>备用参数17</t>
  </si>
  <si>
    <t>备用参数18</t>
  </si>
  <si>
    <t>备用参数19</t>
  </si>
  <si>
    <t>备用参数20</t>
  </si>
  <si>
    <t>备用参数21</t>
  </si>
  <si>
    <t>备用参数22</t>
  </si>
  <si>
    <t>备用参数23</t>
  </si>
  <si>
    <t>备用参数24</t>
  </si>
  <si>
    <t>备用参数25</t>
  </si>
  <si>
    <t>备用参数26</t>
  </si>
  <si>
    <t>备用参数27</t>
  </si>
  <si>
    <t>备用参数28</t>
  </si>
  <si>
    <t>备用参数29</t>
  </si>
  <si>
    <t>备用参数30</t>
  </si>
  <si>
    <t>备用参数31</t>
  </si>
  <si>
    <t>备用参数32</t>
  </si>
  <si>
    <t>序号</t>
    <phoneticPr fontId="1" type="noConversion"/>
  </si>
  <si>
    <t>值</t>
    <phoneticPr fontId="1" type="noConversion"/>
  </si>
  <si>
    <t>DSP1</t>
    <phoneticPr fontId="1" type="noConversion"/>
  </si>
  <si>
    <t>1F</t>
    <phoneticPr fontId="1" type="noConversion"/>
  </si>
  <si>
    <t>28H</t>
    <phoneticPr fontId="1" type="noConversion"/>
  </si>
  <si>
    <t>28M1</t>
    <phoneticPr fontId="1" type="noConversion"/>
  </si>
  <si>
    <t>28M2</t>
    <phoneticPr fontId="1" type="noConversion"/>
  </si>
  <si>
    <t>28L</t>
    <phoneticPr fontId="1" type="noConversion"/>
  </si>
  <si>
    <t>DSP2</t>
    <phoneticPr fontId="1" type="noConversion"/>
  </si>
  <si>
    <t>DSP1A半流</t>
    <phoneticPr fontId="1" type="noConversion"/>
  </si>
  <si>
    <t>DSP1B半流</t>
    <phoneticPr fontId="1" type="noConversion"/>
  </si>
  <si>
    <t>DSP2A半流</t>
    <phoneticPr fontId="1" type="noConversion"/>
  </si>
  <si>
    <t>DSP2B半流</t>
    <phoneticPr fontId="1" type="noConversion"/>
  </si>
  <si>
    <t>平台</t>
    <phoneticPr fontId="1" type="noConversion"/>
  </si>
  <si>
    <t>主轴</t>
    <phoneticPr fontId="1" type="noConversion"/>
  </si>
  <si>
    <t>X找原点</t>
    <phoneticPr fontId="1" type="noConversion"/>
  </si>
  <si>
    <t>剪线电机转向</t>
    <phoneticPr fontId="1" type="noConversion"/>
  </si>
  <si>
    <t>拐点降速速度</t>
    <phoneticPr fontId="1" type="noConversion"/>
  </si>
  <si>
    <t>拨线器类型</t>
    <phoneticPr fontId="1" type="noConversion"/>
  </si>
  <si>
    <t>X传感器未挡电平</t>
    <phoneticPr fontId="1" type="noConversion"/>
  </si>
  <si>
    <t>Y传感器无效电平</t>
    <phoneticPr fontId="1" type="noConversion"/>
  </si>
  <si>
    <t>激光切割功能使能</t>
    <phoneticPr fontId="1" type="noConversion"/>
  </si>
  <si>
    <t>DVB有效电平</t>
    <phoneticPr fontId="1" type="noConversion"/>
  </si>
  <si>
    <t>倒数第8针转速</t>
    <phoneticPr fontId="1" type="noConversion"/>
  </si>
  <si>
    <t>倒数第7针转速</t>
  </si>
  <si>
    <t>倒数第6针转速</t>
  </si>
  <si>
    <t>倒数第5针转速</t>
  </si>
  <si>
    <t>倒数第4针转速</t>
  </si>
  <si>
    <t>倒数第3针转速</t>
  </si>
  <si>
    <t>倒数第2针转速</t>
  </si>
  <si>
    <t>倒数第1针转速</t>
  </si>
  <si>
    <t>DVA有效电平</t>
    <phoneticPr fontId="1" type="noConversion"/>
  </si>
  <si>
    <t>DSP1-CRC</t>
    <phoneticPr fontId="1" type="noConversion"/>
  </si>
  <si>
    <t>DSP2-CRC</t>
    <phoneticPr fontId="1" type="noConversion"/>
  </si>
  <si>
    <t>Y向后退距离</t>
    <phoneticPr fontId="1" type="noConversion"/>
  </si>
  <si>
    <t>X左侧取料</t>
    <phoneticPr fontId="1" type="noConversion"/>
  </si>
  <si>
    <t>X右侧取料</t>
    <phoneticPr fontId="1" type="noConversion"/>
  </si>
  <si>
    <t>左侧读码位置</t>
    <phoneticPr fontId="1" type="noConversion"/>
  </si>
  <si>
    <t>右侧读码位置</t>
    <phoneticPr fontId="1" type="noConversion"/>
  </si>
  <si>
    <t>抓取延时</t>
    <phoneticPr fontId="1" type="noConversion"/>
  </si>
  <si>
    <t>Y读码位置</t>
    <phoneticPr fontId="1" type="noConversion"/>
  </si>
  <si>
    <t>吹气时间</t>
    <phoneticPr fontId="1" type="noConversion"/>
  </si>
  <si>
    <t>剪线吹气时间</t>
    <phoneticPr fontId="1" type="noConversion"/>
  </si>
  <si>
    <t>转数</t>
    <phoneticPr fontId="1" type="noConversion"/>
  </si>
  <si>
    <t>单圈时间</t>
    <phoneticPr fontId="1" type="noConversion"/>
  </si>
  <si>
    <t>X轴用时</t>
    <phoneticPr fontId="1" type="noConversion"/>
  </si>
  <si>
    <t>X起始</t>
    <phoneticPr fontId="1" type="noConversion"/>
  </si>
  <si>
    <t>X结束</t>
    <phoneticPr fontId="1" type="noConversion"/>
  </si>
  <si>
    <t>Y轴用时</t>
    <phoneticPr fontId="1" type="noConversion"/>
  </si>
  <si>
    <t>Y起始</t>
    <phoneticPr fontId="1" type="noConversion"/>
  </si>
  <si>
    <t>Y结束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</si>
</sst>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rgb="FFC00000"/>
      <name val="宋体"/>
      <family val="2"/>
      <charset val="134"/>
      <scheme val="minor"/>
    </font>
    <font>
      <sz val="11"/>
      <color theme="1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justify"/>
    </xf>
    <xf numFmtId="0" fontId="4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horizontal="justify"/>
    </xf>
    <xf numFmtId="0" fontId="3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0" fontId="8" fillId="0" borderId="1" xfId="0" applyFont="1" applyBorder="1" applyAlignment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dispEq val="1"/>
            <c:trendlineLbl>
              <c:numFmt formatCode="General" sourceLinked="0"/>
            </c:trendlineLbl>
          </c:trendline>
          <c:xVal>
            <c:numRef>
              <c:f>动框!$B$2:$B$32</c:f>
              <c:numCache>
                <c:formatCode>General</c:formatCode>
                <c:ptCount val="3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</c:numCache>
            </c:numRef>
          </c:xVal>
          <c:yVal>
            <c:numRef>
              <c:f>动框!$E$2:$E$32</c:f>
              <c:numCache>
                <c:formatCode>General</c:formatCode>
                <c:ptCount val="31"/>
                <c:pt idx="0">
                  <c:v>53.571428571428569</c:v>
                </c:pt>
                <c:pt idx="1">
                  <c:v>60</c:v>
                </c:pt>
                <c:pt idx="2">
                  <c:v>71.428571428571431</c:v>
                </c:pt>
                <c:pt idx="3">
                  <c:v>78.94736842105263</c:v>
                </c:pt>
                <c:pt idx="4">
                  <c:v>83.333333333333329</c:v>
                </c:pt>
                <c:pt idx="5">
                  <c:v>88.235294117647058</c:v>
                </c:pt>
                <c:pt idx="6">
                  <c:v>93.75</c:v>
                </c:pt>
                <c:pt idx="7">
                  <c:v>100</c:v>
                </c:pt>
                <c:pt idx="8">
                  <c:v>107.14285714285714</c:v>
                </c:pt>
                <c:pt idx="9">
                  <c:v>107.14285714285714</c:v>
                </c:pt>
                <c:pt idx="10">
                  <c:v>115.38461538461539</c:v>
                </c:pt>
                <c:pt idx="11">
                  <c:v>125</c:v>
                </c:pt>
                <c:pt idx="12">
                  <c:v>136.36363636363637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157.89473684210526</c:v>
                </c:pt>
                <c:pt idx="23">
                  <c:v>166.66666666666666</c:v>
                </c:pt>
                <c:pt idx="24">
                  <c:v>166.66666666666666</c:v>
                </c:pt>
                <c:pt idx="25">
                  <c:v>166.66666666666666</c:v>
                </c:pt>
                <c:pt idx="26">
                  <c:v>166.66666666666666</c:v>
                </c:pt>
              </c:numCache>
            </c:numRef>
          </c:yVal>
        </c:ser>
        <c:axId val="106832256"/>
        <c:axId val="106833792"/>
      </c:scatterChart>
      <c:valAx>
        <c:axId val="106832256"/>
        <c:scaling>
          <c:orientation val="minMax"/>
        </c:scaling>
        <c:axPos val="b"/>
        <c:numFmt formatCode="General" sourceLinked="1"/>
        <c:tickLblPos val="nextTo"/>
        <c:crossAx val="106833792"/>
        <c:crosses val="autoZero"/>
        <c:crossBetween val="midCat"/>
      </c:valAx>
      <c:valAx>
        <c:axId val="106833792"/>
        <c:scaling>
          <c:orientation val="minMax"/>
        </c:scaling>
        <c:axPos val="l"/>
        <c:majorGridlines/>
        <c:numFmt formatCode="General" sourceLinked="1"/>
        <c:tickLblPos val="nextTo"/>
        <c:crossAx val="1068322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8</xdr:row>
      <xdr:rowOff>19050</xdr:rowOff>
    </xdr:from>
    <xdr:to>
      <xdr:col>15</xdr:col>
      <xdr:colOff>38100</xdr:colOff>
      <xdr:row>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3:Y213"/>
  <sheetViews>
    <sheetView workbookViewId="0">
      <selection activeCell="E33" sqref="E33:T33"/>
    </sheetView>
  </sheetViews>
  <sheetFormatPr defaultRowHeight="13.5"/>
  <cols>
    <col min="1" max="1" width="5.125" customWidth="1"/>
    <col min="2" max="2" width="4.75" customWidth="1"/>
    <col min="3" max="3" width="5.75" customWidth="1"/>
    <col min="4" max="4" width="6.625" style="1" customWidth="1"/>
    <col min="5" max="20" width="2.625" customWidth="1"/>
    <col min="23" max="23" width="19.875" style="1" customWidth="1"/>
  </cols>
  <sheetData>
    <row r="3" spans="3:25">
      <c r="E3" s="2">
        <v>15</v>
      </c>
      <c r="F3" s="2">
        <v>14</v>
      </c>
      <c r="G3" s="2">
        <v>13</v>
      </c>
      <c r="H3" s="2">
        <v>12</v>
      </c>
      <c r="I3" s="2">
        <v>11</v>
      </c>
      <c r="J3" s="2">
        <v>10</v>
      </c>
      <c r="K3" s="2">
        <v>9</v>
      </c>
      <c r="L3" s="2">
        <v>8</v>
      </c>
      <c r="M3" s="2">
        <v>7</v>
      </c>
      <c r="N3" s="2">
        <v>6</v>
      </c>
      <c r="O3" s="2">
        <v>5</v>
      </c>
      <c r="P3" s="2">
        <v>4</v>
      </c>
      <c r="Q3" s="2">
        <v>3</v>
      </c>
      <c r="R3" s="2">
        <v>2</v>
      </c>
      <c r="S3" s="2">
        <v>1</v>
      </c>
      <c r="T3" s="2">
        <v>0</v>
      </c>
      <c r="V3" s="2"/>
      <c r="W3" s="24"/>
      <c r="X3" s="24" t="s">
        <v>462</v>
      </c>
      <c r="Y3" s="24" t="s">
        <v>463</v>
      </c>
    </row>
    <row r="4" spans="3:25" ht="13.5" customHeight="1">
      <c r="C4" t="s">
        <v>0</v>
      </c>
      <c r="D4" s="1" t="s">
        <v>1</v>
      </c>
      <c r="E4" s="27" t="s">
        <v>13</v>
      </c>
      <c r="F4" s="27"/>
      <c r="G4" s="27"/>
      <c r="H4" s="27"/>
      <c r="I4" s="27"/>
      <c r="J4" s="27"/>
      <c r="K4" s="27"/>
      <c r="L4" s="27"/>
      <c r="M4" s="27" t="s">
        <v>12</v>
      </c>
      <c r="N4" s="27"/>
      <c r="O4" s="27"/>
      <c r="P4" s="27"/>
      <c r="Q4" s="27"/>
      <c r="R4" s="27"/>
      <c r="S4" s="27"/>
      <c r="T4" s="27"/>
      <c r="V4" s="41" t="s">
        <v>464</v>
      </c>
      <c r="W4" s="40" t="s">
        <v>465</v>
      </c>
      <c r="X4" s="24">
        <v>1</v>
      </c>
      <c r="Y4" s="24">
        <f>AB5</f>
        <v>0</v>
      </c>
    </row>
    <row r="5" spans="3:25">
      <c r="E5" s="28">
        <v>1</v>
      </c>
      <c r="F5" s="29"/>
      <c r="G5" s="29"/>
      <c r="H5" s="29"/>
      <c r="I5" s="29"/>
      <c r="J5" s="29"/>
      <c r="K5" s="29"/>
      <c r="L5" s="30"/>
      <c r="M5" s="28">
        <v>1</v>
      </c>
      <c r="N5" s="29"/>
      <c r="O5" s="29"/>
      <c r="P5" s="29"/>
      <c r="Q5" s="29"/>
      <c r="R5" s="29"/>
      <c r="S5" s="29"/>
      <c r="T5" s="30"/>
      <c r="V5" s="41"/>
      <c r="W5" s="40"/>
      <c r="X5" s="24">
        <v>2</v>
      </c>
      <c r="Y5" s="24">
        <f>AJ5</f>
        <v>0</v>
      </c>
    </row>
    <row r="6" spans="3:25">
      <c r="D6" s="1" t="s">
        <v>2</v>
      </c>
      <c r="E6" s="31" t="s">
        <v>14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3"/>
      <c r="V6" s="41"/>
      <c r="W6" s="40">
        <v>20</v>
      </c>
      <c r="X6" s="24">
        <v>3</v>
      </c>
      <c r="Y6" s="24">
        <f>INT(AB7/256)</f>
        <v>0</v>
      </c>
    </row>
    <row r="7" spans="3:25">
      <c r="E7" s="28">
        <v>400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30"/>
      <c r="V7" s="41"/>
      <c r="W7" s="40"/>
      <c r="X7" s="24">
        <v>4</v>
      </c>
      <c r="Y7" s="24">
        <f>AB7-Y6*256</f>
        <v>0</v>
      </c>
    </row>
    <row r="8" spans="3:25">
      <c r="D8" s="1" t="s">
        <v>3</v>
      </c>
      <c r="E8" s="31" t="s">
        <v>15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3"/>
      <c r="V8" s="41"/>
      <c r="W8" s="40">
        <v>21</v>
      </c>
      <c r="X8" s="24">
        <v>5</v>
      </c>
      <c r="Y8" s="24">
        <f>INT(AB9/256)</f>
        <v>0</v>
      </c>
    </row>
    <row r="9" spans="3:25" ht="13.5" customHeight="1">
      <c r="E9" s="28">
        <v>400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30"/>
      <c r="V9" s="41"/>
      <c r="W9" s="40"/>
      <c r="X9" s="24">
        <v>6</v>
      </c>
      <c r="Y9" s="24">
        <f>AB9-Y8*256</f>
        <v>0</v>
      </c>
    </row>
    <row r="10" spans="3:25">
      <c r="D10" s="1" t="s">
        <v>4</v>
      </c>
      <c r="E10" s="31" t="s">
        <v>16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3"/>
      <c r="V10" s="41"/>
      <c r="W10" s="40">
        <v>22</v>
      </c>
      <c r="X10" s="24">
        <v>7</v>
      </c>
      <c r="Y10" s="24">
        <f>INT(AB11/256)</f>
        <v>0</v>
      </c>
    </row>
    <row r="11" spans="3:25">
      <c r="E11" s="28">
        <v>12273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30"/>
      <c r="V11" s="41"/>
      <c r="W11" s="40"/>
      <c r="X11" s="24">
        <v>8</v>
      </c>
      <c r="Y11" s="24">
        <f>AB11-Y10*256</f>
        <v>0</v>
      </c>
    </row>
    <row r="12" spans="3:25">
      <c r="D12" s="1" t="s">
        <v>5</v>
      </c>
      <c r="E12" s="31" t="s">
        <v>188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3"/>
      <c r="V12" s="41"/>
      <c r="W12" s="40">
        <v>23</v>
      </c>
      <c r="X12" s="24">
        <v>9</v>
      </c>
      <c r="Y12" s="24">
        <f>INT(AB13/256)</f>
        <v>0</v>
      </c>
    </row>
    <row r="13" spans="3:25">
      <c r="E13" s="37">
        <v>12273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9"/>
      <c r="V13" s="41"/>
      <c r="W13" s="40"/>
      <c r="X13" s="24">
        <v>10</v>
      </c>
      <c r="Y13" s="24">
        <f>AB13-Y12*256</f>
        <v>0</v>
      </c>
    </row>
    <row r="14" spans="3:25">
      <c r="D14" s="1" t="s">
        <v>316</v>
      </c>
      <c r="E14" s="31" t="s">
        <v>317</v>
      </c>
      <c r="F14" s="34"/>
      <c r="G14" s="34"/>
      <c r="H14" s="34"/>
      <c r="I14" s="35"/>
      <c r="J14" s="31" t="s">
        <v>318</v>
      </c>
      <c r="K14" s="32"/>
      <c r="L14" s="32"/>
      <c r="M14" s="31" t="s">
        <v>319</v>
      </c>
      <c r="N14" s="34"/>
      <c r="O14" s="34"/>
      <c r="P14" s="34"/>
      <c r="Q14" s="35"/>
      <c r="R14" s="27" t="s">
        <v>320</v>
      </c>
      <c r="S14" s="27"/>
      <c r="T14" s="27"/>
      <c r="V14" s="41"/>
      <c r="W14" s="40">
        <v>27</v>
      </c>
      <c r="X14" s="24">
        <v>11</v>
      </c>
      <c r="Y14" s="24">
        <f>INT(AB15/256)</f>
        <v>0</v>
      </c>
    </row>
    <row r="15" spans="3:25">
      <c r="E15" s="36">
        <v>11</v>
      </c>
      <c r="F15" s="36"/>
      <c r="G15" s="36"/>
      <c r="H15" s="36"/>
      <c r="I15" s="36"/>
      <c r="J15" s="36">
        <v>2</v>
      </c>
      <c r="K15" s="36"/>
      <c r="L15" s="36"/>
      <c r="M15" s="36">
        <v>11</v>
      </c>
      <c r="N15" s="36"/>
      <c r="O15" s="36"/>
      <c r="P15" s="36"/>
      <c r="Q15" s="36"/>
      <c r="R15" s="36">
        <v>2</v>
      </c>
      <c r="S15" s="36"/>
      <c r="T15" s="36"/>
      <c r="V15" s="41"/>
      <c r="W15" s="40"/>
      <c r="X15" s="24">
        <v>12</v>
      </c>
      <c r="Y15" s="24">
        <f>AB15-Y14*256</f>
        <v>0</v>
      </c>
    </row>
    <row r="16" spans="3:25" ht="13.5" customHeight="1">
      <c r="D16" s="1" t="s">
        <v>6</v>
      </c>
      <c r="E16" s="31" t="s">
        <v>17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3"/>
      <c r="V16" s="41"/>
      <c r="W16" s="40" t="s">
        <v>466</v>
      </c>
      <c r="X16" s="24">
        <v>13</v>
      </c>
      <c r="Y16" s="24">
        <f>INT((AB17*128+AK17)/256)</f>
        <v>0</v>
      </c>
    </row>
    <row r="17" spans="3:25">
      <c r="E17" s="28">
        <v>100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30"/>
      <c r="V17" s="41"/>
      <c r="W17" s="40"/>
      <c r="X17" s="24">
        <v>14</v>
      </c>
      <c r="Y17" s="24">
        <f>MOD(AB17*128+AK17,256)</f>
        <v>0</v>
      </c>
    </row>
    <row r="18" spans="3:25">
      <c r="D18" s="1" t="s">
        <v>7</v>
      </c>
      <c r="E18" s="31" t="s">
        <v>18</v>
      </c>
      <c r="F18" s="32"/>
      <c r="G18" s="32"/>
      <c r="H18" s="32"/>
      <c r="I18" s="32"/>
      <c r="J18" s="32"/>
      <c r="K18" s="32"/>
      <c r="L18" s="32"/>
      <c r="M18" s="32"/>
      <c r="N18" s="27" t="s">
        <v>19</v>
      </c>
      <c r="O18" s="27"/>
      <c r="P18" s="27"/>
      <c r="Q18" s="27"/>
      <c r="R18" s="27"/>
      <c r="S18" s="27"/>
      <c r="T18" s="27"/>
      <c r="V18" s="41"/>
      <c r="W18" s="40" t="s">
        <v>467</v>
      </c>
      <c r="X18" s="24">
        <v>15</v>
      </c>
      <c r="Y18" s="24">
        <f>INT((AB19*128+AK19)/256)</f>
        <v>0</v>
      </c>
    </row>
    <row r="19" spans="3:25">
      <c r="E19" s="37">
        <v>128</v>
      </c>
      <c r="F19" s="38"/>
      <c r="G19" s="38"/>
      <c r="H19" s="38"/>
      <c r="I19" s="38"/>
      <c r="J19" s="38"/>
      <c r="K19" s="38"/>
      <c r="L19" s="38"/>
      <c r="M19" s="39"/>
      <c r="N19" s="36">
        <v>40</v>
      </c>
      <c r="O19" s="36"/>
      <c r="P19" s="36"/>
      <c r="Q19" s="36"/>
      <c r="R19" s="36"/>
      <c r="S19" s="36"/>
      <c r="T19" s="36"/>
      <c r="V19" s="41"/>
      <c r="W19" s="40"/>
      <c r="X19" s="24">
        <v>16</v>
      </c>
      <c r="Y19" s="24">
        <f>MOD(AB19*128+AK19,256)</f>
        <v>0</v>
      </c>
    </row>
    <row r="20" spans="3:25">
      <c r="D20" s="1" t="s">
        <v>8</v>
      </c>
      <c r="E20" s="31" t="s">
        <v>20</v>
      </c>
      <c r="F20" s="32"/>
      <c r="G20" s="32"/>
      <c r="H20" s="32"/>
      <c r="I20" s="32"/>
      <c r="J20" s="32"/>
      <c r="K20" s="32"/>
      <c r="L20" s="32"/>
      <c r="M20" s="32"/>
      <c r="N20" s="27" t="s">
        <v>21</v>
      </c>
      <c r="O20" s="27"/>
      <c r="P20" s="27"/>
      <c r="Q20" s="27"/>
      <c r="R20" s="27"/>
      <c r="S20" s="27"/>
      <c r="T20" s="27"/>
      <c r="V20" s="41"/>
      <c r="W20" s="40" t="s">
        <v>468</v>
      </c>
      <c r="X20" s="24">
        <v>17</v>
      </c>
      <c r="Y20" s="24">
        <f>INT( (AB21*4096+AF21*2048+AG21*1024+AH21*512+AI21*256+AJ21*128+AK21*64+AL21*32+AM21*16+AN21*8+AO21*4+AP21*2+AQ21)/256)</f>
        <v>0</v>
      </c>
    </row>
    <row r="21" spans="3:25" ht="13.5" customHeight="1">
      <c r="E21" s="28">
        <v>128</v>
      </c>
      <c r="F21" s="29"/>
      <c r="G21" s="29"/>
      <c r="H21" s="29"/>
      <c r="I21" s="29"/>
      <c r="J21" s="29"/>
      <c r="K21" s="29"/>
      <c r="L21" s="29"/>
      <c r="M21" s="30"/>
      <c r="N21" s="28">
        <v>40</v>
      </c>
      <c r="O21" s="29"/>
      <c r="P21" s="29"/>
      <c r="Q21" s="29"/>
      <c r="R21" s="29"/>
      <c r="S21" s="29"/>
      <c r="T21" s="30"/>
      <c r="V21" s="41"/>
      <c r="W21" s="40"/>
      <c r="X21" s="24">
        <v>18</v>
      </c>
      <c r="Y21" s="24">
        <f>(AB21*4096+AF21*2048+AG21*1024+AH21*512+AI21*256+AJ21*128+AK21*64+AL21*32+AM21*16+AN21*8+AO21*4+AP21*2+AQ21)-Y20*256</f>
        <v>0</v>
      </c>
    </row>
    <row r="22" spans="3:25">
      <c r="D22" s="1" t="s">
        <v>9</v>
      </c>
      <c r="E22" s="31" t="s">
        <v>22</v>
      </c>
      <c r="F22" s="32"/>
      <c r="G22" s="32"/>
      <c r="H22" s="32"/>
      <c r="I22" s="3">
        <v>11</v>
      </c>
      <c r="J22" s="3">
        <v>10</v>
      </c>
      <c r="K22" s="3">
        <v>9</v>
      </c>
      <c r="L22" s="3">
        <v>8</v>
      </c>
      <c r="M22" s="3">
        <v>7</v>
      </c>
      <c r="N22" s="3">
        <v>6</v>
      </c>
      <c r="O22" s="3">
        <v>5</v>
      </c>
      <c r="P22" s="3">
        <v>4</v>
      </c>
      <c r="Q22" s="3">
        <v>3</v>
      </c>
      <c r="R22" s="3">
        <v>2</v>
      </c>
      <c r="S22" s="3">
        <v>1</v>
      </c>
      <c r="T22" s="3">
        <v>0</v>
      </c>
      <c r="V22" s="41"/>
      <c r="W22" s="40" t="s">
        <v>469</v>
      </c>
      <c r="X22" s="24">
        <v>19</v>
      </c>
      <c r="Y22" s="24">
        <f>INT( (AB23*4096+AF23*2048+AG23*1024+AH23*512+AI23*256+AJ23*128+AK23*64+AL23*32+AM23*16+AN23*8+AO23*4+AP23*2+AQ23)/256)</f>
        <v>0</v>
      </c>
    </row>
    <row r="23" spans="3:25">
      <c r="E23" s="28">
        <v>1</v>
      </c>
      <c r="F23" s="29"/>
      <c r="G23" s="29"/>
      <c r="H23" s="30"/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V23" s="41"/>
      <c r="W23" s="40"/>
      <c r="X23" s="24">
        <v>20</v>
      </c>
      <c r="Y23" s="24">
        <f>(AB23*4096+AF23*2048+AG23*1024+AH23*512+AI23*256+AJ23*128+AK23*64+AL23*32+AM23*16+AN23*8+AO23*4+AP23*2+AQ23)-Y22*256</f>
        <v>0</v>
      </c>
    </row>
    <row r="24" spans="3:25">
      <c r="D24" s="1" t="s">
        <v>10</v>
      </c>
      <c r="E24" s="31" t="s">
        <v>22</v>
      </c>
      <c r="F24" s="32"/>
      <c r="G24" s="32"/>
      <c r="H24" s="32"/>
      <c r="I24" s="3">
        <v>11</v>
      </c>
      <c r="J24" s="3">
        <v>10</v>
      </c>
      <c r="K24" s="3">
        <v>9</v>
      </c>
      <c r="L24" s="3">
        <v>8</v>
      </c>
      <c r="M24" s="3">
        <v>7</v>
      </c>
      <c r="N24" s="3">
        <v>6</v>
      </c>
      <c r="O24" s="3">
        <v>5</v>
      </c>
      <c r="P24" s="3">
        <v>4</v>
      </c>
      <c r="Q24" s="3">
        <v>3</v>
      </c>
      <c r="R24" s="3">
        <v>2</v>
      </c>
      <c r="S24" s="3">
        <v>1</v>
      </c>
      <c r="T24" s="3">
        <v>0</v>
      </c>
      <c r="V24" s="41" t="s">
        <v>470</v>
      </c>
      <c r="W24" s="40" t="s">
        <v>465</v>
      </c>
      <c r="X24" s="24">
        <v>21</v>
      </c>
      <c r="Y24" s="24">
        <f>AB25</f>
        <v>0</v>
      </c>
    </row>
    <row r="25" spans="3:25">
      <c r="E25" s="28">
        <v>1</v>
      </c>
      <c r="F25" s="29"/>
      <c r="G25" s="29"/>
      <c r="H25" s="30"/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V25" s="41"/>
      <c r="W25" s="40"/>
      <c r="X25" s="24">
        <v>22</v>
      </c>
      <c r="Y25" s="24">
        <f>AJ25</f>
        <v>0</v>
      </c>
    </row>
    <row r="26" spans="3:25" ht="13.5" customHeight="1">
      <c r="C26" t="s">
        <v>11</v>
      </c>
      <c r="D26" s="1" t="s">
        <v>1</v>
      </c>
      <c r="E26" s="27" t="s">
        <v>13</v>
      </c>
      <c r="F26" s="27"/>
      <c r="G26" s="27"/>
      <c r="H26" s="27"/>
      <c r="I26" s="27"/>
      <c r="J26" s="27"/>
      <c r="K26" s="27"/>
      <c r="L26" s="27"/>
      <c r="M26" s="27" t="s">
        <v>12</v>
      </c>
      <c r="N26" s="27"/>
      <c r="O26" s="27"/>
      <c r="P26" s="27"/>
      <c r="Q26" s="27"/>
      <c r="R26" s="27"/>
      <c r="S26" s="27"/>
      <c r="T26" s="27"/>
      <c r="V26" s="41"/>
      <c r="W26" s="40">
        <v>20</v>
      </c>
      <c r="X26" s="24">
        <v>23</v>
      </c>
      <c r="Y26" s="24">
        <f>INT(AB27/256)</f>
        <v>0</v>
      </c>
    </row>
    <row r="27" spans="3:25">
      <c r="E27" s="28">
        <v>2</v>
      </c>
      <c r="F27" s="29"/>
      <c r="G27" s="29"/>
      <c r="H27" s="29"/>
      <c r="I27" s="29"/>
      <c r="J27" s="29"/>
      <c r="K27" s="29"/>
      <c r="L27" s="30"/>
      <c r="M27" s="28">
        <v>1</v>
      </c>
      <c r="N27" s="29"/>
      <c r="O27" s="29"/>
      <c r="P27" s="29"/>
      <c r="Q27" s="29"/>
      <c r="R27" s="29"/>
      <c r="S27" s="29"/>
      <c r="T27" s="30"/>
      <c r="V27" s="41"/>
      <c r="W27" s="40"/>
      <c r="X27" s="24">
        <v>24</v>
      </c>
      <c r="Y27" s="24">
        <f>AB27-Y26*256</f>
        <v>0</v>
      </c>
    </row>
    <row r="28" spans="3:25">
      <c r="D28" s="1" t="s">
        <v>2</v>
      </c>
      <c r="E28" s="31" t="s">
        <v>14</v>
      </c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3"/>
      <c r="V28" s="41"/>
      <c r="W28" s="40">
        <v>21</v>
      </c>
      <c r="X28" s="24">
        <v>25</v>
      </c>
      <c r="Y28" s="24">
        <f>INT(AB29/256)</f>
        <v>0</v>
      </c>
    </row>
    <row r="29" spans="3:25">
      <c r="E29" s="28">
        <v>400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30"/>
      <c r="V29" s="41"/>
      <c r="W29" s="40"/>
      <c r="X29" s="24">
        <v>26</v>
      </c>
      <c r="Y29" s="24">
        <f>AB29-Y28*256</f>
        <v>0</v>
      </c>
    </row>
    <row r="30" spans="3:25">
      <c r="D30" s="1" t="s">
        <v>3</v>
      </c>
      <c r="E30" s="31" t="s">
        <v>15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3"/>
      <c r="V30" s="41"/>
      <c r="W30" s="40">
        <v>22</v>
      </c>
      <c r="X30" s="24">
        <v>27</v>
      </c>
      <c r="Y30" s="24">
        <f>INT(AB31/256)</f>
        <v>0</v>
      </c>
    </row>
    <row r="31" spans="3:25" ht="13.5" customHeight="1">
      <c r="E31" s="28">
        <v>400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30"/>
      <c r="V31" s="41"/>
      <c r="W31" s="40"/>
      <c r="X31" s="24">
        <v>28</v>
      </c>
      <c r="Y31" s="24">
        <f>AB31-Y30*256</f>
        <v>0</v>
      </c>
    </row>
    <row r="32" spans="3:25">
      <c r="D32" s="1" t="s">
        <v>4</v>
      </c>
      <c r="E32" s="31" t="s">
        <v>16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3"/>
      <c r="V32" s="41"/>
      <c r="W32" s="40">
        <v>23</v>
      </c>
      <c r="X32" s="24">
        <v>29</v>
      </c>
      <c r="Y32" s="24">
        <f>INT(AB33/256)</f>
        <v>0</v>
      </c>
    </row>
    <row r="33" spans="4:25">
      <c r="E33" s="28">
        <v>10240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30"/>
      <c r="V33" s="41"/>
      <c r="W33" s="40"/>
      <c r="X33" s="24">
        <v>30</v>
      </c>
      <c r="Y33" s="24">
        <f>AB33-Y32*256</f>
        <v>0</v>
      </c>
    </row>
    <row r="34" spans="4:25">
      <c r="D34" s="1" t="s">
        <v>5</v>
      </c>
      <c r="E34" s="31" t="s">
        <v>23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3"/>
      <c r="V34" s="41"/>
      <c r="W34" s="40">
        <v>27</v>
      </c>
      <c r="X34" s="24">
        <v>31</v>
      </c>
      <c r="Y34" s="24">
        <f>INT(AB35/256)</f>
        <v>0</v>
      </c>
    </row>
    <row r="35" spans="4:25">
      <c r="E35" s="37">
        <v>8192</v>
      </c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9"/>
      <c r="V35" s="41"/>
      <c r="W35" s="40"/>
      <c r="X35" s="24">
        <v>32</v>
      </c>
      <c r="Y35" s="24">
        <f>AB35-Y34*256</f>
        <v>0</v>
      </c>
    </row>
    <row r="36" spans="4:25">
      <c r="D36" s="1" t="s">
        <v>316</v>
      </c>
      <c r="E36" s="31" t="s">
        <v>317</v>
      </c>
      <c r="F36" s="34"/>
      <c r="G36" s="34"/>
      <c r="H36" s="34"/>
      <c r="I36" s="35"/>
      <c r="J36" s="31" t="s">
        <v>318</v>
      </c>
      <c r="K36" s="32"/>
      <c r="L36" s="32"/>
      <c r="M36" s="31" t="s">
        <v>319</v>
      </c>
      <c r="N36" s="34"/>
      <c r="O36" s="34"/>
      <c r="P36" s="34"/>
      <c r="Q36" s="35"/>
      <c r="R36" s="27" t="s">
        <v>320</v>
      </c>
      <c r="S36" s="27"/>
      <c r="T36" s="27"/>
      <c r="V36" s="41"/>
      <c r="W36" s="40" t="s">
        <v>466</v>
      </c>
      <c r="X36" s="24">
        <v>33</v>
      </c>
      <c r="Y36" s="24">
        <f>INT((AB37*128+AK37)/256)</f>
        <v>0</v>
      </c>
    </row>
    <row r="37" spans="4:25">
      <c r="E37" s="36">
        <v>11</v>
      </c>
      <c r="F37" s="36"/>
      <c r="G37" s="36"/>
      <c r="H37" s="36"/>
      <c r="I37" s="36"/>
      <c r="J37" s="36">
        <v>2</v>
      </c>
      <c r="K37" s="36"/>
      <c r="L37" s="36"/>
      <c r="M37" s="36">
        <v>8</v>
      </c>
      <c r="N37" s="36"/>
      <c r="O37" s="36"/>
      <c r="P37" s="36"/>
      <c r="Q37" s="36"/>
      <c r="R37" s="36">
        <v>2</v>
      </c>
      <c r="S37" s="36"/>
      <c r="T37" s="36"/>
      <c r="V37" s="41"/>
      <c r="W37" s="40"/>
      <c r="X37" s="24">
        <v>34</v>
      </c>
      <c r="Y37" s="24">
        <f>MOD(AB37*128+AK37,256)</f>
        <v>0</v>
      </c>
    </row>
    <row r="38" spans="4:25" ht="13.5" customHeight="1">
      <c r="D38" s="1" t="s">
        <v>6</v>
      </c>
      <c r="E38" s="31" t="s">
        <v>17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3"/>
      <c r="V38" s="41"/>
      <c r="W38" s="40" t="s">
        <v>467</v>
      </c>
      <c r="X38" s="24">
        <v>35</v>
      </c>
      <c r="Y38" s="24">
        <f>INT((AB39*128+AK39)/256)</f>
        <v>0</v>
      </c>
    </row>
    <row r="39" spans="4:25">
      <c r="E39" s="28">
        <v>100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30"/>
      <c r="V39" s="41"/>
      <c r="W39" s="40"/>
      <c r="X39" s="24">
        <v>36</v>
      </c>
      <c r="Y39" s="24">
        <f>MOD(AB39*128+AK39,256)</f>
        <v>0</v>
      </c>
    </row>
    <row r="40" spans="4:25">
      <c r="D40" s="1" t="s">
        <v>7</v>
      </c>
      <c r="E40" s="31" t="s">
        <v>18</v>
      </c>
      <c r="F40" s="32"/>
      <c r="G40" s="32"/>
      <c r="H40" s="32"/>
      <c r="I40" s="32"/>
      <c r="J40" s="32"/>
      <c r="K40" s="32"/>
      <c r="L40" s="32"/>
      <c r="M40" s="32"/>
      <c r="N40" s="27" t="s">
        <v>19</v>
      </c>
      <c r="O40" s="27"/>
      <c r="P40" s="27"/>
      <c r="Q40" s="27"/>
      <c r="R40" s="27"/>
      <c r="S40" s="27"/>
      <c r="T40" s="27"/>
      <c r="V40" s="41"/>
      <c r="W40" s="40" t="s">
        <v>468</v>
      </c>
      <c r="X40" s="24">
        <v>37</v>
      </c>
      <c r="Y40" s="24">
        <f>INT( (AB41*4096+AF41*2048+AG41*1024+AH41*512+AI41*256+AJ41*128+AK41*64+AL41*32+AM41*16+AN41*8+AO41*4+AP41*2+AQ41)/256)</f>
        <v>0</v>
      </c>
    </row>
    <row r="41" spans="4:25">
      <c r="E41" s="37">
        <v>128</v>
      </c>
      <c r="F41" s="38"/>
      <c r="G41" s="38"/>
      <c r="H41" s="38"/>
      <c r="I41" s="38"/>
      <c r="J41" s="38"/>
      <c r="K41" s="38"/>
      <c r="L41" s="38"/>
      <c r="M41" s="39"/>
      <c r="N41" s="36">
        <v>40</v>
      </c>
      <c r="O41" s="36"/>
      <c r="P41" s="36"/>
      <c r="Q41" s="36"/>
      <c r="R41" s="36"/>
      <c r="S41" s="36"/>
      <c r="T41" s="36"/>
      <c r="V41" s="41"/>
      <c r="W41" s="40"/>
      <c r="X41" s="24">
        <v>38</v>
      </c>
      <c r="Y41" s="24">
        <f>(AB41*4096+AF41*2048+AG41*1024+AH41*512+AI41*256+AJ41*128+AK41*64+AL41*32+AM41*16+AN41*8+AO41*4+AP41*2+AQ41)-Y40*256</f>
        <v>0</v>
      </c>
    </row>
    <row r="42" spans="4:25">
      <c r="D42" s="1" t="s">
        <v>8</v>
      </c>
      <c r="E42" s="31" t="s">
        <v>20</v>
      </c>
      <c r="F42" s="32"/>
      <c r="G42" s="32"/>
      <c r="H42" s="32"/>
      <c r="I42" s="32"/>
      <c r="J42" s="32"/>
      <c r="K42" s="32"/>
      <c r="L42" s="32"/>
      <c r="M42" s="32"/>
      <c r="N42" s="27" t="s">
        <v>21</v>
      </c>
      <c r="O42" s="27"/>
      <c r="P42" s="27"/>
      <c r="Q42" s="27"/>
      <c r="R42" s="27"/>
      <c r="S42" s="27"/>
      <c r="T42" s="27"/>
      <c r="V42" s="41"/>
      <c r="W42" s="40" t="s">
        <v>469</v>
      </c>
      <c r="X42" s="24">
        <v>39</v>
      </c>
      <c r="Y42" s="24">
        <f>INT( (AB43*4096+AF43*2048+AG43*1024+AH43*512+AI43*256+AJ43*128+AK43*64+AL43*32+AM43*16+AN43*8+AO43*4+AP43*2+AQ43)/256)</f>
        <v>0</v>
      </c>
    </row>
    <row r="43" spans="4:25" ht="13.5" customHeight="1">
      <c r="E43" s="28">
        <v>128</v>
      </c>
      <c r="F43" s="29"/>
      <c r="G43" s="29"/>
      <c r="H43" s="29"/>
      <c r="I43" s="29"/>
      <c r="J43" s="29"/>
      <c r="K43" s="29"/>
      <c r="L43" s="29"/>
      <c r="M43" s="30"/>
      <c r="N43" s="40">
        <v>40</v>
      </c>
      <c r="O43" s="40"/>
      <c r="P43" s="40"/>
      <c r="Q43" s="40"/>
      <c r="R43" s="40"/>
      <c r="S43" s="40"/>
      <c r="T43" s="40"/>
      <c r="V43" s="41"/>
      <c r="W43" s="40"/>
      <c r="X43" s="24">
        <v>40</v>
      </c>
      <c r="Y43" s="24">
        <f>(AB43*4096+AF43*2048+AG43*1024+AH43*512+AI43*256+AJ43*128+AK43*64+AL43*32+AM43*16+AN43*8+AO43*4+AP43*2+AQ43)-Y42*256</f>
        <v>0</v>
      </c>
    </row>
    <row r="44" spans="4:25">
      <c r="D44" s="1" t="s">
        <v>9</v>
      </c>
      <c r="E44" s="31" t="s">
        <v>22</v>
      </c>
      <c r="F44" s="32"/>
      <c r="G44" s="32"/>
      <c r="H44" s="32"/>
      <c r="I44" s="3">
        <v>11</v>
      </c>
      <c r="J44" s="3">
        <v>10</v>
      </c>
      <c r="K44" s="3">
        <v>9</v>
      </c>
      <c r="L44" s="3">
        <v>8</v>
      </c>
      <c r="M44" s="3">
        <v>7</v>
      </c>
      <c r="N44" s="3">
        <v>6</v>
      </c>
      <c r="O44" s="3">
        <v>5</v>
      </c>
      <c r="P44" s="3">
        <v>4</v>
      </c>
      <c r="Q44" s="3">
        <v>3</v>
      </c>
      <c r="R44" s="3">
        <v>2</v>
      </c>
      <c r="S44" s="3">
        <v>1</v>
      </c>
      <c r="T44" s="3">
        <v>0</v>
      </c>
      <c r="V44" s="2"/>
      <c r="W44" s="24" t="s">
        <v>471</v>
      </c>
      <c r="X44" s="24">
        <v>41</v>
      </c>
      <c r="Y44" s="24">
        <v>3</v>
      </c>
    </row>
    <row r="45" spans="4:25">
      <c r="E45" s="28">
        <v>1</v>
      </c>
      <c r="F45" s="29"/>
      <c r="G45" s="29"/>
      <c r="H45" s="30"/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V45" s="2"/>
      <c r="W45" s="24" t="s">
        <v>472</v>
      </c>
      <c r="X45" s="24">
        <v>42</v>
      </c>
      <c r="Y45" s="24">
        <v>3</v>
      </c>
    </row>
    <row r="46" spans="4:25">
      <c r="D46" s="1" t="s">
        <v>10</v>
      </c>
      <c r="E46" s="31" t="s">
        <v>22</v>
      </c>
      <c r="F46" s="32"/>
      <c r="G46" s="32"/>
      <c r="H46" s="32"/>
      <c r="I46" s="3">
        <v>11</v>
      </c>
      <c r="J46" s="3">
        <v>10</v>
      </c>
      <c r="K46" s="3">
        <v>9</v>
      </c>
      <c r="L46" s="3">
        <v>8</v>
      </c>
      <c r="M46" s="3">
        <v>7</v>
      </c>
      <c r="N46" s="3">
        <v>6</v>
      </c>
      <c r="O46" s="3">
        <v>5</v>
      </c>
      <c r="P46" s="3">
        <v>4</v>
      </c>
      <c r="Q46" s="3">
        <v>3</v>
      </c>
      <c r="R46" s="3">
        <v>2</v>
      </c>
      <c r="S46" s="3">
        <v>1</v>
      </c>
      <c r="T46" s="3">
        <v>0</v>
      </c>
      <c r="V46" s="2"/>
      <c r="W46" s="24" t="s">
        <v>473</v>
      </c>
      <c r="X46" s="24">
        <v>43</v>
      </c>
      <c r="Y46" s="24">
        <v>3</v>
      </c>
    </row>
    <row r="47" spans="4:25">
      <c r="E47" s="28">
        <v>3</v>
      </c>
      <c r="F47" s="29"/>
      <c r="G47" s="29"/>
      <c r="H47" s="30"/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V47" s="2"/>
      <c r="W47" s="24" t="s">
        <v>474</v>
      </c>
      <c r="X47" s="24">
        <v>44</v>
      </c>
      <c r="Y47" s="24">
        <v>3</v>
      </c>
    </row>
    <row r="48" spans="4:25" ht="13.5" customHeight="1">
      <c r="V48" s="2"/>
      <c r="W48" s="24" t="s">
        <v>475</v>
      </c>
      <c r="X48" s="24">
        <v>45</v>
      </c>
      <c r="Y48" s="24">
        <v>1</v>
      </c>
    </row>
    <row r="49" spans="3:25">
      <c r="V49" s="2"/>
      <c r="W49" s="24" t="s">
        <v>476</v>
      </c>
      <c r="X49" s="24">
        <v>46</v>
      </c>
      <c r="Y49" s="24">
        <v>0</v>
      </c>
    </row>
    <row r="50" spans="3:25">
      <c r="V50" s="2"/>
      <c r="W50" s="24" t="s">
        <v>477</v>
      </c>
      <c r="X50" s="24">
        <v>47</v>
      </c>
      <c r="Y50" s="24">
        <v>0</v>
      </c>
    </row>
    <row r="51" spans="3:25">
      <c r="V51" s="2"/>
      <c r="W51" s="24" t="s">
        <v>478</v>
      </c>
      <c r="X51" s="24">
        <v>48</v>
      </c>
      <c r="Y51" s="24">
        <v>1</v>
      </c>
    </row>
    <row r="52" spans="3:25">
      <c r="V52" s="2"/>
      <c r="W52" s="24" t="s">
        <v>479</v>
      </c>
      <c r="X52" s="24">
        <v>49</v>
      </c>
      <c r="Y52" s="24">
        <v>12</v>
      </c>
    </row>
    <row r="53" spans="3:25" ht="13.5" customHeight="1">
      <c r="V53" s="2"/>
      <c r="W53" s="24" t="s">
        <v>480</v>
      </c>
      <c r="X53" s="24">
        <v>50</v>
      </c>
      <c r="Y53" s="24">
        <v>0</v>
      </c>
    </row>
    <row r="54" spans="3:25">
      <c r="V54" s="2"/>
      <c r="W54" s="24" t="s">
        <v>481</v>
      </c>
      <c r="X54" s="24">
        <v>51</v>
      </c>
      <c r="Y54" s="24">
        <v>0</v>
      </c>
    </row>
    <row r="55" spans="3:25">
      <c r="V55" s="24"/>
      <c r="W55" s="24" t="s">
        <v>482</v>
      </c>
      <c r="X55" s="24">
        <v>52</v>
      </c>
      <c r="Y55" s="24">
        <v>0</v>
      </c>
    </row>
    <row r="56" spans="3:25">
      <c r="V56" s="24"/>
      <c r="W56" s="24" t="s">
        <v>483</v>
      </c>
      <c r="X56" s="24">
        <v>53</v>
      </c>
      <c r="Y56" s="24"/>
    </row>
    <row r="57" spans="3:25">
      <c r="V57" s="24"/>
      <c r="W57" s="24" t="s">
        <v>484</v>
      </c>
      <c r="X57" s="24">
        <v>54</v>
      </c>
      <c r="Y57" s="24">
        <v>24</v>
      </c>
    </row>
    <row r="58" spans="3:25" ht="13.5" customHeight="1">
      <c r="V58" s="24"/>
      <c r="W58" s="24" t="s">
        <v>485</v>
      </c>
      <c r="X58" s="24">
        <v>55</v>
      </c>
      <c r="Y58" s="24">
        <v>22</v>
      </c>
    </row>
    <row r="59" spans="3:25">
      <c r="C59" s="1"/>
      <c r="V59" s="24"/>
      <c r="W59" s="24" t="s">
        <v>486</v>
      </c>
      <c r="X59" s="24">
        <v>56</v>
      </c>
      <c r="Y59" s="24">
        <v>18</v>
      </c>
    </row>
    <row r="60" spans="3:25">
      <c r="C60" s="1"/>
      <c r="V60" s="24"/>
      <c r="W60" s="24" t="s">
        <v>487</v>
      </c>
      <c r="X60" s="24">
        <v>57</v>
      </c>
      <c r="Y60" s="24">
        <v>16</v>
      </c>
    </row>
    <row r="61" spans="3:25">
      <c r="C61" s="1"/>
      <c r="V61" s="24"/>
      <c r="W61" s="24" t="s">
        <v>488</v>
      </c>
      <c r="X61" s="24">
        <v>58</v>
      </c>
      <c r="Y61" s="24">
        <v>13</v>
      </c>
    </row>
    <row r="62" spans="3:25">
      <c r="C62" s="1"/>
      <c r="V62" s="24"/>
      <c r="W62" s="24" t="s">
        <v>489</v>
      </c>
      <c r="X62" s="24">
        <v>59</v>
      </c>
      <c r="Y62" s="24">
        <v>10</v>
      </c>
    </row>
    <row r="63" spans="3:25" ht="13.5" customHeight="1">
      <c r="C63" s="1"/>
      <c r="V63" s="24"/>
      <c r="W63" s="24" t="s">
        <v>490</v>
      </c>
      <c r="X63" s="24">
        <v>60</v>
      </c>
      <c r="Y63" s="24">
        <v>8</v>
      </c>
    </row>
    <row r="64" spans="3:25">
      <c r="C64" s="1"/>
      <c r="V64" s="24"/>
      <c r="W64" s="24" t="s">
        <v>491</v>
      </c>
      <c r="X64" s="24">
        <v>61</v>
      </c>
      <c r="Y64" s="24">
        <v>6</v>
      </c>
    </row>
    <row r="65" spans="3:25">
      <c r="C65" s="1"/>
      <c r="V65" s="24"/>
      <c r="W65" s="24" t="s">
        <v>492</v>
      </c>
      <c r="X65" s="24">
        <v>62</v>
      </c>
      <c r="Y65" s="24">
        <v>4</v>
      </c>
    </row>
    <row r="66" spans="3:25">
      <c r="C66" s="1"/>
      <c r="V66" s="24"/>
      <c r="W66" s="24" t="s">
        <v>493</v>
      </c>
      <c r="X66" s="24">
        <v>63</v>
      </c>
      <c r="Y66" s="24">
        <v>55</v>
      </c>
    </row>
    <row r="67" spans="3:25">
      <c r="C67" s="1"/>
      <c r="V67" s="24"/>
      <c r="W67" s="24" t="s">
        <v>494</v>
      </c>
      <c r="X67" s="24">
        <v>64</v>
      </c>
      <c r="Y67" s="24">
        <v>66</v>
      </c>
    </row>
    <row r="68" spans="3:25" ht="13.5" customHeight="1">
      <c r="C68" s="1"/>
      <c r="V68" s="24"/>
      <c r="W68" s="24" t="s">
        <v>495</v>
      </c>
      <c r="X68" s="24">
        <v>65</v>
      </c>
      <c r="Y68" s="24"/>
    </row>
    <row r="69" spans="3:25">
      <c r="C69" s="1"/>
      <c r="V69" s="24"/>
      <c r="W69" s="24" t="s">
        <v>496</v>
      </c>
      <c r="X69" s="24">
        <v>66</v>
      </c>
      <c r="Y69" s="24"/>
    </row>
    <row r="70" spans="3:25">
      <c r="C70" s="1"/>
      <c r="V70" s="24"/>
      <c r="W70" s="24" t="s">
        <v>497</v>
      </c>
      <c r="X70" s="24">
        <v>67</v>
      </c>
      <c r="Y70" s="24"/>
    </row>
    <row r="71" spans="3:25">
      <c r="C71" s="1"/>
      <c r="V71" s="24"/>
      <c r="W71" s="24" t="s">
        <v>498</v>
      </c>
      <c r="X71" s="24">
        <v>68</v>
      </c>
      <c r="Y71" s="24"/>
    </row>
    <row r="72" spans="3:25">
      <c r="C72" s="1"/>
      <c r="V72" s="24"/>
      <c r="W72" s="24" t="s">
        <v>499</v>
      </c>
      <c r="X72" s="24">
        <v>69</v>
      </c>
      <c r="Y72" s="24"/>
    </row>
    <row r="73" spans="3:25" ht="13.5" customHeight="1">
      <c r="C73" s="1"/>
      <c r="V73" s="24"/>
      <c r="W73" s="24" t="s">
        <v>500</v>
      </c>
      <c r="X73" s="24">
        <v>70</v>
      </c>
      <c r="Y73" s="24"/>
    </row>
    <row r="74" spans="3:25">
      <c r="C74" s="1"/>
      <c r="V74" s="24"/>
      <c r="W74" s="24" t="s">
        <v>501</v>
      </c>
      <c r="X74" s="24">
        <v>71</v>
      </c>
      <c r="Y74" s="24"/>
    </row>
    <row r="75" spans="3:25">
      <c r="C75" s="1"/>
      <c r="V75" s="24"/>
      <c r="W75" s="24" t="s">
        <v>502</v>
      </c>
      <c r="X75" s="24">
        <v>72</v>
      </c>
      <c r="Y75" s="24"/>
    </row>
    <row r="76" spans="3:25">
      <c r="C76" s="1"/>
      <c r="V76" s="24"/>
      <c r="W76" s="24" t="s">
        <v>503</v>
      </c>
      <c r="X76" s="24">
        <v>73</v>
      </c>
      <c r="Y76" s="24"/>
    </row>
    <row r="77" spans="3:25">
      <c r="C77" s="1"/>
      <c r="V77" s="24"/>
      <c r="W77" s="24" t="s">
        <v>504</v>
      </c>
      <c r="X77" s="24">
        <v>74</v>
      </c>
      <c r="Y77" s="24"/>
    </row>
    <row r="78" spans="3:25" ht="13.5" customHeight="1">
      <c r="C78" s="1"/>
    </row>
    <row r="79" spans="3:25">
      <c r="C79" s="1"/>
    </row>
    <row r="80" spans="3:25">
      <c r="C80" s="1"/>
    </row>
    <row r="81" spans="3:3">
      <c r="C81" s="1"/>
    </row>
    <row r="82" spans="3:3">
      <c r="C82" s="1"/>
    </row>
    <row r="83" spans="3:3" ht="13.5" customHeight="1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 ht="13.5" customHeight="1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 ht="13.5" customHeight="1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 ht="13.5" customHeight="1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 ht="13.5" customHeight="1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 ht="13.5" customHeight="1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 ht="13.5" customHeight="1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 ht="13.5" customHeight="1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 ht="13.5" customHeight="1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</sheetData>
  <mergeCells count="90">
    <mergeCell ref="V24:V43"/>
    <mergeCell ref="W24:W25"/>
    <mergeCell ref="W26:W27"/>
    <mergeCell ref="W28:W29"/>
    <mergeCell ref="W30:W31"/>
    <mergeCell ref="W32:W33"/>
    <mergeCell ref="W34:W35"/>
    <mergeCell ref="W36:W37"/>
    <mergeCell ref="W38:W39"/>
    <mergeCell ref="W40:W41"/>
    <mergeCell ref="W42:W43"/>
    <mergeCell ref="V4:V23"/>
    <mergeCell ref="W4:W5"/>
    <mergeCell ref="W6:W7"/>
    <mergeCell ref="W8:W9"/>
    <mergeCell ref="W10:W11"/>
    <mergeCell ref="W12:W13"/>
    <mergeCell ref="W14:W15"/>
    <mergeCell ref="W16:W17"/>
    <mergeCell ref="W18:W19"/>
    <mergeCell ref="W20:W21"/>
    <mergeCell ref="W22:W23"/>
    <mergeCell ref="N43:T43"/>
    <mergeCell ref="E36:I36"/>
    <mergeCell ref="J36:L36"/>
    <mergeCell ref="M36:Q36"/>
    <mergeCell ref="R36:T36"/>
    <mergeCell ref="E37:I37"/>
    <mergeCell ref="J37:L37"/>
    <mergeCell ref="M37:Q37"/>
    <mergeCell ref="R37:T37"/>
    <mergeCell ref="N40:T40"/>
    <mergeCell ref="E41:M41"/>
    <mergeCell ref="N41:T41"/>
    <mergeCell ref="E42:M42"/>
    <mergeCell ref="N42:T42"/>
    <mergeCell ref="E38:T38"/>
    <mergeCell ref="E39:T39"/>
    <mergeCell ref="E44:H44"/>
    <mergeCell ref="E45:H45"/>
    <mergeCell ref="E46:H46"/>
    <mergeCell ref="E47:H47"/>
    <mergeCell ref="E40:M40"/>
    <mergeCell ref="E43:M43"/>
    <mergeCell ref="E32:T32"/>
    <mergeCell ref="E33:T33"/>
    <mergeCell ref="E34:T34"/>
    <mergeCell ref="E35:T35"/>
    <mergeCell ref="E26:L26"/>
    <mergeCell ref="E30:T30"/>
    <mergeCell ref="E31:T31"/>
    <mergeCell ref="M26:T26"/>
    <mergeCell ref="E27:L27"/>
    <mergeCell ref="M27:T27"/>
    <mergeCell ref="E28:T28"/>
    <mergeCell ref="E29:T29"/>
    <mergeCell ref="E24:H24"/>
    <mergeCell ref="E25:H25"/>
    <mergeCell ref="E10:T10"/>
    <mergeCell ref="E11:T11"/>
    <mergeCell ref="E22:H22"/>
    <mergeCell ref="E23:H23"/>
    <mergeCell ref="E16:T16"/>
    <mergeCell ref="E17:T17"/>
    <mergeCell ref="E18:M18"/>
    <mergeCell ref="N18:T18"/>
    <mergeCell ref="E19:M19"/>
    <mergeCell ref="N19:T19"/>
    <mergeCell ref="E20:M20"/>
    <mergeCell ref="N20:T20"/>
    <mergeCell ref="E12:T12"/>
    <mergeCell ref="E13:T13"/>
    <mergeCell ref="E7:T7"/>
    <mergeCell ref="E8:T8"/>
    <mergeCell ref="E9:T9"/>
    <mergeCell ref="E21:M21"/>
    <mergeCell ref="N21:T21"/>
    <mergeCell ref="J14:L14"/>
    <mergeCell ref="E14:I14"/>
    <mergeCell ref="M14:Q14"/>
    <mergeCell ref="R14:T14"/>
    <mergeCell ref="E15:I15"/>
    <mergeCell ref="J15:L15"/>
    <mergeCell ref="M15:Q15"/>
    <mergeCell ref="R15:T15"/>
    <mergeCell ref="E4:L4"/>
    <mergeCell ref="M4:T4"/>
    <mergeCell ref="E5:L5"/>
    <mergeCell ref="M5:T5"/>
    <mergeCell ref="E6:T6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C4:J35"/>
  <sheetViews>
    <sheetView topLeftCell="A13" workbookViewId="0">
      <selection activeCell="I33" sqref="I33"/>
    </sheetView>
  </sheetViews>
  <sheetFormatPr defaultRowHeight="13.5"/>
  <cols>
    <col min="10" max="10" width="9" style="1"/>
  </cols>
  <sheetData>
    <row r="4" spans="3:10">
      <c r="C4" s="1" t="s">
        <v>505</v>
      </c>
      <c r="D4" s="1" t="s">
        <v>506</v>
      </c>
      <c r="E4" s="1" t="s">
        <v>507</v>
      </c>
      <c r="F4" s="1" t="s">
        <v>508</v>
      </c>
      <c r="G4" s="1" t="s">
        <v>509</v>
      </c>
      <c r="H4" s="1" t="s">
        <v>510</v>
      </c>
      <c r="I4" s="1" t="s">
        <v>511</v>
      </c>
      <c r="J4" s="1" t="s">
        <v>512</v>
      </c>
    </row>
    <row r="5" spans="3:10">
      <c r="C5" s="1">
        <v>200</v>
      </c>
      <c r="D5" s="1">
        <f>INT(60000/C5)</f>
        <v>300</v>
      </c>
      <c r="E5" s="1">
        <v>63</v>
      </c>
      <c r="F5" s="1">
        <v>260</v>
      </c>
      <c r="G5" s="1">
        <f>INT(MOD(F5+E5/D5*360,360))</f>
        <v>335</v>
      </c>
      <c r="H5" s="1">
        <v>63</v>
      </c>
      <c r="I5" s="1">
        <v>280</v>
      </c>
      <c r="J5" s="1">
        <f>INT(MOD(I5+H5/D5*360,360))</f>
        <v>355</v>
      </c>
    </row>
    <row r="6" spans="3:10">
      <c r="C6" s="25">
        <v>300</v>
      </c>
      <c r="D6" s="1">
        <f t="shared" ref="D6:D35" si="0">INT(60000/C6)</f>
        <v>200</v>
      </c>
      <c r="E6" s="1">
        <v>63</v>
      </c>
      <c r="F6" s="1">
        <v>240</v>
      </c>
      <c r="G6" s="1">
        <f t="shared" ref="G6:G35" si="1">INT(MOD(F6+E6/D6*360,360))</f>
        <v>353</v>
      </c>
      <c r="H6" s="1">
        <v>63</v>
      </c>
      <c r="I6" s="1">
        <v>260</v>
      </c>
      <c r="J6" s="1">
        <f t="shared" ref="J6:J35" si="2">INT(MOD(I6+H6/D6*360,360))</f>
        <v>13</v>
      </c>
    </row>
    <row r="7" spans="3:10">
      <c r="C7" s="1">
        <v>400</v>
      </c>
      <c r="D7" s="1">
        <f t="shared" si="0"/>
        <v>150</v>
      </c>
      <c r="E7" s="1">
        <v>63</v>
      </c>
      <c r="F7" s="1">
        <v>230</v>
      </c>
      <c r="G7" s="1">
        <f t="shared" si="1"/>
        <v>21</v>
      </c>
      <c r="H7" s="1">
        <v>63</v>
      </c>
      <c r="I7" s="1">
        <v>240</v>
      </c>
      <c r="J7" s="1">
        <f t="shared" si="2"/>
        <v>31</v>
      </c>
    </row>
    <row r="8" spans="3:10">
      <c r="C8" s="25">
        <v>500</v>
      </c>
      <c r="D8" s="1">
        <f t="shared" si="0"/>
        <v>120</v>
      </c>
      <c r="E8" s="1">
        <v>63</v>
      </c>
      <c r="F8" s="1">
        <v>200</v>
      </c>
      <c r="G8" s="1">
        <f t="shared" si="1"/>
        <v>29</v>
      </c>
      <c r="H8" s="1">
        <v>63</v>
      </c>
      <c r="I8" s="1">
        <v>190</v>
      </c>
      <c r="J8" s="1">
        <f t="shared" si="2"/>
        <v>19</v>
      </c>
    </row>
    <row r="9" spans="3:10">
      <c r="C9" s="1">
        <v>600</v>
      </c>
      <c r="D9" s="1">
        <f t="shared" si="0"/>
        <v>100</v>
      </c>
      <c r="E9" s="1">
        <v>63</v>
      </c>
      <c r="F9" s="1">
        <v>200</v>
      </c>
      <c r="G9" s="1">
        <f t="shared" si="1"/>
        <v>66</v>
      </c>
      <c r="H9" s="1">
        <v>63</v>
      </c>
      <c r="I9" s="1">
        <v>170</v>
      </c>
      <c r="J9" s="1">
        <f t="shared" si="2"/>
        <v>36</v>
      </c>
    </row>
    <row r="10" spans="3:10">
      <c r="C10" s="1">
        <v>700</v>
      </c>
      <c r="D10" s="1">
        <f t="shared" si="0"/>
        <v>85</v>
      </c>
      <c r="E10" s="1">
        <v>63</v>
      </c>
      <c r="F10" s="1">
        <v>180</v>
      </c>
      <c r="G10" s="1">
        <f t="shared" si="1"/>
        <v>86</v>
      </c>
      <c r="H10" s="1">
        <v>63</v>
      </c>
      <c r="I10" s="1">
        <v>170</v>
      </c>
      <c r="J10" s="1">
        <f t="shared" si="2"/>
        <v>76</v>
      </c>
    </row>
    <row r="11" spans="3:10">
      <c r="C11" s="26">
        <v>800</v>
      </c>
      <c r="D11" s="1">
        <f t="shared" si="0"/>
        <v>75</v>
      </c>
      <c r="E11" s="1">
        <v>62</v>
      </c>
      <c r="F11" s="1">
        <v>160</v>
      </c>
      <c r="G11" s="1">
        <f t="shared" si="1"/>
        <v>97</v>
      </c>
      <c r="H11" s="1">
        <v>63</v>
      </c>
      <c r="I11" s="1">
        <v>150</v>
      </c>
      <c r="J11" s="1">
        <f t="shared" si="2"/>
        <v>92</v>
      </c>
    </row>
    <row r="12" spans="3:10">
      <c r="C12" s="1">
        <v>900</v>
      </c>
      <c r="D12" s="1">
        <f t="shared" si="0"/>
        <v>66</v>
      </c>
      <c r="E12" s="1">
        <v>53</v>
      </c>
      <c r="F12" s="1">
        <v>160</v>
      </c>
      <c r="G12" s="1">
        <f t="shared" si="1"/>
        <v>89</v>
      </c>
      <c r="H12" s="1">
        <v>58</v>
      </c>
      <c r="I12" s="1">
        <v>140</v>
      </c>
      <c r="J12" s="1">
        <f t="shared" si="2"/>
        <v>96</v>
      </c>
    </row>
    <row r="13" spans="3:10">
      <c r="C13" s="1">
        <v>1000</v>
      </c>
      <c r="D13" s="1">
        <f t="shared" si="0"/>
        <v>60</v>
      </c>
      <c r="E13" s="1">
        <v>50</v>
      </c>
      <c r="F13" s="1">
        <v>140</v>
      </c>
      <c r="G13" s="1">
        <f t="shared" si="1"/>
        <v>80</v>
      </c>
      <c r="H13" s="1">
        <v>51</v>
      </c>
      <c r="I13" s="1">
        <v>139</v>
      </c>
      <c r="J13" s="1">
        <f t="shared" si="2"/>
        <v>85</v>
      </c>
    </row>
    <row r="14" spans="3:10">
      <c r="C14" s="1">
        <v>1100</v>
      </c>
      <c r="D14" s="1">
        <f t="shared" si="0"/>
        <v>54</v>
      </c>
      <c r="E14" s="1">
        <v>46</v>
      </c>
      <c r="F14" s="1">
        <v>140</v>
      </c>
      <c r="G14" s="1">
        <f t="shared" si="1"/>
        <v>86</v>
      </c>
      <c r="H14" s="1">
        <v>45</v>
      </c>
      <c r="I14" s="1">
        <v>130</v>
      </c>
      <c r="J14" s="1">
        <f t="shared" si="2"/>
        <v>70</v>
      </c>
    </row>
    <row r="15" spans="3:10">
      <c r="C15" s="26">
        <v>1200</v>
      </c>
      <c r="D15" s="1">
        <f t="shared" si="0"/>
        <v>50</v>
      </c>
      <c r="E15" s="1">
        <v>39</v>
      </c>
      <c r="F15" s="1">
        <v>140</v>
      </c>
      <c r="G15" s="1">
        <f t="shared" si="1"/>
        <v>60</v>
      </c>
      <c r="H15" s="1">
        <v>42</v>
      </c>
      <c r="I15" s="1">
        <v>130</v>
      </c>
      <c r="J15" s="1">
        <f t="shared" si="2"/>
        <v>72</v>
      </c>
    </row>
    <row r="16" spans="3:10">
      <c r="C16" s="1">
        <v>1300</v>
      </c>
      <c r="D16" s="1">
        <f t="shared" si="0"/>
        <v>46</v>
      </c>
      <c r="E16" s="1">
        <v>36</v>
      </c>
      <c r="F16" s="1">
        <v>150</v>
      </c>
      <c r="G16" s="1">
        <f t="shared" si="1"/>
        <v>71</v>
      </c>
      <c r="H16" s="1">
        <v>36</v>
      </c>
      <c r="I16" s="1">
        <v>125</v>
      </c>
      <c r="J16" s="1">
        <f t="shared" si="2"/>
        <v>46</v>
      </c>
    </row>
    <row r="17" spans="3:10">
      <c r="C17" s="1">
        <v>1400</v>
      </c>
      <c r="D17" s="1">
        <f t="shared" si="0"/>
        <v>42</v>
      </c>
      <c r="E17" s="1">
        <v>33</v>
      </c>
      <c r="F17" s="1">
        <v>150</v>
      </c>
      <c r="G17" s="1">
        <f t="shared" si="1"/>
        <v>72</v>
      </c>
      <c r="H17" s="1">
        <v>31</v>
      </c>
      <c r="I17" s="1">
        <v>110</v>
      </c>
      <c r="J17" s="1">
        <f t="shared" si="2"/>
        <v>15</v>
      </c>
    </row>
    <row r="18" spans="3:10">
      <c r="C18" s="1">
        <v>1500</v>
      </c>
      <c r="D18" s="1">
        <f t="shared" si="0"/>
        <v>40</v>
      </c>
      <c r="E18" s="1">
        <v>31</v>
      </c>
      <c r="F18" s="1">
        <v>150</v>
      </c>
      <c r="G18" s="1">
        <f t="shared" si="1"/>
        <v>69</v>
      </c>
      <c r="H18" s="1">
        <v>28</v>
      </c>
      <c r="I18" s="1">
        <v>110</v>
      </c>
      <c r="J18" s="1">
        <f t="shared" si="2"/>
        <v>2</v>
      </c>
    </row>
    <row r="19" spans="3:10">
      <c r="C19" s="1">
        <v>1600</v>
      </c>
      <c r="D19" s="1">
        <f t="shared" si="0"/>
        <v>37</v>
      </c>
      <c r="E19" s="1">
        <v>31</v>
      </c>
      <c r="F19" s="1">
        <v>130</v>
      </c>
      <c r="G19" s="1">
        <f t="shared" si="1"/>
        <v>71</v>
      </c>
      <c r="H19" s="1">
        <v>24</v>
      </c>
      <c r="I19" s="1">
        <v>100</v>
      </c>
      <c r="J19" s="1">
        <f t="shared" si="2"/>
        <v>333</v>
      </c>
    </row>
    <row r="20" spans="3:10">
      <c r="C20" s="1">
        <v>1700</v>
      </c>
      <c r="D20" s="1">
        <f t="shared" si="0"/>
        <v>35</v>
      </c>
      <c r="E20" s="1">
        <v>29</v>
      </c>
      <c r="F20" s="1">
        <v>120</v>
      </c>
      <c r="G20" s="1">
        <f t="shared" si="1"/>
        <v>58</v>
      </c>
      <c r="H20" s="1">
        <v>19</v>
      </c>
      <c r="I20" s="1">
        <v>100</v>
      </c>
      <c r="J20" s="1">
        <f t="shared" si="2"/>
        <v>295</v>
      </c>
    </row>
    <row r="21" spans="3:10">
      <c r="C21" s="26">
        <v>1800</v>
      </c>
      <c r="D21" s="1">
        <f t="shared" si="0"/>
        <v>33</v>
      </c>
      <c r="E21" s="1">
        <v>29</v>
      </c>
      <c r="F21" s="1">
        <v>100</v>
      </c>
      <c r="G21" s="1">
        <f t="shared" si="1"/>
        <v>56</v>
      </c>
      <c r="H21" s="1">
        <v>16</v>
      </c>
      <c r="I21" s="1">
        <v>170</v>
      </c>
      <c r="J21" s="1">
        <f t="shared" si="2"/>
        <v>344</v>
      </c>
    </row>
    <row r="22" spans="3:10">
      <c r="C22" s="1">
        <v>1900</v>
      </c>
      <c r="D22" s="1">
        <f t="shared" si="0"/>
        <v>31</v>
      </c>
      <c r="E22" s="1">
        <v>27</v>
      </c>
      <c r="F22" s="1">
        <v>100</v>
      </c>
      <c r="G22" s="1">
        <f t="shared" si="1"/>
        <v>53</v>
      </c>
      <c r="H22" s="1">
        <v>15</v>
      </c>
      <c r="I22" s="1">
        <v>170</v>
      </c>
      <c r="J22" s="1">
        <f t="shared" si="2"/>
        <v>344</v>
      </c>
    </row>
    <row r="23" spans="3:10">
      <c r="C23" s="1">
        <v>2000</v>
      </c>
      <c r="D23" s="1">
        <f t="shared" si="0"/>
        <v>30</v>
      </c>
      <c r="E23" s="1">
        <v>26</v>
      </c>
      <c r="F23" s="1">
        <v>90</v>
      </c>
      <c r="G23" s="1">
        <f t="shared" si="1"/>
        <v>42</v>
      </c>
      <c r="H23" s="1">
        <v>19</v>
      </c>
      <c r="I23" s="1">
        <v>140</v>
      </c>
      <c r="J23" s="1">
        <f t="shared" si="2"/>
        <v>8</v>
      </c>
    </row>
    <row r="24" spans="3:10">
      <c r="C24" s="1">
        <v>2100</v>
      </c>
      <c r="D24" s="1">
        <f t="shared" si="0"/>
        <v>28</v>
      </c>
      <c r="E24" s="1">
        <v>24</v>
      </c>
      <c r="F24" s="1">
        <v>85</v>
      </c>
      <c r="G24" s="1">
        <f t="shared" si="1"/>
        <v>33</v>
      </c>
      <c r="H24" s="1">
        <v>16</v>
      </c>
      <c r="I24" s="1">
        <v>135</v>
      </c>
      <c r="J24" s="1">
        <f t="shared" si="2"/>
        <v>340</v>
      </c>
    </row>
    <row r="25" spans="3:10">
      <c r="C25" s="1">
        <v>2200</v>
      </c>
      <c r="D25" s="1">
        <f t="shared" si="0"/>
        <v>27</v>
      </c>
      <c r="E25" s="1">
        <v>21</v>
      </c>
      <c r="F25" s="1">
        <v>110</v>
      </c>
      <c r="G25" s="1">
        <f t="shared" si="1"/>
        <v>30</v>
      </c>
      <c r="H25" s="1">
        <v>13</v>
      </c>
      <c r="I25" s="1">
        <v>130</v>
      </c>
      <c r="J25" s="1">
        <f t="shared" si="2"/>
        <v>303</v>
      </c>
    </row>
    <row r="26" spans="3:10">
      <c r="C26" s="1">
        <v>2300</v>
      </c>
      <c r="D26" s="1">
        <f t="shared" si="0"/>
        <v>26</v>
      </c>
      <c r="E26" s="1">
        <v>20</v>
      </c>
      <c r="F26" s="1">
        <v>87</v>
      </c>
      <c r="G26" s="1">
        <f t="shared" si="1"/>
        <v>3</v>
      </c>
      <c r="H26" s="1">
        <v>12</v>
      </c>
      <c r="I26" s="1">
        <v>97</v>
      </c>
      <c r="J26" s="1">
        <f t="shared" si="2"/>
        <v>263</v>
      </c>
    </row>
    <row r="27" spans="3:10">
      <c r="C27" s="1">
        <v>2400</v>
      </c>
      <c r="D27" s="1">
        <f t="shared" si="0"/>
        <v>25</v>
      </c>
      <c r="E27" s="1">
        <v>19</v>
      </c>
      <c r="F27" s="1">
        <v>77</v>
      </c>
      <c r="G27" s="1">
        <f t="shared" si="1"/>
        <v>350</v>
      </c>
      <c r="H27" s="1">
        <v>14</v>
      </c>
      <c r="I27" s="1">
        <v>77</v>
      </c>
      <c r="J27" s="1">
        <f t="shared" si="2"/>
        <v>278</v>
      </c>
    </row>
    <row r="28" spans="3:10">
      <c r="C28" s="1">
        <v>2500</v>
      </c>
      <c r="D28" s="1">
        <f t="shared" si="0"/>
        <v>24</v>
      </c>
      <c r="E28" s="1">
        <v>18</v>
      </c>
      <c r="F28" s="1">
        <v>77</v>
      </c>
      <c r="G28" s="1">
        <f t="shared" si="1"/>
        <v>347</v>
      </c>
      <c r="H28" s="1">
        <v>13</v>
      </c>
      <c r="I28" s="1">
        <v>70</v>
      </c>
      <c r="J28" s="1">
        <f t="shared" si="2"/>
        <v>265</v>
      </c>
    </row>
    <row r="29" spans="3:10">
      <c r="C29" s="1">
        <v>2600</v>
      </c>
      <c r="D29" s="1">
        <f t="shared" si="0"/>
        <v>23</v>
      </c>
      <c r="E29" s="1">
        <v>18</v>
      </c>
      <c r="F29" s="1">
        <v>67</v>
      </c>
      <c r="G29" s="1">
        <f t="shared" si="1"/>
        <v>348</v>
      </c>
      <c r="H29" s="1">
        <v>13</v>
      </c>
      <c r="I29" s="1">
        <v>80</v>
      </c>
      <c r="J29" s="1">
        <f t="shared" si="2"/>
        <v>283</v>
      </c>
    </row>
    <row r="30" spans="3:10">
      <c r="C30" s="1">
        <v>2700</v>
      </c>
      <c r="D30" s="1">
        <f t="shared" si="0"/>
        <v>22</v>
      </c>
      <c r="E30" s="1">
        <v>18</v>
      </c>
      <c r="F30" s="1">
        <v>57</v>
      </c>
      <c r="G30" s="1">
        <f t="shared" si="1"/>
        <v>351</v>
      </c>
      <c r="H30" s="1">
        <v>13</v>
      </c>
      <c r="I30" s="1">
        <v>120</v>
      </c>
      <c r="J30" s="1">
        <f t="shared" si="2"/>
        <v>332</v>
      </c>
    </row>
    <row r="31" spans="3:10">
      <c r="C31" s="1">
        <v>2800</v>
      </c>
      <c r="D31" s="1">
        <f t="shared" si="0"/>
        <v>21</v>
      </c>
      <c r="E31" s="1">
        <v>14</v>
      </c>
      <c r="F31" s="1">
        <v>57</v>
      </c>
      <c r="G31" s="1">
        <f t="shared" si="1"/>
        <v>297</v>
      </c>
      <c r="H31" s="1">
        <v>13</v>
      </c>
      <c r="I31" s="1">
        <v>120</v>
      </c>
      <c r="J31" s="1">
        <f t="shared" si="2"/>
        <v>342</v>
      </c>
    </row>
    <row r="32" spans="3:10">
      <c r="C32" s="1">
        <v>2900</v>
      </c>
      <c r="D32" s="1">
        <f t="shared" si="0"/>
        <v>20</v>
      </c>
      <c r="E32" s="1">
        <v>14</v>
      </c>
      <c r="F32" s="1">
        <v>37</v>
      </c>
      <c r="G32" s="1">
        <f t="shared" si="1"/>
        <v>289</v>
      </c>
      <c r="H32" s="1">
        <v>12</v>
      </c>
      <c r="I32" s="1">
        <v>167</v>
      </c>
      <c r="J32" s="1">
        <f t="shared" si="2"/>
        <v>23</v>
      </c>
    </row>
    <row r="33" spans="3:10">
      <c r="C33" s="1">
        <v>3000</v>
      </c>
      <c r="D33" s="1">
        <f t="shared" si="0"/>
        <v>20</v>
      </c>
      <c r="E33" s="1">
        <v>12</v>
      </c>
      <c r="F33" s="1">
        <v>37</v>
      </c>
      <c r="G33" s="1">
        <f t="shared" si="1"/>
        <v>253</v>
      </c>
      <c r="H33" s="1">
        <v>11</v>
      </c>
      <c r="I33" s="1">
        <v>157</v>
      </c>
      <c r="J33" s="1">
        <f t="shared" si="2"/>
        <v>355</v>
      </c>
    </row>
    <row r="34" spans="3:10">
      <c r="C34" s="1">
        <v>3100</v>
      </c>
      <c r="D34" s="1">
        <f t="shared" si="0"/>
        <v>19</v>
      </c>
      <c r="E34" s="1">
        <v>12</v>
      </c>
      <c r="F34" s="1">
        <v>37</v>
      </c>
      <c r="G34" s="1">
        <f t="shared" si="1"/>
        <v>264</v>
      </c>
      <c r="H34" s="1">
        <v>15</v>
      </c>
      <c r="I34" s="1">
        <v>157</v>
      </c>
      <c r="J34" s="1">
        <f t="shared" si="2"/>
        <v>81</v>
      </c>
    </row>
    <row r="35" spans="3:10">
      <c r="C35" s="1">
        <v>3200</v>
      </c>
      <c r="D35" s="1">
        <f t="shared" si="0"/>
        <v>18</v>
      </c>
      <c r="E35" s="1">
        <v>12</v>
      </c>
      <c r="F35" s="1">
        <v>37</v>
      </c>
      <c r="G35" s="1">
        <f t="shared" si="1"/>
        <v>277</v>
      </c>
      <c r="H35" s="1">
        <v>14</v>
      </c>
      <c r="I35" s="1">
        <v>157</v>
      </c>
      <c r="J35" s="1">
        <f t="shared" si="2"/>
        <v>77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B6:M186"/>
  <sheetViews>
    <sheetView tabSelected="1" topLeftCell="C64" workbookViewId="0">
      <selection activeCell="L94" sqref="L94"/>
    </sheetView>
  </sheetViews>
  <sheetFormatPr defaultRowHeight="13.5"/>
  <cols>
    <col min="2" max="2" width="3.875" customWidth="1"/>
    <col min="4" max="4" width="14.375" style="1" customWidth="1"/>
    <col min="7" max="7" width="4.5" style="1" customWidth="1"/>
    <col min="8" max="8" width="5.125" customWidth="1"/>
    <col min="10" max="10" width="5.375" style="1" customWidth="1"/>
    <col min="11" max="11" width="9" style="1"/>
    <col min="12" max="12" width="4.5" customWidth="1"/>
  </cols>
  <sheetData>
    <row r="6" spans="2:13">
      <c r="B6">
        <v>1</v>
      </c>
      <c r="C6">
        <v>45</v>
      </c>
      <c r="D6" s="1">
        <f>TAN(C6*PI()/180)</f>
        <v>0.99999999999999989</v>
      </c>
      <c r="E6">
        <f>D6*128</f>
        <v>127.99999999999999</v>
      </c>
      <c r="G6" s="1">
        <v>90</v>
      </c>
      <c r="H6">
        <v>45</v>
      </c>
      <c r="I6">
        <f>TAN(H6*PI()/180)*128</f>
        <v>127.99999999999999</v>
      </c>
      <c r="J6" s="1">
        <f>ROUND(I6,0)</f>
        <v>128</v>
      </c>
      <c r="L6">
        <v>180</v>
      </c>
      <c r="M6">
        <f>L6/4</f>
        <v>45</v>
      </c>
    </row>
    <row r="7" spans="2:13">
      <c r="B7">
        <v>2</v>
      </c>
      <c r="C7">
        <f>C6-0.25</f>
        <v>44.75</v>
      </c>
      <c r="D7" s="1">
        <f t="shared" ref="D7:D70" si="0">TAN(C7*PI()/180)</f>
        <v>0.99131121059497818</v>
      </c>
      <c r="E7">
        <f>D7*128</f>
        <v>126.88783495615721</v>
      </c>
      <c r="G7" s="1">
        <v>89</v>
      </c>
      <c r="H7">
        <f>H6-0.5</f>
        <v>44.5</v>
      </c>
      <c r="I7">
        <f t="shared" ref="I7:I70" si="1">TAN(H7*PI()/180)*128</f>
        <v>125.78524967880834</v>
      </c>
      <c r="J7" s="1">
        <f>ROUND(I7,0)</f>
        <v>126</v>
      </c>
      <c r="L7">
        <v>179</v>
      </c>
      <c r="M7">
        <f t="shared" ref="M7:M133" si="2">L7/4</f>
        <v>44.75</v>
      </c>
    </row>
    <row r="8" spans="2:13">
      <c r="B8">
        <v>3</v>
      </c>
      <c r="C8">
        <f>C7-0.25</f>
        <v>44.5</v>
      </c>
      <c r="D8" s="1">
        <f t="shared" si="0"/>
        <v>0.98269726311569017</v>
      </c>
      <c r="E8">
        <f t="shared" ref="E8:E71" si="3">D8*128</f>
        <v>125.78524967880834</v>
      </c>
      <c r="G8" s="1">
        <v>88</v>
      </c>
      <c r="H8">
        <f>H7-0.5</f>
        <v>44</v>
      </c>
      <c r="I8">
        <f t="shared" si="1"/>
        <v>123.60816317530546</v>
      </c>
      <c r="J8" s="1">
        <f t="shared" ref="J8:J71" si="4">ROUND(I8,0)</f>
        <v>124</v>
      </c>
      <c r="L8">
        <v>178</v>
      </c>
      <c r="M8">
        <f t="shared" si="2"/>
        <v>44.5</v>
      </c>
    </row>
    <row r="9" spans="2:13">
      <c r="B9">
        <v>4</v>
      </c>
      <c r="C9">
        <f>C8-0.25</f>
        <v>44.25</v>
      </c>
      <c r="D9" s="1">
        <f t="shared" si="0"/>
        <v>0.97415687092168102</v>
      </c>
      <c r="E9">
        <f t="shared" si="3"/>
        <v>124.69207947797517</v>
      </c>
      <c r="G9" s="1">
        <v>87</v>
      </c>
      <c r="H9">
        <f t="shared" ref="H9:H72" si="5">H8-0.5</f>
        <v>43.5</v>
      </c>
      <c r="I9">
        <f t="shared" si="1"/>
        <v>121.46746453950459</v>
      </c>
      <c r="J9" s="1">
        <f t="shared" si="4"/>
        <v>121</v>
      </c>
      <c r="L9">
        <v>177</v>
      </c>
      <c r="M9">
        <f t="shared" si="2"/>
        <v>44.25</v>
      </c>
    </row>
    <row r="10" spans="2:13">
      <c r="B10">
        <v>5</v>
      </c>
      <c r="C10">
        <f>C9-0.25</f>
        <v>44</v>
      </c>
      <c r="D10" s="1">
        <f t="shared" si="0"/>
        <v>0.96568877480707394</v>
      </c>
      <c r="E10">
        <f t="shared" si="3"/>
        <v>123.60816317530546</v>
      </c>
      <c r="G10" s="1">
        <v>86</v>
      </c>
      <c r="H10">
        <f t="shared" si="5"/>
        <v>43</v>
      </c>
      <c r="I10">
        <f t="shared" si="1"/>
        <v>119.36193102562068</v>
      </c>
      <c r="J10" s="1">
        <f t="shared" si="4"/>
        <v>119</v>
      </c>
      <c r="L10">
        <v>176</v>
      </c>
      <c r="M10">
        <f t="shared" si="2"/>
        <v>44</v>
      </c>
    </row>
    <row r="11" spans="2:13">
      <c r="B11">
        <v>6</v>
      </c>
      <c r="C11">
        <f t="shared" ref="C11:C74" si="6">C10-0.25</f>
        <v>43.75</v>
      </c>
      <c r="D11" s="1">
        <f t="shared" si="0"/>
        <v>0.95729174225480773</v>
      </c>
      <c r="E11">
        <f t="shared" si="3"/>
        <v>122.53334300861539</v>
      </c>
      <c r="G11" s="1">
        <v>85</v>
      </c>
      <c r="H11">
        <f t="shared" si="5"/>
        <v>42.5</v>
      </c>
      <c r="I11">
        <f t="shared" si="1"/>
        <v>117.29039027423019</v>
      </c>
      <c r="J11" s="1">
        <f t="shared" si="4"/>
        <v>117</v>
      </c>
      <c r="L11">
        <v>175</v>
      </c>
      <c r="M11">
        <f t="shared" si="2"/>
        <v>43.75</v>
      </c>
    </row>
    <row r="12" spans="2:13">
      <c r="B12">
        <v>7</v>
      </c>
      <c r="C12">
        <f t="shared" si="6"/>
        <v>43.5</v>
      </c>
      <c r="D12" s="1">
        <f t="shared" si="0"/>
        <v>0.94896456671487961</v>
      </c>
      <c r="E12">
        <f t="shared" si="3"/>
        <v>121.46746453950459</v>
      </c>
      <c r="G12" s="1">
        <v>84</v>
      </c>
      <c r="H12">
        <f t="shared" si="5"/>
        <v>42</v>
      </c>
      <c r="I12">
        <f t="shared" si="1"/>
        <v>115.25171767012351</v>
      </c>
      <c r="J12" s="1">
        <f t="shared" si="4"/>
        <v>115</v>
      </c>
      <c r="L12">
        <v>175</v>
      </c>
      <c r="M12">
        <f t="shared" si="2"/>
        <v>43.75</v>
      </c>
    </row>
    <row r="13" spans="2:13">
      <c r="B13">
        <v>8</v>
      </c>
      <c r="C13">
        <f t="shared" si="6"/>
        <v>43.25</v>
      </c>
      <c r="D13" s="1">
        <f t="shared" si="0"/>
        <v>0.94070606690569492</v>
      </c>
      <c r="E13">
        <f t="shared" si="3"/>
        <v>120.41037656392895</v>
      </c>
      <c r="G13" s="1">
        <v>83</v>
      </c>
      <c r="H13">
        <f t="shared" si="5"/>
        <v>41.5</v>
      </c>
      <c r="I13">
        <f t="shared" si="1"/>
        <v>113.24483386316081</v>
      </c>
      <c r="J13" s="1">
        <f t="shared" si="4"/>
        <v>113</v>
      </c>
      <c r="L13">
        <v>174</v>
      </c>
      <c r="M13">
        <f t="shared" si="2"/>
        <v>43.5</v>
      </c>
    </row>
    <row r="14" spans="2:13">
      <c r="B14">
        <v>9</v>
      </c>
      <c r="C14">
        <f t="shared" si="6"/>
        <v>43</v>
      </c>
      <c r="D14" s="1">
        <f t="shared" si="0"/>
        <v>0.93251508613766154</v>
      </c>
      <c r="E14">
        <f t="shared" si="3"/>
        <v>119.36193102562068</v>
      </c>
      <c r="G14" s="1">
        <v>82</v>
      </c>
      <c r="H14">
        <f t="shared" si="5"/>
        <v>41</v>
      </c>
      <c r="I14">
        <f t="shared" si="1"/>
        <v>111.26870244047699</v>
      </c>
      <c r="J14" s="1">
        <f t="shared" si="4"/>
        <v>111</v>
      </c>
      <c r="L14">
        <v>173</v>
      </c>
      <c r="M14">
        <f t="shared" si="2"/>
        <v>43.25</v>
      </c>
    </row>
    <row r="15" spans="2:13">
      <c r="B15">
        <v>10</v>
      </c>
      <c r="C15">
        <f t="shared" si="6"/>
        <v>42.75</v>
      </c>
      <c r="D15" s="1">
        <f t="shared" si="0"/>
        <v>0.92439049165820697</v>
      </c>
      <c r="E15">
        <f t="shared" si="3"/>
        <v>118.32198293225049</v>
      </c>
      <c r="G15" s="1">
        <v>81</v>
      </c>
      <c r="H15">
        <f t="shared" si="5"/>
        <v>40.5</v>
      </c>
      <c r="I15">
        <f t="shared" si="1"/>
        <v>109.32232773932373</v>
      </c>
      <c r="J15" s="1">
        <f t="shared" si="4"/>
        <v>109</v>
      </c>
      <c r="L15">
        <v>172</v>
      </c>
      <c r="M15">
        <f t="shared" si="2"/>
        <v>43</v>
      </c>
    </row>
    <row r="16" spans="2:13">
      <c r="B16">
        <v>11</v>
      </c>
      <c r="C16">
        <f t="shared" si="6"/>
        <v>42.5</v>
      </c>
      <c r="D16" s="1">
        <f t="shared" si="0"/>
        <v>0.91633117401742337</v>
      </c>
      <c r="E16">
        <f t="shared" si="3"/>
        <v>117.29039027423019</v>
      </c>
      <c r="G16" s="1">
        <v>80</v>
      </c>
      <c r="H16">
        <f t="shared" si="5"/>
        <v>40</v>
      </c>
      <c r="I16">
        <f t="shared" si="1"/>
        <v>107.40475279069183</v>
      </c>
      <c r="J16" s="1">
        <f t="shared" si="4"/>
        <v>107</v>
      </c>
      <c r="L16">
        <v>171</v>
      </c>
      <c r="M16">
        <f t="shared" si="2"/>
        <v>42.75</v>
      </c>
    </row>
    <row r="17" spans="2:13">
      <c r="B17">
        <v>12</v>
      </c>
      <c r="C17">
        <f t="shared" si="6"/>
        <v>42.25</v>
      </c>
      <c r="D17" s="1">
        <f t="shared" si="0"/>
        <v>0.90833604645358934</v>
      </c>
      <c r="E17">
        <f t="shared" si="3"/>
        <v>116.26701394605944</v>
      </c>
      <c r="G17" s="1">
        <v>79</v>
      </c>
      <c r="H17">
        <f t="shared" si="5"/>
        <v>39.5</v>
      </c>
      <c r="I17">
        <f t="shared" si="1"/>
        <v>105.51505738463945</v>
      </c>
      <c r="J17" s="1">
        <f t="shared" si="4"/>
        <v>106</v>
      </c>
      <c r="L17">
        <v>170</v>
      </c>
      <c r="M17">
        <f t="shared" si="2"/>
        <v>42.5</v>
      </c>
    </row>
    <row r="18" spans="2:13">
      <c r="B18">
        <v>13</v>
      </c>
      <c r="C18">
        <f t="shared" si="6"/>
        <v>42</v>
      </c>
      <c r="D18" s="1">
        <f t="shared" si="0"/>
        <v>0.90040404429783993</v>
      </c>
      <c r="E18">
        <f t="shared" si="3"/>
        <v>115.25171767012351</v>
      </c>
      <c r="G18" s="1">
        <v>78</v>
      </c>
      <c r="H18">
        <f t="shared" si="5"/>
        <v>39</v>
      </c>
      <c r="I18">
        <f t="shared" si="1"/>
        <v>103.6523562489609</v>
      </c>
      <c r="J18" s="1">
        <f t="shared" si="4"/>
        <v>104</v>
      </c>
      <c r="L18">
        <v>169</v>
      </c>
      <c r="M18">
        <f t="shared" si="2"/>
        <v>42.25</v>
      </c>
    </row>
    <row r="19" spans="2:13">
      <c r="B19">
        <v>14</v>
      </c>
      <c r="C19">
        <f t="shared" si="6"/>
        <v>41.75</v>
      </c>
      <c r="D19" s="1">
        <f t="shared" si="0"/>
        <v>0.89253412439728974</v>
      </c>
      <c r="E19">
        <f t="shared" si="3"/>
        <v>114.24436792285309</v>
      </c>
      <c r="G19" s="1">
        <v>77</v>
      </c>
      <c r="H19">
        <f t="shared" si="5"/>
        <v>38.5</v>
      </c>
      <c r="I19">
        <f t="shared" si="1"/>
        <v>101.81579733348205</v>
      </c>
      <c r="J19" s="1">
        <f t="shared" si="4"/>
        <v>102</v>
      </c>
      <c r="L19">
        <v>168</v>
      </c>
      <c r="M19">
        <f t="shared" si="2"/>
        <v>42</v>
      </c>
    </row>
    <row r="20" spans="2:13">
      <c r="B20">
        <v>15</v>
      </c>
      <c r="C20">
        <f t="shared" si="6"/>
        <v>41.5</v>
      </c>
      <c r="D20" s="1">
        <f t="shared" si="0"/>
        <v>0.8847252645559438</v>
      </c>
      <c r="E20">
        <f t="shared" si="3"/>
        <v>113.24483386316081</v>
      </c>
      <c r="G20" s="1">
        <v>76</v>
      </c>
      <c r="H20">
        <f t="shared" si="5"/>
        <v>38</v>
      </c>
      <c r="I20">
        <f t="shared" si="1"/>
        <v>100.00456019285981</v>
      </c>
      <c r="J20" s="1">
        <f t="shared" si="4"/>
        <v>100</v>
      </c>
      <c r="L20">
        <v>167</v>
      </c>
      <c r="M20">
        <f t="shared" si="2"/>
        <v>41.75</v>
      </c>
    </row>
    <row r="21" spans="2:13">
      <c r="B21">
        <v>16</v>
      </c>
      <c r="C21">
        <f t="shared" si="6"/>
        <v>41.25</v>
      </c>
      <c r="D21" s="1">
        <f t="shared" si="0"/>
        <v>0.87697646299275678</v>
      </c>
      <c r="E21">
        <f t="shared" si="3"/>
        <v>112.25298726307287</v>
      </c>
      <c r="G21" s="1">
        <v>75</v>
      </c>
      <c r="H21">
        <f t="shared" si="5"/>
        <v>37.5</v>
      </c>
      <c r="I21">
        <f t="shared" si="1"/>
        <v>98.217854461306928</v>
      </c>
      <c r="J21" s="1">
        <f t="shared" si="4"/>
        <v>98</v>
      </c>
      <c r="L21">
        <v>166</v>
      </c>
      <c r="M21">
        <f t="shared" si="2"/>
        <v>41.5</v>
      </c>
    </row>
    <row r="22" spans="2:13">
      <c r="B22">
        <v>17</v>
      </c>
      <c r="C22">
        <f t="shared" si="6"/>
        <v>41</v>
      </c>
      <c r="D22" s="1">
        <f t="shared" si="0"/>
        <v>0.86928673781622645</v>
      </c>
      <c r="E22">
        <f t="shared" si="3"/>
        <v>111.26870244047699</v>
      </c>
      <c r="G22" s="1">
        <v>74</v>
      </c>
      <c r="H22">
        <f t="shared" si="5"/>
        <v>37</v>
      </c>
      <c r="I22">
        <f t="shared" si="1"/>
        <v>96.454918413157657</v>
      </c>
      <c r="J22" s="1">
        <f t="shared" si="4"/>
        <v>96</v>
      </c>
      <c r="L22">
        <v>165</v>
      </c>
      <c r="M22">
        <f t="shared" si="2"/>
        <v>41.25</v>
      </c>
    </row>
    <row r="23" spans="2:13">
      <c r="B23">
        <v>18</v>
      </c>
      <c r="C23">
        <f t="shared" si="6"/>
        <v>40.75</v>
      </c>
      <c r="D23" s="1">
        <f t="shared" si="0"/>
        <v>0.86165512651493414</v>
      </c>
      <c r="E23">
        <f t="shared" si="3"/>
        <v>110.29185619391157</v>
      </c>
      <c r="G23" s="1">
        <v>73</v>
      </c>
      <c r="H23">
        <f t="shared" si="5"/>
        <v>36.5</v>
      </c>
      <c r="I23">
        <f t="shared" si="1"/>
        <v>94.715017603646416</v>
      </c>
      <c r="J23" s="1">
        <f t="shared" si="4"/>
        <v>95</v>
      </c>
      <c r="L23">
        <v>164</v>
      </c>
      <c r="M23">
        <f t="shared" si="2"/>
        <v>41</v>
      </c>
    </row>
    <row r="24" spans="2:13">
      <c r="B24">
        <v>19</v>
      </c>
      <c r="C24">
        <f t="shared" si="6"/>
        <v>40.5</v>
      </c>
      <c r="D24" s="1">
        <f t="shared" si="0"/>
        <v>0.8540806854634666</v>
      </c>
      <c r="E24">
        <f t="shared" si="3"/>
        <v>109.32232773932373</v>
      </c>
      <c r="G24" s="1">
        <v>72</v>
      </c>
      <c r="H24">
        <f t="shared" si="5"/>
        <v>36</v>
      </c>
      <c r="I24">
        <f t="shared" si="1"/>
        <v>92.997443584686195</v>
      </c>
      <c r="J24" s="1">
        <f t="shared" si="4"/>
        <v>93</v>
      </c>
      <c r="L24">
        <v>163</v>
      </c>
      <c r="M24">
        <f t="shared" si="2"/>
        <v>40.75</v>
      </c>
    </row>
    <row r="25" spans="2:13">
      <c r="B25">
        <v>20</v>
      </c>
      <c r="C25">
        <f t="shared" si="6"/>
        <v>40.25</v>
      </c>
      <c r="D25" s="1">
        <f t="shared" si="0"/>
        <v>0.84656248944317924</v>
      </c>
      <c r="E25">
        <f t="shared" si="3"/>
        <v>108.35999864872694</v>
      </c>
      <c r="G25" s="1">
        <v>71</v>
      </c>
      <c r="H25">
        <f t="shared" si="5"/>
        <v>35.5</v>
      </c>
      <c r="I25">
        <f t="shared" si="1"/>
        <v>91.301512690816679</v>
      </c>
      <c r="J25" s="1">
        <f t="shared" si="4"/>
        <v>91</v>
      </c>
      <c r="L25">
        <v>162</v>
      </c>
      <c r="M25">
        <f t="shared" si="2"/>
        <v>40.5</v>
      </c>
    </row>
    <row r="26" spans="2:13">
      <c r="B26">
        <v>21</v>
      </c>
      <c r="C26">
        <f t="shared" si="6"/>
        <v>40</v>
      </c>
      <c r="D26" s="1">
        <f t="shared" si="0"/>
        <v>0.83909963117727993</v>
      </c>
      <c r="E26">
        <f t="shared" si="3"/>
        <v>107.40475279069183</v>
      </c>
      <c r="G26" s="1">
        <v>70</v>
      </c>
      <c r="H26">
        <f t="shared" si="5"/>
        <v>35</v>
      </c>
      <c r="I26">
        <f t="shared" si="1"/>
        <v>89.626564890842843</v>
      </c>
      <c r="J26" s="1">
        <f t="shared" si="4"/>
        <v>90</v>
      </c>
      <c r="L26">
        <v>161</v>
      </c>
      <c r="M26">
        <f t="shared" si="2"/>
        <v>40.25</v>
      </c>
    </row>
    <row r="27" spans="2:13">
      <c r="B27">
        <v>22</v>
      </c>
      <c r="C27">
        <f t="shared" si="6"/>
        <v>39.75</v>
      </c>
      <c r="D27" s="1">
        <f t="shared" si="0"/>
        <v>0.83169122087973113</v>
      </c>
      <c r="E27">
        <f t="shared" si="3"/>
        <v>106.45647627260558</v>
      </c>
      <c r="G27" s="1">
        <v>69</v>
      </c>
      <c r="H27">
        <f t="shared" si="5"/>
        <v>34.5</v>
      </c>
      <c r="I27">
        <f t="shared" si="1"/>
        <v>87.971962701006476</v>
      </c>
      <c r="J27" s="1">
        <f t="shared" si="4"/>
        <v>88</v>
      </c>
      <c r="L27">
        <v>160</v>
      </c>
      <c r="M27">
        <f t="shared" si="2"/>
        <v>40</v>
      </c>
    </row>
    <row r="28" spans="2:13">
      <c r="B28">
        <v>23</v>
      </c>
      <c r="C28">
        <f t="shared" si="6"/>
        <v>39.5</v>
      </c>
      <c r="D28" s="1">
        <f t="shared" si="0"/>
        <v>0.82433638581749569</v>
      </c>
      <c r="E28">
        <f t="shared" si="3"/>
        <v>105.51505738463945</v>
      </c>
      <c r="G28" s="1">
        <v>68</v>
      </c>
      <c r="H28">
        <f t="shared" si="5"/>
        <v>34</v>
      </c>
      <c r="I28">
        <f t="shared" si="1"/>
        <v>86.337090155830623</v>
      </c>
      <c r="J28" s="1">
        <f t="shared" si="4"/>
        <v>86</v>
      </c>
      <c r="L28">
        <v>159</v>
      </c>
      <c r="M28">
        <f t="shared" si="2"/>
        <v>39.75</v>
      </c>
    </row>
    <row r="29" spans="2:13">
      <c r="B29">
        <v>24</v>
      </c>
      <c r="C29">
        <f t="shared" si="6"/>
        <v>39.25</v>
      </c>
      <c r="D29" s="1">
        <f t="shared" si="0"/>
        <v>0.81703426988566208</v>
      </c>
      <c r="E29">
        <f t="shared" si="3"/>
        <v>104.58038654536475</v>
      </c>
      <c r="G29" s="1">
        <v>67</v>
      </c>
      <c r="H29">
        <f t="shared" si="5"/>
        <v>33.5</v>
      </c>
      <c r="I29">
        <f t="shared" si="1"/>
        <v>84.721351833048502</v>
      </c>
      <c r="J29" s="1">
        <f t="shared" si="4"/>
        <v>85</v>
      </c>
      <c r="L29">
        <v>157</v>
      </c>
      <c r="M29">
        <f t="shared" si="2"/>
        <v>39.25</v>
      </c>
    </row>
    <row r="30" spans="2:13">
      <c r="B30">
        <v>25</v>
      </c>
      <c r="C30">
        <f t="shared" si="6"/>
        <v>39</v>
      </c>
      <c r="D30" s="1">
        <f t="shared" si="0"/>
        <v>0.80978403319500702</v>
      </c>
      <c r="E30">
        <f t="shared" si="3"/>
        <v>103.6523562489609</v>
      </c>
      <c r="G30" s="1">
        <v>66</v>
      </c>
      <c r="H30">
        <f t="shared" si="5"/>
        <v>33</v>
      </c>
      <c r="I30">
        <f t="shared" si="1"/>
        <v>83.12417192928136</v>
      </c>
      <c r="J30" s="1">
        <f t="shared" si="4"/>
        <v>83</v>
      </c>
      <c r="L30">
        <v>156</v>
      </c>
      <c r="M30">
        <f t="shared" si="2"/>
        <v>39</v>
      </c>
    </row>
    <row r="31" spans="2:13">
      <c r="B31">
        <v>26</v>
      </c>
      <c r="C31">
        <f t="shared" si="6"/>
        <v>38.75</v>
      </c>
      <c r="D31" s="1">
        <f t="shared" si="0"/>
        <v>0.80258485167156934</v>
      </c>
      <c r="E31">
        <f t="shared" si="3"/>
        <v>102.73086101396088</v>
      </c>
      <c r="G31" s="1">
        <v>65</v>
      </c>
      <c r="H31">
        <f t="shared" si="5"/>
        <v>32.5</v>
      </c>
      <c r="I31">
        <f t="shared" si="1"/>
        <v>81.544993383359127</v>
      </c>
      <c r="J31" s="1">
        <f t="shared" si="4"/>
        <v>82</v>
      </c>
      <c r="L31">
        <v>155</v>
      </c>
      <c r="M31">
        <f t="shared" si="2"/>
        <v>38.75</v>
      </c>
    </row>
    <row r="32" spans="2:13">
      <c r="B32">
        <v>27</v>
      </c>
      <c r="C32">
        <f t="shared" si="6"/>
        <v>38.5</v>
      </c>
      <c r="D32" s="1">
        <f t="shared" si="0"/>
        <v>0.79543591666782854</v>
      </c>
      <c r="E32">
        <f t="shared" si="3"/>
        <v>101.81579733348205</v>
      </c>
      <c r="G32" s="1">
        <v>64</v>
      </c>
      <c r="H32">
        <f t="shared" si="5"/>
        <v>32</v>
      </c>
      <c r="I32">
        <f t="shared" si="1"/>
        <v>79.983277044393915</v>
      </c>
      <c r="J32" s="1">
        <f t="shared" si="4"/>
        <v>80</v>
      </c>
      <c r="L32">
        <v>154</v>
      </c>
      <c r="M32">
        <f t="shared" si="2"/>
        <v>38.5</v>
      </c>
    </row>
    <row r="33" spans="2:13">
      <c r="B33">
        <v>28</v>
      </c>
      <c r="C33">
        <f t="shared" si="6"/>
        <v>38.25</v>
      </c>
      <c r="D33" s="1">
        <f t="shared" si="0"/>
        <v>0.7883364345850925</v>
      </c>
      <c r="E33">
        <f t="shared" si="3"/>
        <v>100.90706362689184</v>
      </c>
      <c r="G33" s="1">
        <v>63</v>
      </c>
      <c r="H33">
        <f t="shared" si="5"/>
        <v>31.5</v>
      </c>
      <c r="I33">
        <f t="shared" si="1"/>
        <v>78.438500881911295</v>
      </c>
      <c r="J33" s="1">
        <f t="shared" si="4"/>
        <v>78</v>
      </c>
      <c r="L33">
        <v>153</v>
      </c>
      <c r="M33">
        <f t="shared" si="2"/>
        <v>38.25</v>
      </c>
    </row>
    <row r="34" spans="2:13">
      <c r="B34">
        <v>29</v>
      </c>
      <c r="C34">
        <f t="shared" si="6"/>
        <v>38</v>
      </c>
      <c r="D34" s="1">
        <f t="shared" si="0"/>
        <v>0.78128562650671729</v>
      </c>
      <c r="E34">
        <f t="shared" si="3"/>
        <v>100.00456019285981</v>
      </c>
      <c r="G34" s="1">
        <v>62</v>
      </c>
      <c r="H34">
        <f t="shared" si="5"/>
        <v>31</v>
      </c>
      <c r="I34">
        <f t="shared" si="1"/>
        <v>76.910159235527729</v>
      </c>
      <c r="J34" s="1">
        <f t="shared" si="4"/>
        <v>77</v>
      </c>
      <c r="L34">
        <v>152</v>
      </c>
      <c r="M34">
        <f t="shared" si="2"/>
        <v>38</v>
      </c>
    </row>
    <row r="35" spans="2:13">
      <c r="B35">
        <v>30</v>
      </c>
      <c r="C35">
        <f t="shared" si="6"/>
        <v>37.75</v>
      </c>
      <c r="D35" s="1">
        <f t="shared" si="0"/>
        <v>0.77428272784179508</v>
      </c>
      <c r="E35">
        <f t="shared" si="3"/>
        <v>99.108189163749771</v>
      </c>
      <c r="G35" s="1">
        <v>61</v>
      </c>
      <c r="H35">
        <f t="shared" si="5"/>
        <v>30.5</v>
      </c>
      <c r="I35">
        <f t="shared" si="1"/>
        <v>75.397762101830523</v>
      </c>
      <c r="J35" s="1">
        <f t="shared" si="4"/>
        <v>75</v>
      </c>
      <c r="L35">
        <v>151</v>
      </c>
      <c r="M35">
        <f t="shared" si="2"/>
        <v>37.75</v>
      </c>
    </row>
    <row r="36" spans="2:13">
      <c r="B36">
        <v>31</v>
      </c>
      <c r="C36">
        <f t="shared" si="6"/>
        <v>37.5</v>
      </c>
      <c r="D36" s="1">
        <f t="shared" si="0"/>
        <v>0.76732698797896037</v>
      </c>
      <c r="E36">
        <f t="shared" si="3"/>
        <v>98.217854461306928</v>
      </c>
      <c r="G36" s="1">
        <v>60</v>
      </c>
      <c r="H36">
        <f t="shared" si="5"/>
        <v>30</v>
      </c>
      <c r="I36">
        <f t="shared" si="1"/>
        <v>73.900834456272094</v>
      </c>
      <c r="J36" s="1">
        <f t="shared" si="4"/>
        <v>74</v>
      </c>
      <c r="L36">
        <v>150</v>
      </c>
      <c r="M36">
        <f t="shared" si="2"/>
        <v>37.5</v>
      </c>
    </row>
    <row r="37" spans="2:13">
      <c r="B37">
        <v>32</v>
      </c>
      <c r="C37">
        <f t="shared" si="6"/>
        <v>37.25</v>
      </c>
      <c r="D37" s="1">
        <f t="shared" si="0"/>
        <v>0.76041766994997873</v>
      </c>
      <c r="E37">
        <f t="shared" si="3"/>
        <v>97.333461753597277</v>
      </c>
      <c r="G37" s="1">
        <v>59</v>
      </c>
      <c r="H37">
        <f t="shared" si="5"/>
        <v>29.5</v>
      </c>
      <c r="I37">
        <f t="shared" si="1"/>
        <v>72.418915608034553</v>
      </c>
      <c r="J37" s="1">
        <f t="shared" si="4"/>
        <v>72</v>
      </c>
      <c r="L37">
        <v>149</v>
      </c>
      <c r="M37">
        <f t="shared" si="2"/>
        <v>37.25</v>
      </c>
    </row>
    <row r="38" spans="2:13">
      <c r="B38">
        <v>33</v>
      </c>
      <c r="C38">
        <f t="shared" si="6"/>
        <v>37</v>
      </c>
      <c r="D38" s="1">
        <f t="shared" si="0"/>
        <v>0.75355405010279419</v>
      </c>
      <c r="E38">
        <f t="shared" si="3"/>
        <v>96.454918413157657</v>
      </c>
      <c r="G38" s="1">
        <v>58</v>
      </c>
      <c r="H38">
        <f t="shared" si="5"/>
        <v>29</v>
      </c>
      <c r="I38">
        <f t="shared" si="1"/>
        <v>70.95155858595443</v>
      </c>
      <c r="J38" s="1">
        <f t="shared" si="4"/>
        <v>71</v>
      </c>
      <c r="L38">
        <v>147</v>
      </c>
      <c r="M38">
        <f t="shared" si="2"/>
        <v>36.75</v>
      </c>
    </row>
    <row r="39" spans="2:13">
      <c r="B39">
        <v>34</v>
      </c>
      <c r="C39">
        <f t="shared" si="6"/>
        <v>36.75</v>
      </c>
      <c r="D39" s="1">
        <f t="shared" si="0"/>
        <v>0.74673541778372177</v>
      </c>
      <c r="E39">
        <f t="shared" si="3"/>
        <v>95.582133476316386</v>
      </c>
      <c r="G39" s="1">
        <v>57</v>
      </c>
      <c r="H39">
        <f t="shared" si="5"/>
        <v>28.5</v>
      </c>
      <c r="I39">
        <f t="shared" si="1"/>
        <v>69.498329553719913</v>
      </c>
      <c r="J39" s="1">
        <f t="shared" si="4"/>
        <v>69</v>
      </c>
      <c r="L39">
        <v>146</v>
      </c>
      <c r="M39">
        <f t="shared" si="2"/>
        <v>36.5</v>
      </c>
    </row>
    <row r="40" spans="2:13">
      <c r="B40">
        <v>35</v>
      </c>
      <c r="C40">
        <f t="shared" si="6"/>
        <v>36.5</v>
      </c>
      <c r="D40" s="1">
        <f t="shared" si="0"/>
        <v>0.73996107502848762</v>
      </c>
      <c r="E40">
        <f t="shared" si="3"/>
        <v>94.715017603646416</v>
      </c>
      <c r="G40" s="1">
        <v>56</v>
      </c>
      <c r="H40">
        <f t="shared" si="5"/>
        <v>28</v>
      </c>
      <c r="I40">
        <f t="shared" si="1"/>
        <v>68.058807252669283</v>
      </c>
      <c r="J40" s="1">
        <f t="shared" si="4"/>
        <v>68</v>
      </c>
      <c r="L40">
        <v>145</v>
      </c>
      <c r="M40">
        <f t="shared" si="2"/>
        <v>36.25</v>
      </c>
    </row>
    <row r="41" spans="2:13">
      <c r="B41">
        <v>36</v>
      </c>
      <c r="C41">
        <f t="shared" si="6"/>
        <v>36.25</v>
      </c>
      <c r="D41" s="1">
        <f t="shared" si="0"/>
        <v>0.7332303362618271</v>
      </c>
      <c r="E41">
        <f t="shared" si="3"/>
        <v>93.853483041513869</v>
      </c>
      <c r="G41" s="1">
        <v>55</v>
      </c>
      <c r="H41">
        <f t="shared" si="5"/>
        <v>27.5</v>
      </c>
      <c r="I41">
        <f t="shared" si="1"/>
        <v>66.632582470623518</v>
      </c>
      <c r="J41" s="1">
        <f t="shared" si="4"/>
        <v>67</v>
      </c>
      <c r="L41">
        <v>144</v>
      </c>
      <c r="M41">
        <f t="shared" si="2"/>
        <v>36</v>
      </c>
    </row>
    <row r="42" spans="2:13">
      <c r="B42">
        <v>37</v>
      </c>
      <c r="C42">
        <f t="shared" si="6"/>
        <v>36</v>
      </c>
      <c r="D42" s="1">
        <f t="shared" si="0"/>
        <v>0.7265425280053609</v>
      </c>
      <c r="E42">
        <f t="shared" si="3"/>
        <v>92.997443584686195</v>
      </c>
      <c r="G42" s="1">
        <v>54</v>
      </c>
      <c r="H42">
        <f t="shared" si="5"/>
        <v>27</v>
      </c>
      <c r="I42">
        <f t="shared" si="1"/>
        <v>65.219257535286886</v>
      </c>
      <c r="J42" s="1">
        <f t="shared" si="4"/>
        <v>65</v>
      </c>
      <c r="L42">
        <v>143</v>
      </c>
      <c r="M42">
        <f t="shared" si="2"/>
        <v>35.75</v>
      </c>
    </row>
    <row r="43" spans="2:13">
      <c r="B43">
        <v>38</v>
      </c>
      <c r="C43">
        <f t="shared" si="6"/>
        <v>35.75</v>
      </c>
      <c r="D43" s="1">
        <f t="shared" si="0"/>
        <v>0.7198969885934835</v>
      </c>
      <c r="E43">
        <f t="shared" si="3"/>
        <v>92.146814539965888</v>
      </c>
      <c r="G43" s="1">
        <v>53</v>
      </c>
      <c r="H43">
        <f t="shared" si="5"/>
        <v>26.5</v>
      </c>
      <c r="I43">
        <f t="shared" si="1"/>
        <v>63.818445830839231</v>
      </c>
      <c r="J43" s="1">
        <f t="shared" si="4"/>
        <v>64</v>
      </c>
      <c r="L43">
        <v>142</v>
      </c>
      <c r="M43">
        <f t="shared" si="2"/>
        <v>35.5</v>
      </c>
    </row>
    <row r="44" spans="2:13">
      <c r="B44">
        <v>39</v>
      </c>
      <c r="C44">
        <f t="shared" si="6"/>
        <v>35.5</v>
      </c>
      <c r="D44" s="1">
        <f t="shared" si="0"/>
        <v>0.71329306789700531</v>
      </c>
      <c r="E44">
        <f t="shared" si="3"/>
        <v>91.301512690816679</v>
      </c>
      <c r="G44" s="1">
        <v>52</v>
      </c>
      <c r="H44">
        <f t="shared" si="5"/>
        <v>26</v>
      </c>
      <c r="I44">
        <f t="shared" si="1"/>
        <v>62.429771336430264</v>
      </c>
      <c r="J44" s="1">
        <f t="shared" si="4"/>
        <v>62</v>
      </c>
      <c r="L44">
        <v>410</v>
      </c>
      <c r="M44">
        <f t="shared" si="2"/>
        <v>102.5</v>
      </c>
    </row>
    <row r="45" spans="2:13">
      <c r="B45">
        <v>40</v>
      </c>
      <c r="C45">
        <f t="shared" si="6"/>
        <v>35.25</v>
      </c>
      <c r="D45" s="1">
        <f t="shared" si="0"/>
        <v>0.70673012705429883</v>
      </c>
      <c r="E45">
        <f t="shared" si="3"/>
        <v>90.46145626295025</v>
      </c>
      <c r="G45" s="1">
        <v>51</v>
      </c>
      <c r="H45">
        <f t="shared" si="5"/>
        <v>25.5</v>
      </c>
      <c r="I45">
        <f t="shared" si="1"/>
        <v>61.052868185364495</v>
      </c>
      <c r="J45" s="1">
        <f t="shared" si="4"/>
        <v>61</v>
      </c>
      <c r="L45">
        <v>139</v>
      </c>
      <c r="M45">
        <f t="shared" si="2"/>
        <v>34.75</v>
      </c>
    </row>
    <row r="46" spans="2:13">
      <c r="B46">
        <v>41</v>
      </c>
      <c r="C46">
        <f t="shared" si="6"/>
        <v>35</v>
      </c>
      <c r="D46" s="1">
        <f t="shared" si="0"/>
        <v>0.70020753820970971</v>
      </c>
      <c r="E46">
        <f t="shared" si="3"/>
        <v>89.626564890842843</v>
      </c>
      <c r="G46" s="1">
        <v>50</v>
      </c>
      <c r="H46">
        <f t="shared" si="5"/>
        <v>25</v>
      </c>
      <c r="I46">
        <f t="shared" si="1"/>
        <v>59.687380243839819</v>
      </c>
      <c r="J46" s="1">
        <f t="shared" si="4"/>
        <v>60</v>
      </c>
      <c r="L46">
        <v>138</v>
      </c>
      <c r="M46">
        <f t="shared" si="2"/>
        <v>34.5</v>
      </c>
    </row>
    <row r="47" spans="2:13">
      <c r="B47">
        <v>42</v>
      </c>
      <c r="C47">
        <f t="shared" si="6"/>
        <v>34.75</v>
      </c>
      <c r="D47" s="1">
        <f t="shared" si="0"/>
        <v>0.69372468425900169</v>
      </c>
      <c r="E47">
        <f t="shared" si="3"/>
        <v>88.796759585152216</v>
      </c>
      <c r="G47" s="1">
        <v>49</v>
      </c>
      <c r="H47">
        <f t="shared" si="5"/>
        <v>24.5</v>
      </c>
      <c r="I47">
        <f t="shared" si="1"/>
        <v>58.332960708170837</v>
      </c>
      <c r="J47" s="1">
        <f t="shared" si="4"/>
        <v>58</v>
      </c>
      <c r="L47">
        <v>137</v>
      </c>
      <c r="M47">
        <f t="shared" si="2"/>
        <v>34.25</v>
      </c>
    </row>
    <row r="48" spans="2:13">
      <c r="B48">
        <v>43</v>
      </c>
      <c r="C48">
        <f t="shared" si="6"/>
        <v>34.5</v>
      </c>
      <c r="D48" s="1">
        <f t="shared" si="0"/>
        <v>0.68728095860161309</v>
      </c>
      <c r="E48">
        <f t="shared" si="3"/>
        <v>87.971962701006476</v>
      </c>
      <c r="G48" s="1">
        <v>48</v>
      </c>
      <c r="H48">
        <f t="shared" si="5"/>
        <v>24</v>
      </c>
      <c r="I48">
        <f t="shared" si="1"/>
        <v>56.989271719492621</v>
      </c>
      <c r="J48" s="1">
        <f t="shared" si="4"/>
        <v>57</v>
      </c>
      <c r="L48">
        <v>126</v>
      </c>
      <c r="M48">
        <f t="shared" si="2"/>
        <v>31.5</v>
      </c>
    </row>
    <row r="49" spans="2:13">
      <c r="B49">
        <v>44</v>
      </c>
      <c r="C49">
        <f t="shared" si="6"/>
        <v>34.25</v>
      </c>
      <c r="D49" s="1">
        <f t="shared" si="0"/>
        <v>0.68087576489950985</v>
      </c>
      <c r="E49">
        <f t="shared" si="3"/>
        <v>87.152097907137261</v>
      </c>
      <c r="G49" s="1">
        <v>47</v>
      </c>
      <c r="H49">
        <f t="shared" si="5"/>
        <v>23.5</v>
      </c>
      <c r="I49">
        <f t="shared" si="1"/>
        <v>55.655983994999502</v>
      </c>
      <c r="J49" s="1">
        <f t="shared" si="4"/>
        <v>56</v>
      </c>
      <c r="L49">
        <v>134</v>
      </c>
      <c r="M49">
        <f t="shared" si="2"/>
        <v>33.5</v>
      </c>
    </row>
    <row r="50" spans="2:13">
      <c r="B50">
        <v>45</v>
      </c>
      <c r="C50">
        <f t="shared" si="6"/>
        <v>34</v>
      </c>
      <c r="D50" s="1">
        <f t="shared" si="0"/>
        <v>0.67450851684242674</v>
      </c>
      <c r="E50">
        <f t="shared" si="3"/>
        <v>86.337090155830623</v>
      </c>
      <c r="G50" s="1">
        <v>46</v>
      </c>
      <c r="H50">
        <f t="shared" si="5"/>
        <v>23</v>
      </c>
      <c r="I50">
        <f t="shared" si="1"/>
        <v>54.332776474829402</v>
      </c>
      <c r="J50" s="1">
        <f t="shared" si="4"/>
        <v>54</v>
      </c>
      <c r="L50">
        <v>133</v>
      </c>
      <c r="M50">
        <f t="shared" si="2"/>
        <v>33.25</v>
      </c>
    </row>
    <row r="51" spans="2:13">
      <c r="B51">
        <v>46</v>
      </c>
      <c r="C51">
        <f t="shared" si="6"/>
        <v>33.75</v>
      </c>
      <c r="D51" s="1">
        <f t="shared" si="0"/>
        <v>0.66817863791929888</v>
      </c>
      <c r="E51">
        <f t="shared" si="3"/>
        <v>85.526865653670257</v>
      </c>
      <c r="G51" s="1">
        <v>45</v>
      </c>
      <c r="H51">
        <f t="shared" si="5"/>
        <v>22.5</v>
      </c>
      <c r="I51">
        <f t="shared" si="1"/>
        <v>53.019335983756164</v>
      </c>
      <c r="J51" s="1">
        <f t="shared" si="4"/>
        <v>53</v>
      </c>
      <c r="L51">
        <v>132</v>
      </c>
      <c r="M51">
        <f t="shared" si="2"/>
        <v>33</v>
      </c>
    </row>
    <row r="52" spans="2:13">
      <c r="B52">
        <v>47</v>
      </c>
      <c r="C52">
        <f t="shared" si="6"/>
        <v>33.5</v>
      </c>
      <c r="D52" s="1">
        <f t="shared" si="0"/>
        <v>0.66188556119569142</v>
      </c>
      <c r="E52">
        <f t="shared" si="3"/>
        <v>84.721351833048502</v>
      </c>
      <c r="G52" s="1">
        <v>44</v>
      </c>
      <c r="H52">
        <f t="shared" si="5"/>
        <v>22</v>
      </c>
      <c r="I52">
        <f t="shared" si="1"/>
        <v>51.71535690690007</v>
      </c>
      <c r="J52" s="1">
        <f t="shared" si="4"/>
        <v>52</v>
      </c>
      <c r="L52">
        <v>131</v>
      </c>
      <c r="M52">
        <f t="shared" si="2"/>
        <v>32.75</v>
      </c>
    </row>
    <row r="53" spans="2:13">
      <c r="B53">
        <v>48</v>
      </c>
      <c r="C53">
        <f t="shared" si="6"/>
        <v>33.25</v>
      </c>
      <c r="D53" s="1">
        <f t="shared" si="0"/>
        <v>0.65562872909703773</v>
      </c>
      <c r="E53">
        <f t="shared" si="3"/>
        <v>83.92047732442083</v>
      </c>
      <c r="G53" s="1">
        <v>43</v>
      </c>
      <c r="H53">
        <f t="shared" si="5"/>
        <v>21.5</v>
      </c>
      <c r="I53">
        <f t="shared" si="1"/>
        <v>50.420540878712622</v>
      </c>
      <c r="J53" s="1">
        <f t="shared" si="4"/>
        <v>50</v>
      </c>
      <c r="L53">
        <v>129</v>
      </c>
      <c r="M53">
        <f t="shared" si="2"/>
        <v>32.25</v>
      </c>
    </row>
    <row r="54" spans="2:13">
      <c r="B54">
        <v>49</v>
      </c>
      <c r="C54">
        <f t="shared" si="6"/>
        <v>33</v>
      </c>
      <c r="D54" s="1">
        <f t="shared" si="0"/>
        <v>0.64940759319751062</v>
      </c>
      <c r="E54">
        <f t="shared" si="3"/>
        <v>83.12417192928136</v>
      </c>
      <c r="G54" s="1">
        <v>42</v>
      </c>
      <c r="H54">
        <f t="shared" si="5"/>
        <v>21</v>
      </c>
      <c r="I54">
        <f t="shared" si="1"/>
        <v>49.134596484533219</v>
      </c>
      <c r="J54" s="1">
        <f t="shared" si="4"/>
        <v>49</v>
      </c>
      <c r="L54">
        <v>128</v>
      </c>
      <c r="M54">
        <f t="shared" si="2"/>
        <v>32</v>
      </c>
    </row>
    <row r="55" spans="2:13">
      <c r="B55">
        <v>50</v>
      </c>
      <c r="C55">
        <f t="shared" si="6"/>
        <v>32.75</v>
      </c>
      <c r="D55" s="1">
        <f t="shared" si="0"/>
        <v>0.64322161401435196</v>
      </c>
      <c r="E55">
        <f t="shared" si="3"/>
        <v>82.332366593837051</v>
      </c>
      <c r="G55" s="1">
        <v>41</v>
      </c>
      <c r="H55">
        <f t="shared" si="5"/>
        <v>20.5</v>
      </c>
      <c r="I55">
        <f t="shared" si="1"/>
        <v>47.857238974054994</v>
      </c>
      <c r="J55" s="1">
        <f t="shared" si="4"/>
        <v>48</v>
      </c>
      <c r="L55">
        <v>127</v>
      </c>
      <c r="M55">
        <f t="shared" si="2"/>
        <v>31.75</v>
      </c>
    </row>
    <row r="56" spans="2:13">
      <c r="B56">
        <v>51</v>
      </c>
      <c r="C56">
        <f t="shared" si="6"/>
        <v>32.5</v>
      </c>
      <c r="D56" s="1">
        <f t="shared" si="0"/>
        <v>0.63707026080749318</v>
      </c>
      <c r="E56">
        <f t="shared" si="3"/>
        <v>81.544993383359127</v>
      </c>
      <c r="G56" s="1">
        <v>40</v>
      </c>
      <c r="H56">
        <f t="shared" si="5"/>
        <v>20</v>
      </c>
      <c r="I56">
        <f t="shared" si="1"/>
        <v>46.5881899860739</v>
      </c>
      <c r="J56" s="1">
        <f t="shared" si="4"/>
        <v>47</v>
      </c>
      <c r="L56">
        <v>125</v>
      </c>
      <c r="M56">
        <f t="shared" si="2"/>
        <v>31.25</v>
      </c>
    </row>
    <row r="57" spans="2:13">
      <c r="B57">
        <v>52</v>
      </c>
      <c r="C57">
        <f t="shared" si="6"/>
        <v>32.25</v>
      </c>
      <c r="D57" s="1">
        <f t="shared" si="0"/>
        <v>0.63095301138430615</v>
      </c>
      <c r="E57">
        <f t="shared" si="3"/>
        <v>80.761985457191187</v>
      </c>
      <c r="G57" s="1">
        <v>39</v>
      </c>
      <c r="H57">
        <f t="shared" si="5"/>
        <v>19.5</v>
      </c>
      <c r="I57">
        <f t="shared" si="1"/>
        <v>45.327177283929345</v>
      </c>
      <c r="J57" s="1">
        <f t="shared" si="4"/>
        <v>45</v>
      </c>
      <c r="L57">
        <v>124</v>
      </c>
      <c r="M57">
        <f t="shared" si="2"/>
        <v>31</v>
      </c>
    </row>
    <row r="58" spans="2:13">
      <c r="B58">
        <v>53</v>
      </c>
      <c r="C58">
        <f t="shared" si="6"/>
        <v>32</v>
      </c>
      <c r="D58" s="1">
        <f t="shared" si="0"/>
        <v>0.62486935190932746</v>
      </c>
      <c r="E58">
        <f t="shared" si="3"/>
        <v>79.983277044393915</v>
      </c>
      <c r="G58" s="1">
        <v>38</v>
      </c>
      <c r="H58">
        <f t="shared" si="5"/>
        <v>19</v>
      </c>
      <c r="I58">
        <f t="shared" si="1"/>
        <v>44.073934501077147</v>
      </c>
      <c r="J58" s="1">
        <f t="shared" si="4"/>
        <v>44</v>
      </c>
      <c r="L58">
        <v>123</v>
      </c>
      <c r="M58">
        <f t="shared" si="2"/>
        <v>30.75</v>
      </c>
    </row>
    <row r="59" spans="2:13">
      <c r="B59">
        <v>54</v>
      </c>
      <c r="C59">
        <f t="shared" si="6"/>
        <v>31.75</v>
      </c>
      <c r="D59" s="1">
        <f t="shared" si="0"/>
        <v>0.61881877671880658</v>
      </c>
      <c r="E59">
        <f t="shared" si="3"/>
        <v>79.208803420007243</v>
      </c>
      <c r="G59" s="1">
        <v>37</v>
      </c>
      <c r="H59">
        <f t="shared" si="5"/>
        <v>18.5</v>
      </c>
      <c r="I59">
        <f t="shared" si="1"/>
        <v>42.828200896265365</v>
      </c>
      <c r="J59" s="1">
        <f t="shared" si="4"/>
        <v>43</v>
      </c>
      <c r="L59">
        <v>121</v>
      </c>
      <c r="M59">
        <f t="shared" si="2"/>
        <v>30.25</v>
      </c>
    </row>
    <row r="60" spans="2:13">
      <c r="B60">
        <v>55</v>
      </c>
      <c r="C60">
        <f t="shared" si="6"/>
        <v>31.5</v>
      </c>
      <c r="D60" s="1">
        <f t="shared" si="0"/>
        <v>0.612800788139932</v>
      </c>
      <c r="E60">
        <f t="shared" si="3"/>
        <v>78.438500881911295</v>
      </c>
      <c r="G60" s="1">
        <v>36</v>
      </c>
      <c r="H60">
        <f t="shared" si="5"/>
        <v>18</v>
      </c>
      <c r="I60">
        <f t="shared" si="1"/>
        <v>41.589721117812005</v>
      </c>
      <c r="J60" s="1">
        <f t="shared" si="4"/>
        <v>42</v>
      </c>
      <c r="L60">
        <v>120</v>
      </c>
      <c r="M60">
        <f t="shared" si="2"/>
        <v>30</v>
      </c>
    </row>
    <row r="61" spans="2:13">
      <c r="B61">
        <v>56</v>
      </c>
      <c r="C61">
        <f t="shared" si="6"/>
        <v>31.25</v>
      </c>
      <c r="D61" s="1">
        <f t="shared" si="0"/>
        <v>0.60681489631459595</v>
      </c>
      <c r="E61">
        <f t="shared" si="3"/>
        <v>77.672306728268282</v>
      </c>
      <c r="G61" s="1">
        <v>35</v>
      </c>
      <c r="H61">
        <f t="shared" si="5"/>
        <v>17.5</v>
      </c>
      <c r="I61">
        <f t="shared" si="1"/>
        <v>40.358244976509887</v>
      </c>
      <c r="J61" s="1">
        <f t="shared" si="4"/>
        <v>40</v>
      </c>
      <c r="L61">
        <v>119</v>
      </c>
      <c r="M61">
        <f t="shared" si="2"/>
        <v>29.75</v>
      </c>
    </row>
    <row r="62" spans="2:13">
      <c r="B62">
        <v>57</v>
      </c>
      <c r="C62">
        <f t="shared" si="6"/>
        <v>31</v>
      </c>
      <c r="D62" s="1">
        <f t="shared" si="0"/>
        <v>0.60086061902756038</v>
      </c>
      <c r="E62">
        <f t="shared" si="3"/>
        <v>76.910159235527729</v>
      </c>
      <c r="G62" s="1">
        <v>34</v>
      </c>
      <c r="H62">
        <f t="shared" si="5"/>
        <v>17</v>
      </c>
      <c r="I62">
        <f t="shared" si="1"/>
        <v>39.13352722670853</v>
      </c>
      <c r="J62" s="1">
        <f t="shared" si="4"/>
        <v>39</v>
      </c>
      <c r="L62">
        <v>117</v>
      </c>
      <c r="M62">
        <f t="shared" si="2"/>
        <v>29.25</v>
      </c>
    </row>
    <row r="63" spans="2:13">
      <c r="B63">
        <v>58</v>
      </c>
      <c r="C63">
        <f t="shared" si="6"/>
        <v>30.75</v>
      </c>
      <c r="D63" s="1">
        <f t="shared" si="0"/>
        <v>0.59493748153889336</v>
      </c>
      <c r="E63">
        <f t="shared" si="3"/>
        <v>76.151997636978351</v>
      </c>
      <c r="G63" s="1">
        <v>33</v>
      </c>
      <c r="H63">
        <f t="shared" si="5"/>
        <v>16.5</v>
      </c>
      <c r="I63">
        <f t="shared" si="1"/>
        <v>37.915327355146275</v>
      </c>
      <c r="J63" s="1">
        <f t="shared" si="4"/>
        <v>38</v>
      </c>
      <c r="L63">
        <v>116</v>
      </c>
      <c r="M63">
        <f t="shared" si="2"/>
        <v>29</v>
      </c>
    </row>
    <row r="64" spans="2:13">
      <c r="B64">
        <v>59</v>
      </c>
      <c r="C64">
        <f t="shared" si="6"/>
        <v>30.5</v>
      </c>
      <c r="D64" s="1">
        <f t="shared" si="0"/>
        <v>0.58904501642055096</v>
      </c>
      <c r="E64">
        <f t="shared" si="3"/>
        <v>75.397762101830523</v>
      </c>
      <c r="G64" s="1">
        <v>32</v>
      </c>
      <c r="H64">
        <f t="shared" si="5"/>
        <v>16</v>
      </c>
      <c r="I64">
        <f t="shared" si="1"/>
        <v>36.703409377127414</v>
      </c>
      <c r="J64" s="1">
        <f t="shared" si="4"/>
        <v>37</v>
      </c>
      <c r="L64">
        <v>115</v>
      </c>
      <c r="M64">
        <f t="shared" si="2"/>
        <v>28.75</v>
      </c>
    </row>
    <row r="65" spans="2:13">
      <c r="B65">
        <v>60</v>
      </c>
      <c r="C65">
        <f t="shared" si="6"/>
        <v>30.25</v>
      </c>
      <c r="D65" s="1">
        <f t="shared" si="0"/>
        <v>0.58318276339698061</v>
      </c>
      <c r="E65">
        <f t="shared" si="3"/>
        <v>74.647393714813518</v>
      </c>
      <c r="G65" s="1">
        <v>31</v>
      </c>
      <c r="H65">
        <f t="shared" si="5"/>
        <v>15.5</v>
      </c>
      <c r="I65">
        <f t="shared" si="1"/>
        <v>35.497541639659325</v>
      </c>
      <c r="J65" s="1">
        <f t="shared" si="4"/>
        <v>35</v>
      </c>
      <c r="L65">
        <v>113</v>
      </c>
      <c r="M65">
        <f t="shared" si="2"/>
        <v>28.25</v>
      </c>
    </row>
    <row r="66" spans="2:13">
      <c r="B66">
        <v>61</v>
      </c>
      <c r="C66">
        <f t="shared" si="6"/>
        <v>30</v>
      </c>
      <c r="D66" s="1">
        <f t="shared" si="0"/>
        <v>0.57735026918962573</v>
      </c>
      <c r="E66">
        <f t="shared" si="3"/>
        <v>73.900834456272094</v>
      </c>
      <c r="G66" s="1">
        <v>30</v>
      </c>
      <c r="H66">
        <f t="shared" si="5"/>
        <v>15</v>
      </c>
      <c r="I66">
        <f t="shared" si="1"/>
        <v>34.297496631183705</v>
      </c>
      <c r="J66" s="1">
        <f t="shared" si="4"/>
        <v>34</v>
      </c>
      <c r="L66">
        <v>112</v>
      </c>
      <c r="M66">
        <f t="shared" si="2"/>
        <v>28</v>
      </c>
    </row>
    <row r="67" spans="2:13">
      <c r="B67">
        <v>62</v>
      </c>
      <c r="C67">
        <f t="shared" si="6"/>
        <v>29.75</v>
      </c>
      <c r="D67" s="1">
        <f t="shared" si="0"/>
        <v>0.57154708736522231</v>
      </c>
      <c r="E67">
        <f t="shared" si="3"/>
        <v>73.158027182748455</v>
      </c>
      <c r="G67" s="1">
        <v>29</v>
      </c>
      <c r="H67">
        <f t="shared" si="5"/>
        <v>14.5</v>
      </c>
      <c r="I67">
        <f t="shared" si="1"/>
        <v>33.103050797553955</v>
      </c>
      <c r="J67" s="1">
        <f t="shared" si="4"/>
        <v>33</v>
      </c>
      <c r="L67">
        <v>111</v>
      </c>
      <c r="M67">
        <f t="shared" si="2"/>
        <v>27.75</v>
      </c>
    </row>
    <row r="68" spans="2:13">
      <c r="B68">
        <v>63</v>
      </c>
      <c r="C68">
        <f t="shared" si="6"/>
        <v>29.5</v>
      </c>
      <c r="D68" s="1">
        <f t="shared" si="0"/>
        <v>0.56577277818776994</v>
      </c>
      <c r="E68">
        <f t="shared" si="3"/>
        <v>72.418915608034553</v>
      </c>
      <c r="G68" s="1">
        <v>28</v>
      </c>
      <c r="H68">
        <f t="shared" si="5"/>
        <v>14</v>
      </c>
      <c r="I68">
        <f t="shared" si="1"/>
        <v>31.913984363927128</v>
      </c>
      <c r="J68" s="1">
        <f t="shared" si="4"/>
        <v>32</v>
      </c>
      <c r="L68">
        <v>109</v>
      </c>
      <c r="M68">
        <f t="shared" si="2"/>
        <v>27.25</v>
      </c>
    </row>
    <row r="69" spans="2:13">
      <c r="B69">
        <v>64</v>
      </c>
      <c r="C69">
        <f t="shared" si="6"/>
        <v>29.25</v>
      </c>
      <c r="D69" s="1">
        <f t="shared" si="0"/>
        <v>0.56002690847407688</v>
      </c>
      <c r="E69">
        <f t="shared" si="3"/>
        <v>71.68344428468184</v>
      </c>
      <c r="G69" s="1">
        <v>27</v>
      </c>
      <c r="H69">
        <f t="shared" si="5"/>
        <v>13.5</v>
      </c>
      <c r="I69">
        <f t="shared" si="1"/>
        <v>30.730081162254852</v>
      </c>
      <c r="J69" s="1">
        <f t="shared" si="4"/>
        <v>31</v>
      </c>
      <c r="L69">
        <v>108</v>
      </c>
      <c r="M69">
        <f t="shared" si="2"/>
        <v>27</v>
      </c>
    </row>
    <row r="70" spans="2:13">
      <c r="B70">
        <v>65</v>
      </c>
      <c r="C70">
        <f t="shared" si="6"/>
        <v>29</v>
      </c>
      <c r="D70" s="1">
        <f t="shared" si="0"/>
        <v>0.55430905145276899</v>
      </c>
      <c r="E70">
        <f t="shared" si="3"/>
        <v>70.95155858595443</v>
      </c>
      <c r="G70" s="1">
        <v>26</v>
      </c>
      <c r="H70">
        <f t="shared" si="5"/>
        <v>13</v>
      </c>
      <c r="I70">
        <f t="shared" si="1"/>
        <v>29.551128464072079</v>
      </c>
      <c r="J70" s="1">
        <f t="shared" si="4"/>
        <v>30</v>
      </c>
      <c r="L70">
        <v>106</v>
      </c>
      <c r="M70">
        <f t="shared" si="2"/>
        <v>26.5</v>
      </c>
    </row>
    <row r="71" spans="2:13">
      <c r="B71">
        <v>66</v>
      </c>
      <c r="C71">
        <f t="shared" si="6"/>
        <v>28.75</v>
      </c>
      <c r="D71" s="1">
        <f t="shared" ref="D71:D134" si="7">TAN(C71*PI()/180)</f>
        <v>0.54861878662666752</v>
      </c>
      <c r="E71">
        <f t="shared" si="3"/>
        <v>70.223204688213443</v>
      </c>
      <c r="G71" s="1">
        <v>25</v>
      </c>
      <c r="H71">
        <f t="shared" si="5"/>
        <v>12.5</v>
      </c>
      <c r="I71">
        <f t="shared" ref="I71:I96" si="8">TAN(H71*PI()/180)*128</f>
        <v>28.376916818296305</v>
      </c>
      <c r="J71" s="1">
        <f t="shared" si="4"/>
        <v>28</v>
      </c>
      <c r="L71">
        <v>105</v>
      </c>
      <c r="M71">
        <f t="shared" si="2"/>
        <v>26.25</v>
      </c>
    </row>
    <row r="72" spans="2:13">
      <c r="B72">
        <v>67</v>
      </c>
      <c r="C72">
        <f t="shared" si="6"/>
        <v>28.5</v>
      </c>
      <c r="D72" s="1">
        <f t="shared" si="7"/>
        <v>0.54295569963843682</v>
      </c>
      <c r="E72">
        <f t="shared" ref="E72:E135" si="9">D72*128</f>
        <v>69.498329553719913</v>
      </c>
      <c r="G72" s="1">
        <v>24</v>
      </c>
      <c r="H72">
        <f t="shared" si="5"/>
        <v>12</v>
      </c>
      <c r="I72">
        <f t="shared" si="8"/>
        <v>27.207239893762829</v>
      </c>
      <c r="J72" s="1">
        <f t="shared" ref="J72:J95" si="10">ROUND(I72,0)</f>
        <v>27</v>
      </c>
      <c r="L72">
        <v>103</v>
      </c>
      <c r="M72">
        <f t="shared" si="2"/>
        <v>25.75</v>
      </c>
    </row>
    <row r="73" spans="2:13">
      <c r="B73">
        <v>68</v>
      </c>
      <c r="C73">
        <f t="shared" si="6"/>
        <v>28.25</v>
      </c>
      <c r="D73" s="1">
        <f t="shared" si="7"/>
        <v>0.53731938213940633</v>
      </c>
      <c r="E73">
        <f t="shared" si="9"/>
        <v>68.77688091384401</v>
      </c>
      <c r="G73" s="1">
        <v>23</v>
      </c>
      <c r="H73">
        <f t="shared" ref="H73:H102" si="11">H72-0.5</f>
        <v>11.5</v>
      </c>
      <c r="I73">
        <f t="shared" si="8"/>
        <v>26.041894326233514</v>
      </c>
      <c r="J73" s="1">
        <f t="shared" si="10"/>
        <v>26</v>
      </c>
      <c r="L73">
        <v>102</v>
      </c>
      <c r="M73">
        <f t="shared" si="2"/>
        <v>25.5</v>
      </c>
    </row>
    <row r="74" spans="2:13">
      <c r="B74">
        <v>69</v>
      </c>
      <c r="C74">
        <f t="shared" si="6"/>
        <v>28</v>
      </c>
      <c r="D74" s="1">
        <f t="shared" si="7"/>
        <v>0.53170943166147877</v>
      </c>
      <c r="E74">
        <f t="shared" si="9"/>
        <v>68.058807252669283</v>
      </c>
      <c r="G74" s="1">
        <v>22</v>
      </c>
      <c r="H74">
        <f t="shared" si="11"/>
        <v>11</v>
      </c>
      <c r="I74">
        <f t="shared" si="8"/>
        <v>24.880679569627965</v>
      </c>
      <c r="J74" s="1">
        <f t="shared" si="10"/>
        <v>25</v>
      </c>
      <c r="L74">
        <v>100</v>
      </c>
      <c r="M74">
        <f t="shared" si="2"/>
        <v>25</v>
      </c>
    </row>
    <row r="75" spans="2:13">
      <c r="B75">
        <v>70</v>
      </c>
      <c r="C75">
        <f t="shared" ref="C75:C138" si="12">C74-0.25</f>
        <v>27.75</v>
      </c>
      <c r="D75" s="1">
        <f t="shared" si="7"/>
        <v>0.52612545149203405</v>
      </c>
      <c r="E75">
        <f t="shared" si="9"/>
        <v>67.344057790980358</v>
      </c>
      <c r="G75" s="1">
        <v>21</v>
      </c>
      <c r="H75">
        <f t="shared" si="11"/>
        <v>10.5</v>
      </c>
      <c r="I75">
        <f t="shared" si="8"/>
        <v>23.723397751236401</v>
      </c>
      <c r="J75" s="1">
        <f t="shared" si="10"/>
        <v>24</v>
      </c>
      <c r="L75">
        <v>99</v>
      </c>
      <c r="M75">
        <f t="shared" si="2"/>
        <v>24.75</v>
      </c>
    </row>
    <row r="76" spans="2:13">
      <c r="B76">
        <v>71</v>
      </c>
      <c r="C76">
        <f t="shared" si="12"/>
        <v>27.5</v>
      </c>
      <c r="D76" s="1">
        <f t="shared" si="7"/>
        <v>0.52056705055174624</v>
      </c>
      <c r="E76">
        <f t="shared" si="9"/>
        <v>66.632582470623518</v>
      </c>
      <c r="G76" s="1">
        <v>20</v>
      </c>
      <c r="H76">
        <f t="shared" si="11"/>
        <v>10</v>
      </c>
      <c r="I76">
        <f t="shared" si="8"/>
        <v>22.569853530683517</v>
      </c>
      <c r="J76" s="1">
        <f t="shared" si="10"/>
        <v>23</v>
      </c>
      <c r="L76">
        <v>98</v>
      </c>
      <c r="M76">
        <f t="shared" si="2"/>
        <v>24.5</v>
      </c>
    </row>
    <row r="77" spans="2:13">
      <c r="B77">
        <v>72</v>
      </c>
      <c r="C77">
        <f t="shared" si="12"/>
        <v>27.25</v>
      </c>
      <c r="D77" s="1">
        <f t="shared" si="7"/>
        <v>0.51503384327522883</v>
      </c>
      <c r="E77">
        <f t="shared" si="9"/>
        <v>65.92433193922929</v>
      </c>
      <c r="G77" s="1">
        <v>19</v>
      </c>
      <c r="H77">
        <f t="shared" si="11"/>
        <v>9.5</v>
      </c>
      <c r="I77">
        <f t="shared" si="8"/>
        <v>21.419853962421701</v>
      </c>
      <c r="J77" s="1">
        <f t="shared" si="10"/>
        <v>21</v>
      </c>
      <c r="L77">
        <v>96</v>
      </c>
      <c r="M77">
        <f t="shared" si="2"/>
        <v>24</v>
      </c>
    </row>
    <row r="78" spans="2:13">
      <c r="B78">
        <v>73</v>
      </c>
      <c r="C78">
        <f t="shared" si="12"/>
        <v>27</v>
      </c>
      <c r="D78" s="1">
        <f t="shared" si="7"/>
        <v>0.50952544949442879</v>
      </c>
      <c r="E78">
        <f t="shared" si="9"/>
        <v>65.219257535286886</v>
      </c>
      <c r="G78" s="1">
        <v>18</v>
      </c>
      <c r="H78">
        <f t="shared" si="11"/>
        <v>9</v>
      </c>
      <c r="I78">
        <f t="shared" si="8"/>
        <v>20.273208361540643</v>
      </c>
      <c r="J78" s="1">
        <f t="shared" si="10"/>
        <v>20</v>
      </c>
      <c r="L78">
        <v>95</v>
      </c>
      <c r="M78">
        <f t="shared" si="2"/>
        <v>23.75</v>
      </c>
    </row>
    <row r="79" spans="2:13">
      <c r="B79">
        <v>74</v>
      </c>
      <c r="C79">
        <f t="shared" si="12"/>
        <v>26.75</v>
      </c>
      <c r="D79" s="1">
        <f t="shared" si="7"/>
        <v>0.50404149432469303</v>
      </c>
      <c r="E79">
        <f t="shared" si="9"/>
        <v>64.517311273560708</v>
      </c>
      <c r="G79" s="1">
        <v>17</v>
      </c>
      <c r="H79">
        <f t="shared" si="11"/>
        <v>8.5</v>
      </c>
      <c r="I79">
        <f t="shared" si="8"/>
        <v>19.12972817268836</v>
      </c>
      <c r="J79" s="1">
        <f t="shared" si="10"/>
        <v>19</v>
      </c>
      <c r="L79">
        <v>93</v>
      </c>
      <c r="M79">
        <f t="shared" si="2"/>
        <v>23.25</v>
      </c>
    </row>
    <row r="80" spans="2:13">
      <c r="B80">
        <v>75</v>
      </c>
      <c r="C80">
        <f t="shared" si="12"/>
        <v>26.5</v>
      </c>
      <c r="D80" s="1">
        <f t="shared" si="7"/>
        <v>0.49858160805343149</v>
      </c>
      <c r="E80">
        <f t="shared" si="9"/>
        <v>63.818445830839231</v>
      </c>
      <c r="G80" s="1">
        <v>16</v>
      </c>
      <c r="H80">
        <f t="shared" si="11"/>
        <v>8</v>
      </c>
      <c r="I80">
        <f t="shared" si="8"/>
        <v>17.989226841906106</v>
      </c>
      <c r="J80" s="1">
        <f t="shared" si="10"/>
        <v>18</v>
      </c>
      <c r="L80">
        <v>91</v>
      </c>
      <c r="M80">
        <f t="shared" si="2"/>
        <v>22.75</v>
      </c>
    </row>
    <row r="81" spans="2:13">
      <c r="B81">
        <v>76</v>
      </c>
      <c r="C81">
        <f t="shared" si="12"/>
        <v>26.25</v>
      </c>
      <c r="D81" s="1">
        <f t="shared" si="7"/>
        <v>0.49314542603130412</v>
      </c>
      <c r="E81">
        <f t="shared" si="9"/>
        <v>63.122614532006928</v>
      </c>
      <c r="G81" s="1">
        <v>15</v>
      </c>
      <c r="H81">
        <f t="shared" si="11"/>
        <v>7.5</v>
      </c>
      <c r="I81">
        <f t="shared" si="8"/>
        <v>16.851519691186667</v>
      </c>
      <c r="J81" s="1">
        <f t="shared" si="10"/>
        <v>17</v>
      </c>
      <c r="L81">
        <v>90</v>
      </c>
      <c r="M81">
        <f t="shared" si="2"/>
        <v>22.5</v>
      </c>
    </row>
    <row r="82" spans="2:13">
      <c r="B82">
        <v>77</v>
      </c>
      <c r="C82">
        <f t="shared" si="12"/>
        <v>26</v>
      </c>
      <c r="D82" s="1">
        <f t="shared" si="7"/>
        <v>0.48773258856586144</v>
      </c>
      <c r="E82">
        <f t="shared" si="9"/>
        <v>62.429771336430264</v>
      </c>
      <c r="G82" s="1">
        <v>14</v>
      </c>
      <c r="H82">
        <f t="shared" si="11"/>
        <v>7</v>
      </c>
      <c r="I82">
        <f t="shared" si="8"/>
        <v>15.716423795571789</v>
      </c>
      <c r="J82" s="1">
        <f t="shared" si="10"/>
        <v>16</v>
      </c>
      <c r="L82">
        <v>88</v>
      </c>
      <c r="M82">
        <f t="shared" si="2"/>
        <v>22</v>
      </c>
    </row>
    <row r="83" spans="2:13">
      <c r="B83">
        <v>78</v>
      </c>
      <c r="C83">
        <f t="shared" si="12"/>
        <v>25.75</v>
      </c>
      <c r="D83" s="1">
        <f t="shared" si="7"/>
        <v>0.48234274081757045</v>
      </c>
      <c r="E83">
        <f t="shared" si="9"/>
        <v>61.739870824649017</v>
      </c>
      <c r="G83" s="1">
        <v>13</v>
      </c>
      <c r="H83">
        <f t="shared" si="11"/>
        <v>6.5</v>
      </c>
      <c r="I83">
        <f t="shared" si="8"/>
        <v>14.583757862610623</v>
      </c>
      <c r="J83" s="1">
        <f t="shared" si="10"/>
        <v>15</v>
      </c>
      <c r="L83">
        <v>87</v>
      </c>
      <c r="M83">
        <f t="shared" si="2"/>
        <v>21.75</v>
      </c>
    </row>
    <row r="84" spans="2:13">
      <c r="B84">
        <v>79</v>
      </c>
      <c r="C84">
        <f t="shared" si="12"/>
        <v>25.5</v>
      </c>
      <c r="D84" s="1">
        <f t="shared" si="7"/>
        <v>0.47697553269816012</v>
      </c>
      <c r="E84">
        <f t="shared" si="9"/>
        <v>61.052868185364495</v>
      </c>
      <c r="G84" s="1">
        <v>12</v>
      </c>
      <c r="H84">
        <f t="shared" si="11"/>
        <v>6</v>
      </c>
      <c r="I84">
        <f t="shared" si="8"/>
        <v>13.453342114006587</v>
      </c>
      <c r="J84" s="1">
        <f t="shared" si="10"/>
        <v>13</v>
      </c>
      <c r="L84">
        <v>85</v>
      </c>
      <c r="M84">
        <f t="shared" si="2"/>
        <v>21.25</v>
      </c>
    </row>
    <row r="85" spans="2:13">
      <c r="B85">
        <v>80</v>
      </c>
      <c r="C85">
        <f t="shared" si="12"/>
        <v>25.25</v>
      </c>
      <c r="D85" s="1">
        <f t="shared" si="7"/>
        <v>0.47163061877122109</v>
      </c>
      <c r="E85">
        <f t="shared" si="9"/>
        <v>60.368719202716299</v>
      </c>
      <c r="G85" s="1">
        <v>11</v>
      </c>
      <c r="H85">
        <f t="shared" si="11"/>
        <v>5.5</v>
      </c>
      <c r="I85">
        <f t="shared" si="8"/>
        <v>12.324998169284942</v>
      </c>
      <c r="J85" s="1">
        <f t="shared" si="10"/>
        <v>12</v>
      </c>
      <c r="L85">
        <v>84</v>
      </c>
      <c r="M85">
        <f t="shared" si="2"/>
        <v>21</v>
      </c>
    </row>
    <row r="86" spans="2:13">
      <c r="B86">
        <v>81</v>
      </c>
      <c r="C86">
        <f t="shared" si="12"/>
        <v>25</v>
      </c>
      <c r="D86" s="1">
        <f t="shared" si="7"/>
        <v>0.46630765815499858</v>
      </c>
      <c r="E86">
        <f t="shared" si="9"/>
        <v>59.687380243839819</v>
      </c>
      <c r="G86" s="1">
        <v>10</v>
      </c>
      <c r="H86">
        <f t="shared" si="11"/>
        <v>5</v>
      </c>
      <c r="I86">
        <f t="shared" si="8"/>
        <v>11.198548931318273</v>
      </c>
      <c r="J86" s="1">
        <f t="shared" si="10"/>
        <v>11</v>
      </c>
      <c r="L86">
        <v>82</v>
      </c>
      <c r="M86">
        <f t="shared" si="2"/>
        <v>20.5</v>
      </c>
    </row>
    <row r="87" spans="2:13">
      <c r="B87">
        <v>82</v>
      </c>
      <c r="C87">
        <f t="shared" si="12"/>
        <v>24.75</v>
      </c>
      <c r="D87" s="1">
        <f t="shared" si="7"/>
        <v>0.46100631442731821</v>
      </c>
      <c r="E87">
        <f t="shared" si="9"/>
        <v>59.008808246696731</v>
      </c>
      <c r="G87" s="1">
        <v>9</v>
      </c>
      <c r="H87">
        <f t="shared" si="11"/>
        <v>4.5</v>
      </c>
      <c r="I87">
        <f t="shared" si="8"/>
        <v>10.07381847355116</v>
      </c>
      <c r="J87" s="1">
        <f t="shared" si="10"/>
        <v>10</v>
      </c>
      <c r="L87">
        <v>81</v>
      </c>
      <c r="M87">
        <f t="shared" si="2"/>
        <v>20.25</v>
      </c>
    </row>
    <row r="88" spans="2:13">
      <c r="B88">
        <v>83</v>
      </c>
      <c r="C88">
        <f t="shared" si="12"/>
        <v>24.5</v>
      </c>
      <c r="D88" s="1">
        <f t="shared" si="7"/>
        <v>0.45572625553258467</v>
      </c>
      <c r="E88">
        <f t="shared" si="9"/>
        <v>58.332960708170837</v>
      </c>
      <c r="G88" s="1">
        <v>8</v>
      </c>
      <c r="H88">
        <f t="shared" si="11"/>
        <v>4</v>
      </c>
      <c r="I88">
        <f t="shared" si="8"/>
        <v>8.950631928769333</v>
      </c>
      <c r="J88" s="1">
        <f t="shared" si="10"/>
        <v>9</v>
      </c>
      <c r="L88">
        <v>79</v>
      </c>
      <c r="M88">
        <f t="shared" si="2"/>
        <v>19.75</v>
      </c>
    </row>
    <row r="89" spans="2:13">
      <c r="B89">
        <v>84</v>
      </c>
      <c r="C89">
        <f t="shared" si="12"/>
        <v>24.25</v>
      </c>
      <c r="D89" s="1">
        <f t="shared" si="7"/>
        <v>0.45046715369079887</v>
      </c>
      <c r="E89">
        <f t="shared" si="9"/>
        <v>57.659795672422256</v>
      </c>
      <c r="G89" s="1">
        <v>7</v>
      </c>
      <c r="H89">
        <f t="shared" si="11"/>
        <v>3.5</v>
      </c>
      <c r="I89">
        <f t="shared" si="8"/>
        <v>7.8288153792619912</v>
      </c>
      <c r="J89" s="1">
        <f t="shared" si="10"/>
        <v>8</v>
      </c>
      <c r="L89">
        <v>77</v>
      </c>
      <c r="M89">
        <f t="shared" si="2"/>
        <v>19.25</v>
      </c>
    </row>
    <row r="90" spans="2:13">
      <c r="B90">
        <v>85</v>
      </c>
      <c r="C90">
        <f t="shared" si="12"/>
        <v>24</v>
      </c>
      <c r="D90" s="1">
        <f t="shared" si="7"/>
        <v>0.4452286853085361</v>
      </c>
      <c r="E90">
        <f t="shared" si="9"/>
        <v>56.989271719492621</v>
      </c>
      <c r="G90" s="1">
        <v>6</v>
      </c>
      <c r="H90">
        <f t="shared" si="11"/>
        <v>3</v>
      </c>
      <c r="I90">
        <f t="shared" si="8"/>
        <v>6.7081957482292731</v>
      </c>
      <c r="J90" s="1">
        <f t="shared" si="10"/>
        <v>7</v>
      </c>
      <c r="L90">
        <v>76</v>
      </c>
      <c r="M90">
        <f t="shared" si="2"/>
        <v>19</v>
      </c>
    </row>
    <row r="91" spans="2:13">
      <c r="B91">
        <v>86</v>
      </c>
      <c r="C91">
        <f t="shared" si="12"/>
        <v>23.75</v>
      </c>
      <c r="D91" s="1">
        <f t="shared" si="7"/>
        <v>0.44001053089183345</v>
      </c>
      <c r="E91">
        <f t="shared" si="9"/>
        <v>56.321347954154682</v>
      </c>
      <c r="G91" s="1">
        <v>5</v>
      </c>
      <c r="H91">
        <f t="shared" si="11"/>
        <v>2.5</v>
      </c>
      <c r="I91">
        <f t="shared" si="8"/>
        <v>5.5886006922895435</v>
      </c>
      <c r="J91" s="1">
        <f t="shared" si="10"/>
        <v>6</v>
      </c>
      <c r="L91">
        <v>74</v>
      </c>
      <c r="M91">
        <f t="shared" si="2"/>
        <v>18.5</v>
      </c>
    </row>
    <row r="92" spans="2:13">
      <c r="B92">
        <v>87</v>
      </c>
      <c r="C92">
        <f t="shared" si="12"/>
        <v>23.5</v>
      </c>
      <c r="D92" s="1">
        <f t="shared" si="7"/>
        <v>0.43481237496093361</v>
      </c>
      <c r="E92">
        <f t="shared" si="9"/>
        <v>55.655983994999502</v>
      </c>
      <c r="G92" s="1">
        <v>4</v>
      </c>
      <c r="H92">
        <f t="shared" si="11"/>
        <v>2</v>
      </c>
      <c r="I92">
        <f t="shared" si="8"/>
        <v>4.4698584949437095</v>
      </c>
      <c r="J92" s="1">
        <f t="shared" si="10"/>
        <v>4</v>
      </c>
      <c r="L92">
        <v>73</v>
      </c>
      <c r="M92">
        <f t="shared" si="2"/>
        <v>18.25</v>
      </c>
    </row>
    <row r="93" spans="2:13">
      <c r="B93">
        <v>88</v>
      </c>
      <c r="C93">
        <f t="shared" si="12"/>
        <v>23.25</v>
      </c>
      <c r="D93" s="1">
        <f t="shared" si="7"/>
        <v>0.42963390596683598</v>
      </c>
      <c r="E93">
        <f t="shared" si="9"/>
        <v>54.993139963755006</v>
      </c>
      <c r="G93" s="1">
        <v>3</v>
      </c>
      <c r="H93">
        <f t="shared" si="11"/>
        <v>1.5</v>
      </c>
      <c r="I93">
        <f t="shared" si="8"/>
        <v>3.3517979608559267</v>
      </c>
      <c r="J93" s="1">
        <f t="shared" si="10"/>
        <v>3</v>
      </c>
      <c r="L93">
        <v>71</v>
      </c>
      <c r="M93">
        <f t="shared" si="2"/>
        <v>17.75</v>
      </c>
    </row>
    <row r="94" spans="2:13">
      <c r="B94">
        <v>89</v>
      </c>
      <c r="C94">
        <f t="shared" si="12"/>
        <v>23</v>
      </c>
      <c r="D94" s="1">
        <f t="shared" si="7"/>
        <v>0.4244748162096047</v>
      </c>
      <c r="E94">
        <f t="shared" si="9"/>
        <v>54.332776474829402</v>
      </c>
      <c r="G94" s="1">
        <v>2</v>
      </c>
      <c r="H94">
        <f t="shared" si="11"/>
        <v>1</v>
      </c>
      <c r="I94">
        <f t="shared" si="8"/>
        <v>2.2342483108118509</v>
      </c>
      <c r="J94" s="1">
        <f t="shared" si="10"/>
        <v>2</v>
      </c>
      <c r="L94">
        <v>69</v>
      </c>
      <c r="M94">
        <f t="shared" si="2"/>
        <v>17.25</v>
      </c>
    </row>
    <row r="95" spans="2:13">
      <c r="B95">
        <v>90</v>
      </c>
      <c r="C95">
        <f t="shared" si="12"/>
        <v>22.75</v>
      </c>
      <c r="D95" s="1">
        <f t="shared" si="7"/>
        <v>0.41933480175838683</v>
      </c>
      <c r="E95">
        <f t="shared" si="9"/>
        <v>53.674854625073515</v>
      </c>
      <c r="G95" s="1">
        <v>1</v>
      </c>
      <c r="H95">
        <f t="shared" si="11"/>
        <v>0.5</v>
      </c>
      <c r="I95">
        <f t="shared" si="8"/>
        <v>1.117039077217125</v>
      </c>
      <c r="J95" s="1">
        <f t="shared" si="10"/>
        <v>1</v>
      </c>
      <c r="L95">
        <v>68</v>
      </c>
      <c r="M95">
        <f t="shared" si="2"/>
        <v>17</v>
      </c>
    </row>
    <row r="96" spans="2:13">
      <c r="B96">
        <v>91</v>
      </c>
      <c r="C96">
        <f t="shared" si="12"/>
        <v>22.5</v>
      </c>
      <c r="D96" s="1">
        <f t="shared" si="7"/>
        <v>0.41421356237309503</v>
      </c>
      <c r="E96">
        <f t="shared" si="9"/>
        <v>53.019335983756164</v>
      </c>
      <c r="H96">
        <f t="shared" si="11"/>
        <v>0</v>
      </c>
      <c r="I96">
        <f t="shared" si="8"/>
        <v>0</v>
      </c>
      <c r="L96">
        <v>66</v>
      </c>
      <c r="M96">
        <f t="shared" si="2"/>
        <v>16.5</v>
      </c>
    </row>
    <row r="97" spans="2:13">
      <c r="B97">
        <v>92</v>
      </c>
      <c r="C97">
        <f t="shared" si="12"/>
        <v>22.25</v>
      </c>
      <c r="D97" s="1">
        <f t="shared" si="7"/>
        <v>0.40911080142770978</v>
      </c>
      <c r="E97">
        <f t="shared" si="9"/>
        <v>52.366182582746852</v>
      </c>
      <c r="L97">
        <v>64</v>
      </c>
      <c r="M97">
        <f t="shared" si="2"/>
        <v>16</v>
      </c>
    </row>
    <row r="98" spans="2:13">
      <c r="B98">
        <v>93</v>
      </c>
      <c r="C98">
        <f t="shared" si="12"/>
        <v>22</v>
      </c>
      <c r="D98" s="1">
        <f t="shared" si="7"/>
        <v>0.40402622583515679</v>
      </c>
      <c r="E98">
        <f t="shared" si="9"/>
        <v>51.71535690690007</v>
      </c>
      <c r="L98">
        <v>63</v>
      </c>
      <c r="M98">
        <f t="shared" si="2"/>
        <v>15.75</v>
      </c>
    </row>
    <row r="99" spans="2:13">
      <c r="B99">
        <v>94</v>
      </c>
      <c r="C99">
        <f t="shared" si="12"/>
        <v>21.75</v>
      </c>
      <c r="D99" s="1">
        <f t="shared" si="7"/>
        <v>0.39895954597371935</v>
      </c>
      <c r="E99">
        <f t="shared" si="9"/>
        <v>51.066821884636077</v>
      </c>
      <c r="L99">
        <v>61</v>
      </c>
      <c r="M99">
        <f t="shared" si="2"/>
        <v>15.25</v>
      </c>
    </row>
    <row r="100" spans="2:13">
      <c r="B100">
        <v>95</v>
      </c>
      <c r="C100">
        <f t="shared" si="12"/>
        <v>21.5</v>
      </c>
      <c r="D100" s="1">
        <f t="shared" si="7"/>
        <v>0.39391047561494236</v>
      </c>
      <c r="E100">
        <f t="shared" si="9"/>
        <v>50.420540878712622</v>
      </c>
      <c r="L100">
        <v>60</v>
      </c>
      <c r="M100">
        <f t="shared" si="2"/>
        <v>15</v>
      </c>
    </row>
    <row r="101" spans="2:13">
      <c r="B101">
        <v>96</v>
      </c>
      <c r="C101">
        <f t="shared" si="12"/>
        <v>21.25</v>
      </c>
      <c r="D101" s="1">
        <f t="shared" si="7"/>
        <v>0.38887873185298966</v>
      </c>
      <c r="E101">
        <f t="shared" si="9"/>
        <v>49.776477677182676</v>
      </c>
      <c r="L101">
        <v>58</v>
      </c>
      <c r="M101">
        <f t="shared" si="2"/>
        <v>14.5</v>
      </c>
    </row>
    <row r="102" spans="2:13">
      <c r="B102">
        <v>97</v>
      </c>
      <c r="C102">
        <f t="shared" si="12"/>
        <v>21</v>
      </c>
      <c r="D102" s="1">
        <f t="shared" si="7"/>
        <v>0.38386403503541577</v>
      </c>
      <c r="E102">
        <f t="shared" si="9"/>
        <v>49.134596484533219</v>
      </c>
      <c r="L102">
        <v>56</v>
      </c>
      <c r="M102">
        <f t="shared" si="2"/>
        <v>14</v>
      </c>
    </row>
    <row r="103" spans="2:13">
      <c r="B103">
        <v>98</v>
      </c>
      <c r="C103">
        <f t="shared" si="12"/>
        <v>20.75</v>
      </c>
      <c r="D103" s="1">
        <f t="shared" si="7"/>
        <v>0.37886610869531406</v>
      </c>
      <c r="E103">
        <f t="shared" si="9"/>
        <v>48.4948619130002</v>
      </c>
      <c r="L103">
        <v>54</v>
      </c>
      <c r="M103">
        <f t="shared" si="2"/>
        <v>13.5</v>
      </c>
    </row>
    <row r="104" spans="2:13">
      <c r="B104">
        <v>99</v>
      </c>
      <c r="C104">
        <f t="shared" si="12"/>
        <v>20.5</v>
      </c>
      <c r="D104" s="1">
        <f t="shared" si="7"/>
        <v>0.37388467948480464</v>
      </c>
      <c r="E104">
        <f t="shared" si="9"/>
        <v>47.857238974054994</v>
      </c>
      <c r="L104">
        <v>53</v>
      </c>
      <c r="M104">
        <f t="shared" si="2"/>
        <v>13.25</v>
      </c>
    </row>
    <row r="105" spans="2:13">
      <c r="B105">
        <v>100</v>
      </c>
      <c r="C105">
        <f t="shared" si="12"/>
        <v>20.25</v>
      </c>
      <c r="D105" s="1">
        <f t="shared" si="7"/>
        <v>0.36891947710982709</v>
      </c>
      <c r="E105">
        <f t="shared" si="9"/>
        <v>47.221693070057867</v>
      </c>
      <c r="L105">
        <v>51</v>
      </c>
      <c r="M105">
        <f t="shared" si="2"/>
        <v>12.75</v>
      </c>
    </row>
    <row r="106" spans="2:13">
      <c r="B106">
        <v>101</v>
      </c>
      <c r="C106">
        <f t="shared" si="12"/>
        <v>20</v>
      </c>
      <c r="D106" s="1">
        <f t="shared" si="7"/>
        <v>0.36397023426620234</v>
      </c>
      <c r="E106">
        <f t="shared" si="9"/>
        <v>46.5881899860739</v>
      </c>
      <c r="L106">
        <v>49</v>
      </c>
      <c r="M106">
        <f t="shared" si="2"/>
        <v>12.25</v>
      </c>
    </row>
    <row r="107" spans="2:13">
      <c r="B107">
        <v>102</v>
      </c>
      <c r="C107">
        <f t="shared" si="12"/>
        <v>19.75</v>
      </c>
      <c r="D107" s="1">
        <f t="shared" si="7"/>
        <v>0.35903668657693161</v>
      </c>
      <c r="E107">
        <f t="shared" si="9"/>
        <v>45.956695881847246</v>
      </c>
      <c r="L107">
        <v>48</v>
      </c>
      <c r="M107">
        <f t="shared" si="2"/>
        <v>12</v>
      </c>
    </row>
    <row r="108" spans="2:13">
      <c r="B108">
        <v>103</v>
      </c>
      <c r="C108">
        <f t="shared" si="12"/>
        <v>19.5</v>
      </c>
      <c r="D108" s="1">
        <f t="shared" si="7"/>
        <v>0.35411857253069801</v>
      </c>
      <c r="E108">
        <f t="shared" si="9"/>
        <v>45.327177283929345</v>
      </c>
      <c r="L108">
        <v>46</v>
      </c>
      <c r="M108">
        <f t="shared" si="2"/>
        <v>11.5</v>
      </c>
    </row>
    <row r="109" spans="2:13">
      <c r="B109">
        <v>104</v>
      </c>
      <c r="C109">
        <f t="shared" si="12"/>
        <v>19.25</v>
      </c>
      <c r="D109" s="1">
        <f t="shared" si="7"/>
        <v>0.34921563342153994</v>
      </c>
      <c r="E109">
        <f t="shared" si="9"/>
        <v>44.699601077957112</v>
      </c>
      <c r="L109">
        <v>44</v>
      </c>
      <c r="M109">
        <f t="shared" si="2"/>
        <v>11</v>
      </c>
    </row>
    <row r="110" spans="2:13">
      <c r="B110">
        <v>105</v>
      </c>
      <c r="C110">
        <f t="shared" si="12"/>
        <v>19</v>
      </c>
      <c r="D110" s="1">
        <f t="shared" si="7"/>
        <v>0.34432761328966521</v>
      </c>
      <c r="E110">
        <f t="shared" si="9"/>
        <v>44.073934501077147</v>
      </c>
      <c r="L110">
        <v>42</v>
      </c>
      <c r="M110">
        <f t="shared" si="2"/>
        <v>10.5</v>
      </c>
    </row>
    <row r="111" spans="2:13">
      <c r="B111">
        <v>106</v>
      </c>
      <c r="C111">
        <f t="shared" si="12"/>
        <v>18.75</v>
      </c>
      <c r="D111" s="1">
        <f t="shared" si="7"/>
        <v>0.33945425886337582</v>
      </c>
      <c r="E111">
        <f t="shared" si="9"/>
        <v>43.450145134512105</v>
      </c>
      <c r="L111">
        <v>41</v>
      </c>
      <c r="M111">
        <f t="shared" si="2"/>
        <v>10.25</v>
      </c>
    </row>
    <row r="112" spans="2:13">
      <c r="B112">
        <v>107</v>
      </c>
      <c r="C112">
        <f t="shared" si="12"/>
        <v>18.5</v>
      </c>
      <c r="D112" s="1">
        <f t="shared" si="7"/>
        <v>0.33459531950207316</v>
      </c>
      <c r="E112">
        <f t="shared" si="9"/>
        <v>42.828200896265365</v>
      </c>
      <c r="L112">
        <v>39</v>
      </c>
      <c r="M112">
        <f t="shared" si="2"/>
        <v>9.75</v>
      </c>
    </row>
    <row r="113" spans="2:13">
      <c r="B113">
        <v>108</v>
      </c>
      <c r="C113">
        <f t="shared" si="12"/>
        <v>18.25</v>
      </c>
      <c r="D113" s="1">
        <f t="shared" si="7"/>
        <v>0.32975054714031665</v>
      </c>
      <c r="E113">
        <f t="shared" si="9"/>
        <v>42.208070033960531</v>
      </c>
      <c r="L113">
        <v>37</v>
      </c>
      <c r="M113">
        <f t="shared" si="2"/>
        <v>9.25</v>
      </c>
    </row>
    <row r="114" spans="2:13">
      <c r="B114">
        <v>109</v>
      </c>
      <c r="C114">
        <f t="shared" si="12"/>
        <v>18</v>
      </c>
      <c r="D114" s="1">
        <f t="shared" si="7"/>
        <v>0.32491969623290629</v>
      </c>
      <c r="E114">
        <f t="shared" si="9"/>
        <v>41.589721117812005</v>
      </c>
      <c r="L114">
        <v>36</v>
      </c>
      <c r="M114">
        <f t="shared" si="2"/>
        <v>9</v>
      </c>
    </row>
    <row r="115" spans="2:13">
      <c r="B115">
        <v>110</v>
      </c>
      <c r="C115">
        <f t="shared" si="12"/>
        <v>17.75</v>
      </c>
      <c r="D115" s="1">
        <f t="shared" si="7"/>
        <v>0.3201025237009637</v>
      </c>
      <c r="E115">
        <f t="shared" si="9"/>
        <v>40.973123033723354</v>
      </c>
      <c r="L115">
        <v>34</v>
      </c>
      <c r="M115">
        <f t="shared" si="2"/>
        <v>8.5</v>
      </c>
    </row>
    <row r="116" spans="2:13">
      <c r="B116">
        <v>111</v>
      </c>
      <c r="C116">
        <f t="shared" si="12"/>
        <v>17.5</v>
      </c>
      <c r="D116" s="1">
        <f t="shared" si="7"/>
        <v>0.31529878887898349</v>
      </c>
      <c r="E116">
        <f t="shared" si="9"/>
        <v>40.358244976509887</v>
      </c>
      <c r="L116">
        <v>32</v>
      </c>
      <c r="M116">
        <f t="shared" si="2"/>
        <v>8</v>
      </c>
    </row>
    <row r="117" spans="2:13">
      <c r="B117">
        <v>112</v>
      </c>
      <c r="C117">
        <f t="shared" si="12"/>
        <v>17.25</v>
      </c>
      <c r="D117" s="1">
        <f t="shared" si="7"/>
        <v>0.31050825346283101</v>
      </c>
      <c r="E117">
        <f t="shared" si="9"/>
        <v>39.745056443242369</v>
      </c>
      <c r="L117">
        <v>30</v>
      </c>
      <c r="M117">
        <f t="shared" si="2"/>
        <v>7.5</v>
      </c>
    </row>
    <row r="118" spans="2:13">
      <c r="B118">
        <v>113</v>
      </c>
      <c r="C118">
        <f t="shared" si="12"/>
        <v>17</v>
      </c>
      <c r="D118" s="1">
        <f t="shared" si="7"/>
        <v>0.30573068145866039</v>
      </c>
      <c r="E118">
        <f t="shared" si="9"/>
        <v>39.13352722670853</v>
      </c>
      <c r="L118">
        <v>29</v>
      </c>
      <c r="M118">
        <f t="shared" si="2"/>
        <v>7.25</v>
      </c>
    </row>
    <row r="119" spans="2:13">
      <c r="B119">
        <v>114</v>
      </c>
      <c r="C119">
        <f t="shared" si="12"/>
        <v>16.75</v>
      </c>
      <c r="D119" s="1">
        <f t="shared" si="7"/>
        <v>0.30096583913272806</v>
      </c>
      <c r="E119">
        <f t="shared" si="9"/>
        <v>38.523627408989192</v>
      </c>
      <c r="L119">
        <v>27</v>
      </c>
      <c r="M119">
        <f t="shared" si="2"/>
        <v>6.75</v>
      </c>
    </row>
    <row r="120" spans="2:13">
      <c r="B120">
        <v>115</v>
      </c>
      <c r="C120">
        <f t="shared" si="12"/>
        <v>16.5</v>
      </c>
      <c r="D120" s="1">
        <f t="shared" si="7"/>
        <v>0.29621349496208027</v>
      </c>
      <c r="E120">
        <f t="shared" si="9"/>
        <v>37.915327355146275</v>
      </c>
      <c r="L120">
        <v>25</v>
      </c>
      <c r="M120">
        <f t="shared" si="2"/>
        <v>6.25</v>
      </c>
    </row>
    <row r="121" spans="2:13">
      <c r="B121">
        <v>116</v>
      </c>
      <c r="C121">
        <f t="shared" si="12"/>
        <v>16.25</v>
      </c>
      <c r="D121" s="1">
        <f t="shared" si="7"/>
        <v>0.29147341958608758</v>
      </c>
      <c r="E121">
        <f t="shared" si="9"/>
        <v>37.30859770701921</v>
      </c>
      <c r="L121">
        <v>23</v>
      </c>
      <c r="M121">
        <f t="shared" si="2"/>
        <v>5.75</v>
      </c>
    </row>
    <row r="122" spans="2:13">
      <c r="B122">
        <v>117</v>
      </c>
      <c r="C122">
        <f t="shared" si="12"/>
        <v>16</v>
      </c>
      <c r="D122" s="1">
        <f t="shared" si="7"/>
        <v>0.28674538575880792</v>
      </c>
      <c r="E122">
        <f t="shared" si="9"/>
        <v>36.703409377127414</v>
      </c>
      <c r="L122">
        <v>21</v>
      </c>
      <c r="M122">
        <f t="shared" si="2"/>
        <v>5.25</v>
      </c>
    </row>
    <row r="123" spans="2:13">
      <c r="B123">
        <v>118</v>
      </c>
      <c r="C123">
        <f t="shared" si="12"/>
        <v>15.75</v>
      </c>
      <c r="D123" s="1">
        <f t="shared" si="7"/>
        <v>0.28202916830215308</v>
      </c>
      <c r="E123">
        <f t="shared" si="9"/>
        <v>36.099733542675594</v>
      </c>
      <c r="L123">
        <v>20</v>
      </c>
      <c r="M123">
        <f t="shared" si="2"/>
        <v>5</v>
      </c>
    </row>
    <row r="124" spans="2:13">
      <c r="B124">
        <v>119</v>
      </c>
      <c r="C124">
        <f t="shared" si="12"/>
        <v>15.5</v>
      </c>
      <c r="D124" s="1">
        <f t="shared" si="7"/>
        <v>0.27732454405983847</v>
      </c>
      <c r="E124">
        <f t="shared" si="9"/>
        <v>35.497541639659325</v>
      </c>
      <c r="L124">
        <v>18</v>
      </c>
      <c r="M124">
        <f t="shared" si="2"/>
        <v>4.5</v>
      </c>
    </row>
    <row r="125" spans="2:13">
      <c r="B125">
        <v>120</v>
      </c>
      <c r="C125">
        <f t="shared" si="12"/>
        <v>15.25</v>
      </c>
      <c r="D125" s="1">
        <f t="shared" si="7"/>
        <v>0.27263129185209495</v>
      </c>
      <c r="E125">
        <f t="shared" si="9"/>
        <v>34.896805357068153</v>
      </c>
      <c r="L125">
        <v>16</v>
      </c>
      <c r="M125">
        <f t="shared" si="2"/>
        <v>4</v>
      </c>
    </row>
    <row r="126" spans="2:13">
      <c r="B126">
        <v>121</v>
      </c>
      <c r="C126">
        <f t="shared" si="12"/>
        <v>15</v>
      </c>
      <c r="D126" s="1">
        <f t="shared" si="7"/>
        <v>0.2679491924311227</v>
      </c>
      <c r="E126">
        <f t="shared" si="9"/>
        <v>34.297496631183705</v>
      </c>
      <c r="L126">
        <v>14</v>
      </c>
      <c r="M126">
        <f t="shared" si="2"/>
        <v>3.5</v>
      </c>
    </row>
    <row r="127" spans="2:13">
      <c r="B127">
        <v>122</v>
      </c>
      <c r="C127">
        <f t="shared" si="12"/>
        <v>14.75</v>
      </c>
      <c r="D127" s="1">
        <f t="shared" si="7"/>
        <v>0.26327802843726583</v>
      </c>
      <c r="E127">
        <f t="shared" si="9"/>
        <v>33.699587639970026</v>
      </c>
      <c r="L127">
        <v>13</v>
      </c>
      <c r="M127">
        <f t="shared" si="2"/>
        <v>3.25</v>
      </c>
    </row>
    <row r="128" spans="2:13">
      <c r="B128">
        <v>123</v>
      </c>
      <c r="C128">
        <f t="shared" si="12"/>
        <v>14.5</v>
      </c>
      <c r="D128" s="1">
        <f t="shared" si="7"/>
        <v>0.25861758435589027</v>
      </c>
      <c r="E128">
        <f t="shared" si="9"/>
        <v>33.103050797553955</v>
      </c>
      <c r="L128">
        <v>11</v>
      </c>
      <c r="M128">
        <f t="shared" si="2"/>
        <v>2.75</v>
      </c>
    </row>
    <row r="129" spans="2:13">
      <c r="B129">
        <v>124</v>
      </c>
      <c r="C129">
        <f t="shared" si="12"/>
        <v>14.25</v>
      </c>
      <c r="D129" s="1">
        <f t="shared" si="7"/>
        <v>0.25396764647494363</v>
      </c>
      <c r="E129">
        <f t="shared" si="9"/>
        <v>32.507858748792785</v>
      </c>
      <c r="L129">
        <v>9</v>
      </c>
      <c r="M129">
        <f t="shared" si="2"/>
        <v>2.25</v>
      </c>
    </row>
    <row r="130" spans="2:13">
      <c r="B130">
        <v>125</v>
      </c>
      <c r="C130">
        <f t="shared" si="12"/>
        <v>14</v>
      </c>
      <c r="D130" s="1">
        <f t="shared" si="7"/>
        <v>0.24932800284318068</v>
      </c>
      <c r="E130">
        <f t="shared" si="9"/>
        <v>31.913984363927128</v>
      </c>
      <c r="L130">
        <v>7</v>
      </c>
      <c r="M130">
        <f t="shared" si="2"/>
        <v>1.75</v>
      </c>
    </row>
    <row r="131" spans="2:13">
      <c r="B131">
        <v>126</v>
      </c>
      <c r="C131">
        <f t="shared" si="12"/>
        <v>13.75</v>
      </c>
      <c r="D131" s="1">
        <f t="shared" si="7"/>
        <v>0.24469844322903436</v>
      </c>
      <c r="E131">
        <f t="shared" si="9"/>
        <v>31.321400733316398</v>
      </c>
      <c r="L131">
        <v>5</v>
      </c>
      <c r="M131">
        <f t="shared" si="2"/>
        <v>1.25</v>
      </c>
    </row>
    <row r="132" spans="2:13">
      <c r="B132">
        <v>127</v>
      </c>
      <c r="C132">
        <f t="shared" si="12"/>
        <v>13.5</v>
      </c>
      <c r="D132" s="1">
        <f t="shared" si="7"/>
        <v>0.24007875908011603</v>
      </c>
      <c r="E132">
        <f t="shared" si="9"/>
        <v>30.730081162254852</v>
      </c>
      <c r="L132">
        <v>4</v>
      </c>
      <c r="M132">
        <f t="shared" si="2"/>
        <v>1</v>
      </c>
    </row>
    <row r="133" spans="2:13">
      <c r="B133">
        <v>128</v>
      </c>
      <c r="C133">
        <f t="shared" si="12"/>
        <v>13.25</v>
      </c>
      <c r="D133" s="1">
        <f t="shared" si="7"/>
        <v>0.23546874348332675</v>
      </c>
      <c r="E133">
        <f t="shared" si="9"/>
        <v>30.139999165865824</v>
      </c>
      <c r="L133">
        <v>2</v>
      </c>
      <c r="M133">
        <f t="shared" si="2"/>
        <v>0.5</v>
      </c>
    </row>
    <row r="134" spans="2:13">
      <c r="B134">
        <v>129</v>
      </c>
      <c r="C134">
        <f t="shared" si="12"/>
        <v>13</v>
      </c>
      <c r="D134" s="1">
        <f t="shared" si="7"/>
        <v>0.23086819112556312</v>
      </c>
      <c r="E134">
        <f t="shared" si="9"/>
        <v>29.551128464072079</v>
      </c>
    </row>
    <row r="135" spans="2:13">
      <c r="B135">
        <v>130</v>
      </c>
      <c r="C135">
        <f t="shared" si="12"/>
        <v>12.75</v>
      </c>
      <c r="D135" s="1">
        <f t="shared" ref="D135:D186" si="13">TAN(C135*PI()/180)</f>
        <v>0.22627689825500075</v>
      </c>
      <c r="E135">
        <f t="shared" si="9"/>
        <v>28.963442976640096</v>
      </c>
    </row>
    <row r="136" spans="2:13">
      <c r="B136">
        <v>131</v>
      </c>
      <c r="C136">
        <f t="shared" si="12"/>
        <v>12.5</v>
      </c>
      <c r="D136" s="1">
        <f t="shared" si="13"/>
        <v>0.22169466264293988</v>
      </c>
      <c r="E136">
        <f t="shared" ref="E136:E185" si="14">D136*128</f>
        <v>28.376916818296305</v>
      </c>
    </row>
    <row r="137" spans="2:13">
      <c r="B137">
        <v>132</v>
      </c>
      <c r="C137">
        <f t="shared" si="12"/>
        <v>12.25</v>
      </c>
      <c r="D137" s="1">
        <f t="shared" si="13"/>
        <v>0.21712128354619611</v>
      </c>
      <c r="E137">
        <f t="shared" si="14"/>
        <v>27.791524293913103</v>
      </c>
    </row>
    <row r="138" spans="2:13">
      <c r="B138">
        <v>133</v>
      </c>
      <c r="C138">
        <f t="shared" si="12"/>
        <v>12</v>
      </c>
      <c r="D138" s="1">
        <f t="shared" si="13"/>
        <v>0.2125565616700221</v>
      </c>
      <c r="E138">
        <f t="shared" si="14"/>
        <v>27.207239893762829</v>
      </c>
    </row>
    <row r="139" spans="2:13">
      <c r="B139">
        <v>134</v>
      </c>
      <c r="C139">
        <f t="shared" ref="C139:C186" si="15">C138-0.25</f>
        <v>11.75</v>
      </c>
      <c r="D139" s="1">
        <f t="shared" si="13"/>
        <v>0.20800029913154422</v>
      </c>
      <c r="E139">
        <f t="shared" si="14"/>
        <v>26.62403828883766</v>
      </c>
    </row>
    <row r="140" spans="2:13">
      <c r="B140">
        <v>135</v>
      </c>
      <c r="C140">
        <f t="shared" si="15"/>
        <v>11.5</v>
      </c>
      <c r="D140" s="1">
        <f t="shared" si="13"/>
        <v>0.20345229942369933</v>
      </c>
      <c r="E140">
        <f t="shared" si="14"/>
        <v>26.041894326233514</v>
      </c>
    </row>
    <row r="141" spans="2:13">
      <c r="B141">
        <v>136</v>
      </c>
      <c r="C141">
        <f t="shared" si="15"/>
        <v>11.25</v>
      </c>
      <c r="D141" s="1">
        <f t="shared" si="13"/>
        <v>0.19891236737965801</v>
      </c>
      <c r="E141">
        <f t="shared" si="14"/>
        <v>25.460783024596225</v>
      </c>
    </row>
    <row r="142" spans="2:13">
      <c r="B142">
        <v>137</v>
      </c>
      <c r="C142">
        <f t="shared" si="15"/>
        <v>11</v>
      </c>
      <c r="D142" s="1">
        <f t="shared" si="13"/>
        <v>0.19438030913771848</v>
      </c>
      <c r="E142">
        <f t="shared" si="14"/>
        <v>24.880679569627965</v>
      </c>
    </row>
    <row r="143" spans="2:13">
      <c r="B143">
        <v>138</v>
      </c>
      <c r="C143">
        <f t="shared" si="15"/>
        <v>10.75</v>
      </c>
      <c r="D143" s="1">
        <f t="shared" si="13"/>
        <v>0.1898559321066591</v>
      </c>
      <c r="E143">
        <f t="shared" si="14"/>
        <v>24.301559309652365</v>
      </c>
    </row>
    <row r="144" spans="2:13">
      <c r="B144">
        <v>139</v>
      </c>
      <c r="C144">
        <f t="shared" si="15"/>
        <v>10.5</v>
      </c>
      <c r="D144" s="1">
        <f t="shared" si="13"/>
        <v>0.18533904493153439</v>
      </c>
      <c r="E144">
        <f t="shared" si="14"/>
        <v>23.723397751236401</v>
      </c>
    </row>
    <row r="145" spans="2:5">
      <c r="B145">
        <v>140</v>
      </c>
      <c r="C145">
        <f t="shared" si="15"/>
        <v>10.25</v>
      </c>
      <c r="D145" s="1">
        <f t="shared" si="13"/>
        <v>0.18082945745990148</v>
      </c>
      <c r="E145">
        <f t="shared" si="14"/>
        <v>23.146170554867389</v>
      </c>
    </row>
    <row r="146" spans="2:5">
      <c r="B146">
        <v>141</v>
      </c>
      <c r="C146">
        <f t="shared" si="15"/>
        <v>10</v>
      </c>
      <c r="D146" s="1">
        <f t="shared" si="13"/>
        <v>0.17632698070846498</v>
      </c>
      <c r="E146">
        <f t="shared" si="14"/>
        <v>22.569853530683517</v>
      </c>
    </row>
    <row r="147" spans="2:5">
      <c r="B147">
        <v>142</v>
      </c>
      <c r="C147">
        <f t="shared" si="15"/>
        <v>9.75</v>
      </c>
      <c r="D147" s="1">
        <f t="shared" si="13"/>
        <v>0.17183142683012517</v>
      </c>
      <c r="E147">
        <f t="shared" si="14"/>
        <v>21.994422634256022</v>
      </c>
    </row>
    <row r="148" spans="2:5">
      <c r="B148">
        <v>143</v>
      </c>
      <c r="C148">
        <f t="shared" si="15"/>
        <v>9.5</v>
      </c>
      <c r="D148" s="1">
        <f t="shared" si="13"/>
        <v>0.16734260908141954</v>
      </c>
      <c r="E148">
        <f t="shared" si="14"/>
        <v>21.419853962421701</v>
      </c>
    </row>
    <row r="149" spans="2:5">
      <c r="B149">
        <v>144</v>
      </c>
      <c r="C149">
        <f t="shared" si="15"/>
        <v>9.25</v>
      </c>
      <c r="D149" s="1">
        <f t="shared" si="13"/>
        <v>0.16286034179034306</v>
      </c>
      <c r="E149">
        <f t="shared" si="14"/>
        <v>20.846123749163912</v>
      </c>
    </row>
    <row r="150" spans="2:5">
      <c r="B150">
        <v>145</v>
      </c>
      <c r="C150">
        <f t="shared" si="15"/>
        <v>9</v>
      </c>
      <c r="D150" s="1">
        <f t="shared" si="13"/>
        <v>0.15838444032453627</v>
      </c>
      <c r="E150">
        <f t="shared" si="14"/>
        <v>20.273208361540643</v>
      </c>
    </row>
    <row r="151" spans="2:5">
      <c r="B151">
        <v>146</v>
      </c>
      <c r="C151">
        <f t="shared" si="15"/>
        <v>8.75</v>
      </c>
      <c r="D151" s="1">
        <f t="shared" si="13"/>
        <v>0.15391472105982903</v>
      </c>
      <c r="E151">
        <f t="shared" si="14"/>
        <v>19.701084295658116</v>
      </c>
    </row>
    <row r="152" spans="2:5">
      <c r="B152">
        <v>147</v>
      </c>
      <c r="C152">
        <f t="shared" si="15"/>
        <v>8.5</v>
      </c>
      <c r="D152" s="1">
        <f t="shared" si="13"/>
        <v>0.14945100134912781</v>
      </c>
      <c r="E152">
        <f t="shared" si="14"/>
        <v>19.12972817268836</v>
      </c>
    </row>
    <row r="153" spans="2:5">
      <c r="B153">
        <v>148</v>
      </c>
      <c r="C153">
        <f t="shared" si="15"/>
        <v>8.25</v>
      </c>
      <c r="D153" s="1">
        <f t="shared" si="13"/>
        <v>0.1449930994916353</v>
      </c>
      <c r="E153">
        <f t="shared" si="14"/>
        <v>18.559116734929319</v>
      </c>
    </row>
    <row r="154" spans="2:5">
      <c r="B154">
        <v>149</v>
      </c>
      <c r="C154">
        <f t="shared" si="15"/>
        <v>8</v>
      </c>
      <c r="D154" s="1">
        <f t="shared" si="13"/>
        <v>0.14054083470239145</v>
      </c>
      <c r="E154">
        <f t="shared" si="14"/>
        <v>17.989226841906106</v>
      </c>
    </row>
    <row r="155" spans="2:5">
      <c r="B155">
        <v>150</v>
      </c>
      <c r="C155">
        <f t="shared" si="15"/>
        <v>7.75</v>
      </c>
      <c r="D155" s="1">
        <f t="shared" si="13"/>
        <v>0.13609402708212354</v>
      </c>
      <c r="E155">
        <f t="shared" si="14"/>
        <v>17.420035466511813</v>
      </c>
    </row>
    <row r="156" spans="2:5">
      <c r="B156">
        <v>151</v>
      </c>
      <c r="C156">
        <f t="shared" si="15"/>
        <v>7.5</v>
      </c>
      <c r="D156" s="1">
        <f t="shared" si="13"/>
        <v>0.13165249758739583</v>
      </c>
      <c r="E156">
        <f t="shared" si="14"/>
        <v>16.851519691186667</v>
      </c>
    </row>
    <row r="157" spans="2:5">
      <c r="B157">
        <v>152</v>
      </c>
      <c r="C157">
        <f t="shared" si="15"/>
        <v>7.25</v>
      </c>
      <c r="D157" s="1">
        <f t="shared" si="13"/>
        <v>0.12721606800104693</v>
      </c>
      <c r="E157">
        <f t="shared" si="14"/>
        <v>16.283656704134007</v>
      </c>
    </row>
    <row r="158" spans="2:5">
      <c r="B158">
        <v>153</v>
      </c>
      <c r="C158">
        <f t="shared" si="15"/>
        <v>7</v>
      </c>
      <c r="D158" s="1">
        <f t="shared" si="13"/>
        <v>0.1227845609029046</v>
      </c>
      <c r="E158">
        <f t="shared" si="14"/>
        <v>15.716423795571789</v>
      </c>
    </row>
    <row r="159" spans="2:5">
      <c r="B159">
        <v>154</v>
      </c>
      <c r="C159">
        <f t="shared" si="15"/>
        <v>6.75</v>
      </c>
      <c r="D159" s="1">
        <f t="shared" si="13"/>
        <v>0.11835779964076783</v>
      </c>
      <c r="E159">
        <f t="shared" si="14"/>
        <v>15.149798354018282</v>
      </c>
    </row>
    <row r="160" spans="2:5">
      <c r="B160">
        <v>155</v>
      </c>
      <c r="C160">
        <f t="shared" si="15"/>
        <v>6.5</v>
      </c>
      <c r="D160" s="1">
        <f t="shared" si="13"/>
        <v>0.11393560830164549</v>
      </c>
      <c r="E160">
        <f t="shared" si="14"/>
        <v>14.583757862610623</v>
      </c>
    </row>
    <row r="161" spans="2:5">
      <c r="B161">
        <v>156</v>
      </c>
      <c r="C161">
        <f t="shared" si="15"/>
        <v>6.25</v>
      </c>
      <c r="D161" s="1">
        <f t="shared" si="13"/>
        <v>0.10951781168324146</v>
      </c>
      <c r="E161">
        <f t="shared" si="14"/>
        <v>14.018279895454906</v>
      </c>
    </row>
    <row r="162" spans="2:5">
      <c r="B162">
        <v>157</v>
      </c>
      <c r="C162">
        <f t="shared" si="15"/>
        <v>6</v>
      </c>
      <c r="D162" s="1">
        <f t="shared" si="13"/>
        <v>0.10510423526567646</v>
      </c>
      <c r="E162">
        <f t="shared" si="14"/>
        <v>13.453342114006587</v>
      </c>
    </row>
    <row r="163" spans="2:5">
      <c r="B163">
        <v>158</v>
      </c>
      <c r="C163">
        <f t="shared" si="15"/>
        <v>5.75</v>
      </c>
      <c r="D163" s="1">
        <f t="shared" si="13"/>
        <v>0.10069470518343657</v>
      </c>
      <c r="E163">
        <f t="shared" si="14"/>
        <v>12.888922263479881</v>
      </c>
    </row>
    <row r="164" spans="2:5">
      <c r="B164">
        <v>159</v>
      </c>
      <c r="C164">
        <f t="shared" si="15"/>
        <v>5.5</v>
      </c>
      <c r="D164" s="1">
        <f t="shared" si="13"/>
        <v>9.6289048197538613E-2</v>
      </c>
      <c r="E164">
        <f t="shared" si="14"/>
        <v>12.324998169284942</v>
      </c>
    </row>
    <row r="165" spans="2:5">
      <c r="B165">
        <v>160</v>
      </c>
      <c r="C165">
        <f t="shared" si="15"/>
        <v>5.25</v>
      </c>
      <c r="D165" s="1">
        <f t="shared" si="13"/>
        <v>9.1887091667902931E-2</v>
      </c>
      <c r="E165">
        <f t="shared" si="14"/>
        <v>11.761547733491575</v>
      </c>
    </row>
    <row r="166" spans="2:5">
      <c r="B166">
        <v>161</v>
      </c>
      <c r="C166">
        <f t="shared" si="15"/>
        <v>5</v>
      </c>
      <c r="D166" s="1">
        <f t="shared" si="13"/>
        <v>8.7488663525924007E-2</v>
      </c>
      <c r="E166">
        <f t="shared" si="14"/>
        <v>11.198548931318273</v>
      </c>
    </row>
    <row r="167" spans="2:5">
      <c r="B167">
        <v>162</v>
      </c>
      <c r="C167">
        <f t="shared" si="15"/>
        <v>4.75</v>
      </c>
      <c r="D167" s="1">
        <f t="shared" si="13"/>
        <v>8.3093592247229481E-2</v>
      </c>
      <c r="E167">
        <f t="shared" si="14"/>
        <v>10.635979807645374</v>
      </c>
    </row>
    <row r="168" spans="2:5">
      <c r="B168">
        <v>163</v>
      </c>
      <c r="C168">
        <f t="shared" si="15"/>
        <v>4.5</v>
      </c>
      <c r="D168" s="1">
        <f t="shared" si="13"/>
        <v>7.8701706824618439E-2</v>
      </c>
      <c r="E168">
        <f t="shared" si="14"/>
        <v>10.07381847355116</v>
      </c>
    </row>
    <row r="169" spans="2:5">
      <c r="B169">
        <v>164</v>
      </c>
      <c r="C169">
        <f t="shared" si="15"/>
        <v>4.25</v>
      </c>
      <c r="D169" s="1">
        <f t="shared" si="13"/>
        <v>7.4312836741169605E-2</v>
      </c>
      <c r="E169">
        <f t="shared" si="14"/>
        <v>9.5120431028697094</v>
      </c>
    </row>
    <row r="170" spans="2:5">
      <c r="B170">
        <v>165</v>
      </c>
      <c r="C170">
        <f t="shared" si="15"/>
        <v>4</v>
      </c>
      <c r="D170" s="1">
        <f t="shared" si="13"/>
        <v>6.9926811943510414E-2</v>
      </c>
      <c r="E170">
        <f t="shared" si="14"/>
        <v>8.950631928769333</v>
      </c>
    </row>
    <row r="171" spans="2:5">
      <c r="B171">
        <v>166</v>
      </c>
      <c r="C171">
        <f t="shared" si="15"/>
        <v>3.75</v>
      </c>
      <c r="D171" s="1">
        <f t="shared" si="13"/>
        <v>6.5543462815238221E-2</v>
      </c>
      <c r="E171">
        <f t="shared" si="14"/>
        <v>8.3895632403504923</v>
      </c>
    </row>
    <row r="172" spans="2:5">
      <c r="B172">
        <v>167</v>
      </c>
      <c r="C172">
        <f t="shared" si="15"/>
        <v>3.5</v>
      </c>
      <c r="D172" s="1">
        <f t="shared" si="13"/>
        <v>6.1162620150484306E-2</v>
      </c>
      <c r="E172">
        <f t="shared" si="14"/>
        <v>7.8288153792619912</v>
      </c>
    </row>
    <row r="173" spans="2:5">
      <c r="B173">
        <v>168</v>
      </c>
      <c r="C173">
        <f t="shared" si="15"/>
        <v>3.25</v>
      </c>
      <c r="D173" s="1">
        <f t="shared" si="13"/>
        <v>5.6784115127612146E-2</v>
      </c>
      <c r="E173">
        <f t="shared" si="14"/>
        <v>7.2683667363343547</v>
      </c>
    </row>
    <row r="174" spans="2:5">
      <c r="B174">
        <v>169</v>
      </c>
      <c r="C174">
        <f t="shared" si="15"/>
        <v>3</v>
      </c>
      <c r="D174" s="1">
        <f t="shared" si="13"/>
        <v>5.2407779283041196E-2</v>
      </c>
      <c r="E174">
        <f t="shared" si="14"/>
        <v>6.7081957482292731</v>
      </c>
    </row>
    <row r="175" spans="2:5">
      <c r="B175">
        <v>170</v>
      </c>
      <c r="C175">
        <f t="shared" si="15"/>
        <v>2.75</v>
      </c>
      <c r="D175" s="1">
        <f t="shared" si="13"/>
        <v>4.8033444485187454E-2</v>
      </c>
      <c r="E175">
        <f t="shared" si="14"/>
        <v>6.1482808941039941</v>
      </c>
    </row>
    <row r="176" spans="2:5">
      <c r="B176">
        <v>171</v>
      </c>
      <c r="C176">
        <f t="shared" si="15"/>
        <v>2.5</v>
      </c>
      <c r="D176" s="1">
        <f t="shared" si="13"/>
        <v>4.3660942908512058E-2</v>
      </c>
      <c r="E176">
        <f t="shared" si="14"/>
        <v>5.5886006922895435</v>
      </c>
    </row>
    <row r="177" spans="2:5">
      <c r="B177">
        <v>172</v>
      </c>
      <c r="C177">
        <f t="shared" si="15"/>
        <v>2.25</v>
      </c>
      <c r="D177" s="1">
        <f t="shared" si="13"/>
        <v>3.929010700766964E-2</v>
      </c>
      <c r="E177">
        <f t="shared" si="14"/>
        <v>5.029133696981714</v>
      </c>
    </row>
    <row r="178" spans="2:5">
      <c r="B178">
        <v>173</v>
      </c>
      <c r="C178">
        <f t="shared" si="15"/>
        <v>2</v>
      </c>
      <c r="D178" s="1">
        <f t="shared" si="13"/>
        <v>3.492076949174773E-2</v>
      </c>
      <c r="E178">
        <f t="shared" si="14"/>
        <v>4.4698584949437095</v>
      </c>
    </row>
    <row r="179" spans="2:5">
      <c r="B179">
        <v>174</v>
      </c>
      <c r="C179">
        <f t="shared" si="15"/>
        <v>1.75</v>
      </c>
      <c r="D179" s="1">
        <f t="shared" si="13"/>
        <v>3.0552763298588862E-2</v>
      </c>
      <c r="E179">
        <f t="shared" si="14"/>
        <v>3.9107537022193744</v>
      </c>
    </row>
    <row r="180" spans="2:5">
      <c r="B180">
        <v>175</v>
      </c>
      <c r="C180">
        <f t="shared" si="15"/>
        <v>1.5</v>
      </c>
      <c r="D180" s="1">
        <f t="shared" si="13"/>
        <v>2.6185921569186928E-2</v>
      </c>
      <c r="E180">
        <f t="shared" si="14"/>
        <v>3.3517979608559267</v>
      </c>
    </row>
    <row r="181" spans="2:5">
      <c r="B181">
        <v>176</v>
      </c>
      <c r="C181">
        <f t="shared" si="15"/>
        <v>1.25</v>
      </c>
      <c r="D181" s="1">
        <f t="shared" si="13"/>
        <v>2.1820077622149475E-2</v>
      </c>
      <c r="E181">
        <f t="shared" si="14"/>
        <v>2.7929699356351327</v>
      </c>
    </row>
    <row r="182" spans="2:5">
      <c r="B182">
        <v>177</v>
      </c>
      <c r="C182">
        <f t="shared" si="15"/>
        <v>1</v>
      </c>
      <c r="D182" s="1">
        <f t="shared" si="13"/>
        <v>1.7455064928217585E-2</v>
      </c>
      <c r="E182">
        <f t="shared" si="14"/>
        <v>2.2342483108118509</v>
      </c>
    </row>
    <row r="183" spans="2:5">
      <c r="B183">
        <v>178</v>
      </c>
      <c r="C183">
        <f t="shared" si="15"/>
        <v>0.75</v>
      </c>
      <c r="D183" s="1">
        <f t="shared" si="13"/>
        <v>1.3090717084835085E-2</v>
      </c>
      <c r="E183">
        <f t="shared" si="14"/>
        <v>1.6756117868588909</v>
      </c>
    </row>
    <row r="184" spans="2:5">
      <c r="B184">
        <v>179</v>
      </c>
      <c r="C184">
        <f t="shared" si="15"/>
        <v>0.5</v>
      </c>
      <c r="D184" s="1">
        <f t="shared" si="13"/>
        <v>8.7268677907587893E-3</v>
      </c>
      <c r="E184">
        <f t="shared" si="14"/>
        <v>1.117039077217125</v>
      </c>
    </row>
    <row r="185" spans="2:5">
      <c r="B185">
        <v>180</v>
      </c>
      <c r="C185">
        <f t="shared" si="15"/>
        <v>0.25</v>
      </c>
      <c r="D185" s="1">
        <f t="shared" si="13"/>
        <v>4.3633508207015668E-3</v>
      </c>
      <c r="E185">
        <f t="shared" si="14"/>
        <v>0.55850890504980055</v>
      </c>
    </row>
    <row r="186" spans="2:5">
      <c r="B186">
        <v>181</v>
      </c>
      <c r="C186">
        <f t="shared" si="15"/>
        <v>0</v>
      </c>
      <c r="D186" s="1">
        <f t="shared" si="13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B3:F208"/>
  <sheetViews>
    <sheetView topLeftCell="A28" workbookViewId="0">
      <selection activeCell="B77" sqref="B77"/>
    </sheetView>
  </sheetViews>
  <sheetFormatPr defaultRowHeight="13.5"/>
  <cols>
    <col min="3" max="4" width="18.875" customWidth="1"/>
    <col min="5" max="5" width="23.375" customWidth="1"/>
  </cols>
  <sheetData>
    <row r="3" spans="2:6" ht="14.25" thickBot="1"/>
    <row r="4" spans="2:6" ht="15.75" thickBot="1">
      <c r="B4" s="5" t="s">
        <v>200</v>
      </c>
      <c r="C4" s="6" t="s">
        <v>201</v>
      </c>
      <c r="D4" s="6" t="s">
        <v>202</v>
      </c>
      <c r="E4" s="6" t="s">
        <v>203</v>
      </c>
      <c r="F4" s="7" t="s">
        <v>321</v>
      </c>
    </row>
    <row r="5" spans="2:6" ht="21.75" customHeight="1" thickBot="1">
      <c r="B5" s="8">
        <v>1</v>
      </c>
      <c r="C5" s="9" t="s">
        <v>24</v>
      </c>
      <c r="D5" s="10" t="s">
        <v>204</v>
      </c>
      <c r="E5" s="13" t="s">
        <v>206</v>
      </c>
      <c r="F5" s="14"/>
    </row>
    <row r="6" spans="2:6" ht="15.75" thickBot="1">
      <c r="B6" s="8">
        <v>2</v>
      </c>
      <c r="C6" s="15" t="s">
        <v>25</v>
      </c>
      <c r="D6" s="10" t="s">
        <v>205</v>
      </c>
      <c r="E6" s="14" t="s">
        <v>207</v>
      </c>
      <c r="F6" s="14"/>
    </row>
    <row r="7" spans="2:6" ht="15.75" thickBot="1">
      <c r="B7" s="8">
        <v>3</v>
      </c>
      <c r="C7" s="15" t="s">
        <v>26</v>
      </c>
      <c r="D7" s="11"/>
      <c r="E7" s="14" t="s">
        <v>208</v>
      </c>
      <c r="F7" s="14"/>
    </row>
    <row r="8" spans="2:6" ht="15.75" thickBot="1">
      <c r="B8" s="8">
        <v>4</v>
      </c>
      <c r="C8" s="15" t="s">
        <v>27</v>
      </c>
      <c r="D8" s="11"/>
      <c r="E8" s="14" t="s">
        <v>209</v>
      </c>
      <c r="F8" s="14"/>
    </row>
    <row r="9" spans="2:6" ht="15.75" thickBot="1">
      <c r="B9" s="8">
        <v>5</v>
      </c>
      <c r="C9" s="15" t="s">
        <v>28</v>
      </c>
      <c r="D9" s="12"/>
      <c r="E9" s="14" t="s">
        <v>210</v>
      </c>
      <c r="F9" s="14"/>
    </row>
    <row r="10" spans="2:6" ht="19.5" customHeight="1" thickBot="1">
      <c r="B10" s="8">
        <v>6</v>
      </c>
      <c r="C10" s="9" t="s">
        <v>29</v>
      </c>
      <c r="D10" s="10" t="s">
        <v>204</v>
      </c>
      <c r="E10" s="13" t="s">
        <v>206</v>
      </c>
      <c r="F10" s="14"/>
    </row>
    <row r="11" spans="2:6" ht="15.75" thickBot="1">
      <c r="B11" s="8">
        <v>7</v>
      </c>
      <c r="C11" s="15" t="s">
        <v>30</v>
      </c>
      <c r="D11" s="10" t="s">
        <v>211</v>
      </c>
      <c r="E11" s="14" t="s">
        <v>207</v>
      </c>
      <c r="F11" s="14"/>
    </row>
    <row r="12" spans="2:6" ht="15.75" thickBot="1">
      <c r="B12" s="8">
        <v>8</v>
      </c>
      <c r="C12" s="15" t="s">
        <v>31</v>
      </c>
      <c r="D12" s="11"/>
      <c r="E12" s="14" t="s">
        <v>208</v>
      </c>
      <c r="F12" s="14"/>
    </row>
    <row r="13" spans="2:6" ht="15.75" thickBot="1">
      <c r="B13" s="8">
        <v>9</v>
      </c>
      <c r="C13" s="15" t="s">
        <v>32</v>
      </c>
      <c r="D13" s="11"/>
      <c r="E13" s="14" t="s">
        <v>209</v>
      </c>
      <c r="F13" s="14"/>
    </row>
    <row r="14" spans="2:6" ht="15.75" thickBot="1">
      <c r="B14" s="8">
        <v>10</v>
      </c>
      <c r="C14" s="15" t="s">
        <v>33</v>
      </c>
      <c r="D14" s="12"/>
      <c r="E14" s="14" t="s">
        <v>210</v>
      </c>
      <c r="F14" s="14"/>
    </row>
    <row r="15" spans="2:6" ht="18" customHeight="1" thickBot="1">
      <c r="B15" s="8">
        <v>11</v>
      </c>
      <c r="C15" s="9" t="s">
        <v>34</v>
      </c>
      <c r="D15" s="10" t="s">
        <v>204</v>
      </c>
      <c r="E15" s="13" t="s">
        <v>206</v>
      </c>
      <c r="F15" s="14"/>
    </row>
    <row r="16" spans="2:6" ht="15.75" thickBot="1">
      <c r="B16" s="8">
        <v>12</v>
      </c>
      <c r="C16" s="15" t="s">
        <v>35</v>
      </c>
      <c r="D16" s="10" t="s">
        <v>212</v>
      </c>
      <c r="E16" s="14" t="s">
        <v>207</v>
      </c>
      <c r="F16" s="14"/>
    </row>
    <row r="17" spans="2:6" ht="15.75" thickBot="1">
      <c r="B17" s="8">
        <v>13</v>
      </c>
      <c r="C17" s="15" t="s">
        <v>36</v>
      </c>
      <c r="D17" s="11"/>
      <c r="E17" s="14" t="s">
        <v>208</v>
      </c>
      <c r="F17" s="14"/>
    </row>
    <row r="18" spans="2:6" ht="15.75" thickBot="1">
      <c r="B18" s="8">
        <v>14</v>
      </c>
      <c r="C18" s="15" t="s">
        <v>37</v>
      </c>
      <c r="D18" s="11"/>
      <c r="E18" s="14" t="s">
        <v>209</v>
      </c>
      <c r="F18" s="14"/>
    </row>
    <row r="19" spans="2:6" ht="15.75" thickBot="1">
      <c r="B19" s="8">
        <v>15</v>
      </c>
      <c r="C19" s="15" t="s">
        <v>38</v>
      </c>
      <c r="D19" s="12"/>
      <c r="E19" s="14" t="s">
        <v>210</v>
      </c>
      <c r="F19" s="14"/>
    </row>
    <row r="20" spans="2:6" ht="13.5" customHeight="1" thickBot="1">
      <c r="B20" s="8">
        <v>16</v>
      </c>
      <c r="C20" s="9" t="s">
        <v>39</v>
      </c>
      <c r="D20" s="10" t="s">
        <v>204</v>
      </c>
      <c r="E20" s="13" t="s">
        <v>206</v>
      </c>
      <c r="F20" s="14"/>
    </row>
    <row r="21" spans="2:6" ht="15.75" thickBot="1">
      <c r="B21" s="8">
        <v>17</v>
      </c>
      <c r="C21" s="15" t="s">
        <v>40</v>
      </c>
      <c r="D21" s="10" t="s">
        <v>213</v>
      </c>
      <c r="E21" s="14" t="s">
        <v>207</v>
      </c>
      <c r="F21" s="14"/>
    </row>
    <row r="22" spans="2:6" ht="15.75" thickBot="1">
      <c r="B22" s="8">
        <v>18</v>
      </c>
      <c r="C22" s="15" t="s">
        <v>41</v>
      </c>
      <c r="D22" s="11"/>
      <c r="E22" s="14" t="s">
        <v>208</v>
      </c>
      <c r="F22" s="14"/>
    </row>
    <row r="23" spans="2:6" ht="15.75" thickBot="1">
      <c r="B23" s="8">
        <v>19</v>
      </c>
      <c r="C23" s="15" t="s">
        <v>42</v>
      </c>
      <c r="D23" s="11"/>
      <c r="E23" s="14" t="s">
        <v>209</v>
      </c>
      <c r="F23" s="14"/>
    </row>
    <row r="24" spans="2:6" ht="15.75" thickBot="1">
      <c r="B24" s="8">
        <v>20</v>
      </c>
      <c r="C24" s="15" t="s">
        <v>43</v>
      </c>
      <c r="D24" s="12"/>
      <c r="E24" s="14" t="s">
        <v>210</v>
      </c>
      <c r="F24" s="14"/>
    </row>
    <row r="25" spans="2:6" ht="15.75" thickBot="1">
      <c r="B25" s="8">
        <v>21</v>
      </c>
      <c r="C25" s="9" t="s">
        <v>44</v>
      </c>
      <c r="D25" s="10" t="s">
        <v>204</v>
      </c>
      <c r="E25" s="13" t="s">
        <v>206</v>
      </c>
      <c r="F25" s="14"/>
    </row>
    <row r="26" spans="2:6" ht="15.75" thickBot="1">
      <c r="B26" s="8">
        <v>22</v>
      </c>
      <c r="C26" s="15" t="s">
        <v>45</v>
      </c>
      <c r="D26" s="10" t="s">
        <v>214</v>
      </c>
      <c r="E26" s="14" t="s">
        <v>207</v>
      </c>
      <c r="F26" s="14"/>
    </row>
    <row r="27" spans="2:6" ht="15.75" thickBot="1">
      <c r="B27" s="8">
        <v>23</v>
      </c>
      <c r="C27" s="15" t="s">
        <v>46</v>
      </c>
      <c r="D27" s="11"/>
      <c r="E27" s="14" t="s">
        <v>208</v>
      </c>
      <c r="F27" s="14"/>
    </row>
    <row r="28" spans="2:6" ht="15.75" thickBot="1">
      <c r="B28" s="8">
        <v>24</v>
      </c>
      <c r="C28" s="15" t="s">
        <v>47</v>
      </c>
      <c r="D28" s="11"/>
      <c r="E28" s="14" t="s">
        <v>209</v>
      </c>
      <c r="F28" s="14"/>
    </row>
    <row r="29" spans="2:6" ht="15.75" thickBot="1">
      <c r="B29" s="8">
        <v>25</v>
      </c>
      <c r="C29" s="15" t="s">
        <v>48</v>
      </c>
      <c r="D29" s="12"/>
      <c r="E29" s="14" t="s">
        <v>210</v>
      </c>
      <c r="F29" s="14"/>
    </row>
    <row r="30" spans="2:6" ht="15.75" thickBot="1">
      <c r="B30" s="8">
        <v>26</v>
      </c>
      <c r="C30" s="9" t="s">
        <v>49</v>
      </c>
      <c r="D30" s="10" t="s">
        <v>204</v>
      </c>
      <c r="E30" s="13" t="s">
        <v>206</v>
      </c>
      <c r="F30" s="14"/>
    </row>
    <row r="31" spans="2:6" ht="15.75" thickBot="1">
      <c r="B31" s="8">
        <v>27</v>
      </c>
      <c r="C31" s="15" t="s">
        <v>50</v>
      </c>
      <c r="D31" s="10" t="s">
        <v>215</v>
      </c>
      <c r="E31" s="14" t="s">
        <v>207</v>
      </c>
      <c r="F31" s="14"/>
    </row>
    <row r="32" spans="2:6" ht="15.75" thickBot="1">
      <c r="B32" s="8">
        <v>28</v>
      </c>
      <c r="C32" s="15" t="s">
        <v>51</v>
      </c>
      <c r="D32" s="11"/>
      <c r="E32" s="14" t="s">
        <v>208</v>
      </c>
      <c r="F32" s="14"/>
    </row>
    <row r="33" spans="2:6" ht="15.75" thickBot="1">
      <c r="B33" s="8">
        <v>29</v>
      </c>
      <c r="C33" s="15" t="s">
        <v>52</v>
      </c>
      <c r="D33" s="11"/>
      <c r="E33" s="14" t="s">
        <v>209</v>
      </c>
      <c r="F33" s="14"/>
    </row>
    <row r="34" spans="2:6" ht="15.75" thickBot="1">
      <c r="B34" s="8">
        <v>30</v>
      </c>
      <c r="C34" s="15" t="s">
        <v>53</v>
      </c>
      <c r="D34" s="12"/>
      <c r="E34" s="14" t="s">
        <v>210</v>
      </c>
      <c r="F34" s="14"/>
    </row>
    <row r="35" spans="2:6" ht="15.75" thickBot="1">
      <c r="B35" s="8">
        <v>31</v>
      </c>
      <c r="C35" s="9" t="s">
        <v>54</v>
      </c>
      <c r="D35" s="10" t="s">
        <v>204</v>
      </c>
      <c r="E35" s="13" t="s">
        <v>206</v>
      </c>
      <c r="F35" s="14"/>
    </row>
    <row r="36" spans="2:6" ht="15.75" thickBot="1">
      <c r="B36" s="8">
        <v>32</v>
      </c>
      <c r="C36" s="15" t="s">
        <v>55</v>
      </c>
      <c r="D36" s="10" t="s">
        <v>216</v>
      </c>
      <c r="E36" s="14" t="s">
        <v>207</v>
      </c>
      <c r="F36" s="14"/>
    </row>
    <row r="37" spans="2:6" ht="15.75" thickBot="1">
      <c r="B37" s="8">
        <v>33</v>
      </c>
      <c r="C37" s="15" t="s">
        <v>56</v>
      </c>
      <c r="D37" s="11"/>
      <c r="E37" s="14" t="s">
        <v>208</v>
      </c>
      <c r="F37" s="14"/>
    </row>
    <row r="38" spans="2:6" ht="15.75" thickBot="1">
      <c r="B38" s="8">
        <v>34</v>
      </c>
      <c r="C38" s="15" t="s">
        <v>57</v>
      </c>
      <c r="D38" s="11"/>
      <c r="E38" s="14" t="s">
        <v>209</v>
      </c>
      <c r="F38" s="14"/>
    </row>
    <row r="39" spans="2:6" ht="15.75" thickBot="1">
      <c r="B39" s="8">
        <v>35</v>
      </c>
      <c r="C39" s="15" t="s">
        <v>58</v>
      </c>
      <c r="D39" s="12"/>
      <c r="E39" s="14" t="s">
        <v>210</v>
      </c>
      <c r="F39" s="14"/>
    </row>
    <row r="40" spans="2:6" ht="15.75" thickBot="1">
      <c r="B40" s="8">
        <v>36</v>
      </c>
      <c r="C40" s="9" t="s">
        <v>59</v>
      </c>
      <c r="D40" s="10" t="s">
        <v>204</v>
      </c>
      <c r="E40" s="13" t="s">
        <v>206</v>
      </c>
      <c r="F40" s="14"/>
    </row>
    <row r="41" spans="2:6" ht="15.75" thickBot="1">
      <c r="B41" s="8">
        <v>37</v>
      </c>
      <c r="C41" s="15" t="s">
        <v>60</v>
      </c>
      <c r="D41" s="10" t="s">
        <v>217</v>
      </c>
      <c r="E41" s="14" t="s">
        <v>207</v>
      </c>
      <c r="F41" s="14"/>
    </row>
    <row r="42" spans="2:6" ht="15.75" thickBot="1">
      <c r="B42" s="8">
        <v>38</v>
      </c>
      <c r="C42" s="15" t="s">
        <v>61</v>
      </c>
      <c r="D42" s="11"/>
      <c r="E42" s="14" t="s">
        <v>208</v>
      </c>
      <c r="F42" s="14"/>
    </row>
    <row r="43" spans="2:6" ht="15.75" thickBot="1">
      <c r="B43" s="8">
        <v>39</v>
      </c>
      <c r="C43" s="15" t="s">
        <v>62</v>
      </c>
      <c r="D43" s="11"/>
      <c r="E43" s="14" t="s">
        <v>209</v>
      </c>
      <c r="F43" s="14"/>
    </row>
    <row r="44" spans="2:6" ht="15.75" thickBot="1">
      <c r="B44" s="8">
        <v>40</v>
      </c>
      <c r="C44" s="15" t="s">
        <v>63</v>
      </c>
      <c r="D44" s="12"/>
      <c r="E44" s="14" t="s">
        <v>210</v>
      </c>
      <c r="F44" s="14"/>
    </row>
    <row r="45" spans="2:6" ht="15.75" thickBot="1">
      <c r="B45" s="8">
        <v>41</v>
      </c>
      <c r="C45" s="9" t="s">
        <v>64</v>
      </c>
      <c r="D45" s="10" t="s">
        <v>204</v>
      </c>
      <c r="E45" s="13" t="s">
        <v>206</v>
      </c>
      <c r="F45" s="14"/>
    </row>
    <row r="46" spans="2:6" ht="15.75" thickBot="1">
      <c r="B46" s="8">
        <v>42</v>
      </c>
      <c r="C46" s="15" t="s">
        <v>65</v>
      </c>
      <c r="D46" s="10" t="s">
        <v>218</v>
      </c>
      <c r="E46" s="14" t="s">
        <v>207</v>
      </c>
      <c r="F46" s="14"/>
    </row>
    <row r="47" spans="2:6" ht="15.75" thickBot="1">
      <c r="B47" s="8">
        <v>43</v>
      </c>
      <c r="C47" s="15" t="s">
        <v>66</v>
      </c>
      <c r="D47" s="11"/>
      <c r="E47" s="14" t="s">
        <v>208</v>
      </c>
      <c r="F47" s="14"/>
    </row>
    <row r="48" spans="2:6" ht="15.75" thickBot="1">
      <c r="B48" s="8">
        <v>44</v>
      </c>
      <c r="C48" s="15" t="s">
        <v>67</v>
      </c>
      <c r="D48" s="11"/>
      <c r="E48" s="14" t="s">
        <v>209</v>
      </c>
      <c r="F48" s="14"/>
    </row>
    <row r="49" spans="2:6" ht="15.75" thickBot="1">
      <c r="B49" s="8">
        <v>45</v>
      </c>
      <c r="C49" s="15" t="s">
        <v>68</v>
      </c>
      <c r="D49" s="12"/>
      <c r="E49" s="14" t="s">
        <v>210</v>
      </c>
      <c r="F49" s="14"/>
    </row>
    <row r="50" spans="2:6" ht="15.75" thickBot="1">
      <c r="B50" s="8">
        <v>46</v>
      </c>
      <c r="C50" s="9" t="s">
        <v>69</v>
      </c>
      <c r="D50" s="10" t="s">
        <v>204</v>
      </c>
      <c r="E50" s="13" t="s">
        <v>206</v>
      </c>
      <c r="F50" s="14"/>
    </row>
    <row r="51" spans="2:6" ht="15.75" thickBot="1">
      <c r="B51" s="8">
        <v>47</v>
      </c>
      <c r="C51" s="15" t="s">
        <v>70</v>
      </c>
      <c r="D51" s="10" t="s">
        <v>219</v>
      </c>
      <c r="E51" s="14" t="s">
        <v>207</v>
      </c>
      <c r="F51" s="14"/>
    </row>
    <row r="52" spans="2:6" ht="15.75" thickBot="1">
      <c r="B52" s="8">
        <v>48</v>
      </c>
      <c r="C52" s="15" t="s">
        <v>71</v>
      </c>
      <c r="D52" s="11"/>
      <c r="E52" s="14" t="s">
        <v>208</v>
      </c>
      <c r="F52" s="14"/>
    </row>
    <row r="53" spans="2:6" ht="15.75" thickBot="1">
      <c r="B53" s="8">
        <v>49</v>
      </c>
      <c r="C53" s="15" t="s">
        <v>72</v>
      </c>
      <c r="D53" s="11"/>
      <c r="E53" s="14" t="s">
        <v>209</v>
      </c>
      <c r="F53" s="14"/>
    </row>
    <row r="54" spans="2:6" ht="15.75" thickBot="1">
      <c r="B54" s="8">
        <v>50</v>
      </c>
      <c r="C54" s="15" t="s">
        <v>73</v>
      </c>
      <c r="D54" s="12"/>
      <c r="E54" s="14" t="s">
        <v>210</v>
      </c>
      <c r="F54" s="14"/>
    </row>
    <row r="55" spans="2:6" ht="15.75" thickBot="1">
      <c r="B55" s="8">
        <v>51</v>
      </c>
      <c r="C55" s="9" t="s">
        <v>74</v>
      </c>
      <c r="D55" s="10" t="s">
        <v>204</v>
      </c>
      <c r="E55" s="13" t="s">
        <v>206</v>
      </c>
      <c r="F55" s="14"/>
    </row>
    <row r="56" spans="2:6" ht="15.75" thickBot="1">
      <c r="B56" s="8">
        <v>52</v>
      </c>
      <c r="C56" s="15" t="s">
        <v>75</v>
      </c>
      <c r="D56" s="10" t="s">
        <v>220</v>
      </c>
      <c r="E56" s="14" t="s">
        <v>207</v>
      </c>
      <c r="F56" s="14"/>
    </row>
    <row r="57" spans="2:6" ht="15.75" thickBot="1">
      <c r="B57" s="8">
        <v>53</v>
      </c>
      <c r="C57" s="15" t="s">
        <v>76</v>
      </c>
      <c r="D57" s="11"/>
      <c r="E57" s="14" t="s">
        <v>208</v>
      </c>
      <c r="F57" s="14"/>
    </row>
    <row r="58" spans="2:6" ht="15.75" thickBot="1">
      <c r="B58" s="8">
        <v>54</v>
      </c>
      <c r="C58" s="15" t="s">
        <v>77</v>
      </c>
      <c r="D58" s="11"/>
      <c r="E58" s="14" t="s">
        <v>209</v>
      </c>
      <c r="F58" s="14"/>
    </row>
    <row r="59" spans="2:6" ht="15.75" thickBot="1">
      <c r="B59" s="8">
        <v>55</v>
      </c>
      <c r="C59" s="15" t="s">
        <v>78</v>
      </c>
      <c r="D59" s="12"/>
      <c r="E59" s="14" t="s">
        <v>210</v>
      </c>
      <c r="F59" s="14"/>
    </row>
    <row r="60" spans="2:6" ht="15.75" thickBot="1">
      <c r="B60" s="8">
        <v>56</v>
      </c>
      <c r="C60" s="9" t="s">
        <v>79</v>
      </c>
      <c r="D60" s="10" t="s">
        <v>204</v>
      </c>
      <c r="E60" s="13" t="s">
        <v>206</v>
      </c>
      <c r="F60" s="14"/>
    </row>
    <row r="61" spans="2:6" ht="15.75" thickBot="1">
      <c r="B61" s="8">
        <v>57</v>
      </c>
      <c r="C61" s="15" t="s">
        <v>80</v>
      </c>
      <c r="D61" s="10" t="s">
        <v>221</v>
      </c>
      <c r="E61" s="14" t="s">
        <v>207</v>
      </c>
      <c r="F61" s="14"/>
    </row>
    <row r="62" spans="2:6" ht="15.75" thickBot="1">
      <c r="B62" s="8">
        <v>58</v>
      </c>
      <c r="C62" s="15" t="s">
        <v>81</v>
      </c>
      <c r="D62" s="11"/>
      <c r="E62" s="14" t="s">
        <v>208</v>
      </c>
      <c r="F62" s="14"/>
    </row>
    <row r="63" spans="2:6" ht="15.75" thickBot="1">
      <c r="B63" s="8">
        <v>59</v>
      </c>
      <c r="C63" s="15" t="s">
        <v>82</v>
      </c>
      <c r="D63" s="11"/>
      <c r="E63" s="14" t="s">
        <v>209</v>
      </c>
      <c r="F63" s="14"/>
    </row>
    <row r="64" spans="2:6" ht="15.75" thickBot="1">
      <c r="B64" s="8">
        <v>60</v>
      </c>
      <c r="C64" s="15" t="s">
        <v>83</v>
      </c>
      <c r="D64" s="12"/>
      <c r="E64" s="14" t="s">
        <v>210</v>
      </c>
      <c r="F64" s="14"/>
    </row>
    <row r="65" spans="2:6" ht="15.75" thickBot="1">
      <c r="B65" s="8">
        <v>61</v>
      </c>
      <c r="C65" s="9" t="s">
        <v>84</v>
      </c>
      <c r="D65" s="10" t="s">
        <v>222</v>
      </c>
      <c r="E65" s="13" t="s">
        <v>206</v>
      </c>
      <c r="F65" s="14"/>
    </row>
    <row r="66" spans="2:6" ht="15.75" thickBot="1">
      <c r="B66" s="8">
        <v>62</v>
      </c>
      <c r="C66" s="15" t="s">
        <v>85</v>
      </c>
      <c r="D66" s="10" t="s">
        <v>205</v>
      </c>
      <c r="E66" s="14" t="s">
        <v>207</v>
      </c>
      <c r="F66" s="14"/>
    </row>
    <row r="67" spans="2:6" ht="15.75" thickBot="1">
      <c r="B67" s="8">
        <v>63</v>
      </c>
      <c r="C67" s="15" t="s">
        <v>86</v>
      </c>
      <c r="D67" s="11"/>
      <c r="E67" s="14" t="s">
        <v>208</v>
      </c>
      <c r="F67" s="14"/>
    </row>
    <row r="68" spans="2:6" ht="15.75" thickBot="1">
      <c r="B68" s="8">
        <v>64</v>
      </c>
      <c r="C68" s="15" t="s">
        <v>87</v>
      </c>
      <c r="D68" s="11"/>
      <c r="E68" s="14" t="s">
        <v>209</v>
      </c>
      <c r="F68" s="14"/>
    </row>
    <row r="69" spans="2:6" ht="15.75" thickBot="1">
      <c r="B69" s="8">
        <v>65</v>
      </c>
      <c r="C69" s="15" t="s">
        <v>88</v>
      </c>
      <c r="D69" s="12"/>
      <c r="E69" s="14" t="s">
        <v>210</v>
      </c>
      <c r="F69" s="14"/>
    </row>
    <row r="70" spans="2:6" ht="15.75" thickBot="1">
      <c r="B70" s="8">
        <v>66</v>
      </c>
      <c r="C70" s="9" t="s">
        <v>89</v>
      </c>
      <c r="D70" s="10" t="s">
        <v>222</v>
      </c>
      <c r="E70" s="13" t="s">
        <v>206</v>
      </c>
      <c r="F70" s="14"/>
    </row>
    <row r="71" spans="2:6" ht="15.75" thickBot="1">
      <c r="B71" s="8">
        <v>67</v>
      </c>
      <c r="C71" s="15" t="s">
        <v>90</v>
      </c>
      <c r="D71" s="10" t="s">
        <v>211</v>
      </c>
      <c r="E71" s="14" t="s">
        <v>207</v>
      </c>
      <c r="F71" s="14"/>
    </row>
    <row r="72" spans="2:6" ht="15.75" thickBot="1">
      <c r="B72" s="8">
        <v>68</v>
      </c>
      <c r="C72" s="15" t="s">
        <v>91</v>
      </c>
      <c r="D72" s="11"/>
      <c r="E72" s="14" t="s">
        <v>208</v>
      </c>
      <c r="F72" s="14"/>
    </row>
    <row r="73" spans="2:6" ht="15.75" thickBot="1">
      <c r="B73" s="8">
        <v>69</v>
      </c>
      <c r="C73" s="15" t="s">
        <v>92</v>
      </c>
      <c r="D73" s="11"/>
      <c r="E73" s="14" t="s">
        <v>209</v>
      </c>
      <c r="F73" s="14"/>
    </row>
    <row r="74" spans="2:6" ht="15.75" thickBot="1">
      <c r="B74" s="8">
        <v>70</v>
      </c>
      <c r="C74" s="15" t="s">
        <v>93</v>
      </c>
      <c r="D74" s="12"/>
      <c r="E74" s="14" t="s">
        <v>210</v>
      </c>
      <c r="F74" s="14"/>
    </row>
    <row r="75" spans="2:6" ht="15.75" thickBot="1">
      <c r="B75" s="8">
        <v>71</v>
      </c>
      <c r="C75" s="9" t="s">
        <v>94</v>
      </c>
      <c r="D75" s="10" t="s">
        <v>222</v>
      </c>
      <c r="E75" s="13" t="s">
        <v>206</v>
      </c>
      <c r="F75" s="14"/>
    </row>
    <row r="76" spans="2:6" ht="15.75" thickBot="1">
      <c r="B76" s="8">
        <v>72</v>
      </c>
      <c r="C76" s="15" t="s">
        <v>95</v>
      </c>
      <c r="D76" s="10" t="s">
        <v>212</v>
      </c>
      <c r="E76" s="14" t="s">
        <v>207</v>
      </c>
      <c r="F76" s="14"/>
    </row>
    <row r="77" spans="2:6" ht="15.75" thickBot="1">
      <c r="B77" s="8">
        <v>73</v>
      </c>
      <c r="C77" s="15" t="s">
        <v>96</v>
      </c>
      <c r="D77" s="11"/>
      <c r="E77" s="14" t="s">
        <v>208</v>
      </c>
      <c r="F77" s="14"/>
    </row>
    <row r="78" spans="2:6" ht="15.75" thickBot="1">
      <c r="B78" s="8">
        <v>74</v>
      </c>
      <c r="C78" s="15" t="s">
        <v>97</v>
      </c>
      <c r="D78" s="11"/>
      <c r="E78" s="14" t="s">
        <v>209</v>
      </c>
      <c r="F78" s="14"/>
    </row>
    <row r="79" spans="2:6" ht="15.75" thickBot="1">
      <c r="B79" s="8">
        <v>75</v>
      </c>
      <c r="C79" s="15" t="s">
        <v>98</v>
      </c>
      <c r="D79" s="12"/>
      <c r="E79" s="14" t="s">
        <v>210</v>
      </c>
      <c r="F79" s="14"/>
    </row>
    <row r="80" spans="2:6" ht="15.75" thickBot="1">
      <c r="B80" s="8">
        <v>76</v>
      </c>
      <c r="C80" s="9" t="s">
        <v>99</v>
      </c>
      <c r="D80" s="10" t="s">
        <v>222</v>
      </c>
      <c r="E80" s="13" t="s">
        <v>206</v>
      </c>
      <c r="F80" s="14"/>
    </row>
    <row r="81" spans="2:6" ht="15.75" thickBot="1">
      <c r="B81" s="8">
        <v>77</v>
      </c>
      <c r="C81" s="15" t="s">
        <v>100</v>
      </c>
      <c r="D81" s="10" t="s">
        <v>213</v>
      </c>
      <c r="E81" s="14" t="s">
        <v>207</v>
      </c>
      <c r="F81" s="14"/>
    </row>
    <row r="82" spans="2:6" ht="15.75" thickBot="1">
      <c r="B82" s="8">
        <v>78</v>
      </c>
      <c r="C82" s="15" t="s">
        <v>101</v>
      </c>
      <c r="D82" s="11"/>
      <c r="E82" s="14" t="s">
        <v>208</v>
      </c>
      <c r="F82" s="14"/>
    </row>
    <row r="83" spans="2:6" ht="15.75" thickBot="1">
      <c r="B83" s="8">
        <v>79</v>
      </c>
      <c r="C83" s="15" t="s">
        <v>102</v>
      </c>
      <c r="D83" s="11"/>
      <c r="E83" s="14" t="s">
        <v>209</v>
      </c>
      <c r="F83" s="14"/>
    </row>
    <row r="84" spans="2:6" ht="15.75" thickBot="1">
      <c r="B84" s="8">
        <v>80</v>
      </c>
      <c r="C84" s="15" t="s">
        <v>103</v>
      </c>
      <c r="D84" s="12"/>
      <c r="E84" s="14" t="s">
        <v>210</v>
      </c>
      <c r="F84" s="14"/>
    </row>
    <row r="85" spans="2:6" ht="15.75" thickBot="1">
      <c r="B85" s="8">
        <v>81</v>
      </c>
      <c r="C85" s="9" t="s">
        <v>104</v>
      </c>
      <c r="D85" s="10" t="s">
        <v>222</v>
      </c>
      <c r="E85" s="13" t="s">
        <v>206</v>
      </c>
      <c r="F85" s="14"/>
    </row>
    <row r="86" spans="2:6" ht="15.75" thickBot="1">
      <c r="B86" s="8">
        <v>82</v>
      </c>
      <c r="C86" s="15" t="s">
        <v>105</v>
      </c>
      <c r="D86" s="10" t="s">
        <v>214</v>
      </c>
      <c r="E86" s="14" t="s">
        <v>207</v>
      </c>
      <c r="F86" s="14"/>
    </row>
    <row r="87" spans="2:6" ht="15.75" thickBot="1">
      <c r="B87" s="8">
        <v>83</v>
      </c>
      <c r="C87" s="15" t="s">
        <v>106</v>
      </c>
      <c r="D87" s="11"/>
      <c r="E87" s="14" t="s">
        <v>208</v>
      </c>
      <c r="F87" s="14"/>
    </row>
    <row r="88" spans="2:6" ht="15.75" thickBot="1">
      <c r="B88" s="8">
        <v>84</v>
      </c>
      <c r="C88" s="15" t="s">
        <v>107</v>
      </c>
      <c r="D88" s="11"/>
      <c r="E88" s="14" t="s">
        <v>209</v>
      </c>
      <c r="F88" s="14"/>
    </row>
    <row r="89" spans="2:6" ht="15.75" thickBot="1">
      <c r="B89" s="8">
        <v>85</v>
      </c>
      <c r="C89" s="15" t="s">
        <v>108</v>
      </c>
      <c r="D89" s="12"/>
      <c r="E89" s="14" t="s">
        <v>210</v>
      </c>
      <c r="F89" s="14"/>
    </row>
    <row r="90" spans="2:6" ht="15.75" thickBot="1">
      <c r="B90" s="8">
        <v>86</v>
      </c>
      <c r="C90" s="9" t="s">
        <v>109</v>
      </c>
      <c r="D90" s="10" t="s">
        <v>222</v>
      </c>
      <c r="E90" s="13" t="s">
        <v>206</v>
      </c>
      <c r="F90" s="14"/>
    </row>
    <row r="91" spans="2:6" ht="15.75" thickBot="1">
      <c r="B91" s="8">
        <v>87</v>
      </c>
      <c r="C91" s="15" t="s">
        <v>110</v>
      </c>
      <c r="D91" s="10" t="s">
        <v>215</v>
      </c>
      <c r="E91" s="14" t="s">
        <v>207</v>
      </c>
      <c r="F91" s="14"/>
    </row>
    <row r="92" spans="2:6" ht="15.75" thickBot="1">
      <c r="B92" s="8">
        <v>88</v>
      </c>
      <c r="C92" s="15" t="s">
        <v>111</v>
      </c>
      <c r="D92" s="11"/>
      <c r="E92" s="14" t="s">
        <v>208</v>
      </c>
      <c r="F92" s="14"/>
    </row>
    <row r="93" spans="2:6" ht="15.75" thickBot="1">
      <c r="B93" s="8">
        <v>89</v>
      </c>
      <c r="C93" s="15" t="s">
        <v>112</v>
      </c>
      <c r="D93" s="11"/>
      <c r="E93" s="14" t="s">
        <v>209</v>
      </c>
      <c r="F93" s="14"/>
    </row>
    <row r="94" spans="2:6" ht="15.75" thickBot="1">
      <c r="B94" s="8">
        <v>90</v>
      </c>
      <c r="C94" s="15" t="s">
        <v>113</v>
      </c>
      <c r="D94" s="12"/>
      <c r="E94" s="14" t="s">
        <v>210</v>
      </c>
      <c r="F94" s="14"/>
    </row>
    <row r="95" spans="2:6" ht="15.75" thickBot="1">
      <c r="B95" s="8">
        <v>91</v>
      </c>
      <c r="C95" s="9" t="s">
        <v>114</v>
      </c>
      <c r="D95" s="10" t="s">
        <v>222</v>
      </c>
      <c r="E95" s="13" t="s">
        <v>206</v>
      </c>
      <c r="F95" s="14"/>
    </row>
    <row r="96" spans="2:6" ht="15.75" thickBot="1">
      <c r="B96" s="8">
        <v>92</v>
      </c>
      <c r="C96" s="15" t="s">
        <v>115</v>
      </c>
      <c r="D96" s="10" t="s">
        <v>216</v>
      </c>
      <c r="E96" s="14" t="s">
        <v>207</v>
      </c>
      <c r="F96" s="14"/>
    </row>
    <row r="97" spans="2:6" ht="15.75" thickBot="1">
      <c r="B97" s="8">
        <v>93</v>
      </c>
      <c r="C97" s="15" t="s">
        <v>116</v>
      </c>
      <c r="D97" s="11"/>
      <c r="E97" s="14" t="s">
        <v>208</v>
      </c>
      <c r="F97" s="14"/>
    </row>
    <row r="98" spans="2:6" ht="15.75" thickBot="1">
      <c r="B98" s="8">
        <v>94</v>
      </c>
      <c r="C98" s="15" t="s">
        <v>117</v>
      </c>
      <c r="D98" s="11"/>
      <c r="E98" s="14" t="s">
        <v>209</v>
      </c>
      <c r="F98" s="14"/>
    </row>
    <row r="99" spans="2:6" ht="15.75" thickBot="1">
      <c r="B99" s="8">
        <v>95</v>
      </c>
      <c r="C99" s="15" t="s">
        <v>118</v>
      </c>
      <c r="D99" s="12"/>
      <c r="E99" s="14" t="s">
        <v>210</v>
      </c>
      <c r="F99" s="14"/>
    </row>
    <row r="100" spans="2:6" ht="15.75" thickBot="1">
      <c r="B100" s="8">
        <v>96</v>
      </c>
      <c r="C100" s="9" t="s">
        <v>119</v>
      </c>
      <c r="D100" s="10" t="s">
        <v>222</v>
      </c>
      <c r="E100" s="13" t="s">
        <v>206</v>
      </c>
      <c r="F100" s="14"/>
    </row>
    <row r="101" spans="2:6" ht="15.75" thickBot="1">
      <c r="B101" s="8">
        <v>97</v>
      </c>
      <c r="C101" s="15" t="s">
        <v>120</v>
      </c>
      <c r="D101" s="10" t="s">
        <v>217</v>
      </c>
      <c r="E101" s="14" t="s">
        <v>207</v>
      </c>
      <c r="F101" s="14"/>
    </row>
    <row r="102" spans="2:6" ht="15.75" thickBot="1">
      <c r="B102" s="8">
        <v>98</v>
      </c>
      <c r="C102" s="15" t="s">
        <v>121</v>
      </c>
      <c r="D102" s="11"/>
      <c r="E102" s="14" t="s">
        <v>208</v>
      </c>
      <c r="F102" s="14"/>
    </row>
    <row r="103" spans="2:6" ht="15.75" thickBot="1">
      <c r="B103" s="8">
        <v>99</v>
      </c>
      <c r="C103" s="15" t="s">
        <v>122</v>
      </c>
      <c r="D103" s="11"/>
      <c r="E103" s="14" t="s">
        <v>209</v>
      </c>
      <c r="F103" s="14"/>
    </row>
    <row r="104" spans="2:6" ht="15.75" thickBot="1">
      <c r="B104" s="8">
        <v>100</v>
      </c>
      <c r="C104" s="15" t="s">
        <v>123</v>
      </c>
      <c r="D104" s="12"/>
      <c r="E104" s="14" t="s">
        <v>210</v>
      </c>
      <c r="F104" s="14"/>
    </row>
    <row r="105" spans="2:6" ht="15.75" thickBot="1">
      <c r="B105" s="8">
        <v>101</v>
      </c>
      <c r="C105" s="9" t="s">
        <v>124</v>
      </c>
      <c r="D105" s="10" t="s">
        <v>222</v>
      </c>
      <c r="E105" s="13" t="s">
        <v>206</v>
      </c>
      <c r="F105" s="14"/>
    </row>
    <row r="106" spans="2:6" ht="15.75" thickBot="1">
      <c r="B106" s="8">
        <v>102</v>
      </c>
      <c r="C106" s="15" t="s">
        <v>125</v>
      </c>
      <c r="D106" s="10" t="s">
        <v>218</v>
      </c>
      <c r="E106" s="14" t="s">
        <v>207</v>
      </c>
      <c r="F106" s="14"/>
    </row>
    <row r="107" spans="2:6" ht="15.75" thickBot="1">
      <c r="B107" s="8">
        <v>103</v>
      </c>
      <c r="C107" s="15" t="s">
        <v>126</v>
      </c>
      <c r="D107" s="11"/>
      <c r="E107" s="14" t="s">
        <v>208</v>
      </c>
      <c r="F107" s="14"/>
    </row>
    <row r="108" spans="2:6" ht="15.75" thickBot="1">
      <c r="B108" s="8">
        <v>104</v>
      </c>
      <c r="C108" s="15" t="s">
        <v>127</v>
      </c>
      <c r="D108" s="11"/>
      <c r="E108" s="14" t="s">
        <v>209</v>
      </c>
      <c r="F108" s="14"/>
    </row>
    <row r="109" spans="2:6" ht="15.75" thickBot="1">
      <c r="B109" s="8">
        <v>105</v>
      </c>
      <c r="C109" s="15" t="s">
        <v>128</v>
      </c>
      <c r="D109" s="12"/>
      <c r="E109" s="14" t="s">
        <v>210</v>
      </c>
      <c r="F109" s="14"/>
    </row>
    <row r="110" spans="2:6" ht="15.75" thickBot="1">
      <c r="B110" s="8">
        <v>106</v>
      </c>
      <c r="C110" s="9" t="s">
        <v>129</v>
      </c>
      <c r="D110" s="10" t="s">
        <v>222</v>
      </c>
      <c r="E110" s="13" t="s">
        <v>206</v>
      </c>
      <c r="F110" s="14"/>
    </row>
    <row r="111" spans="2:6" ht="15.75" thickBot="1">
      <c r="B111" s="8">
        <v>107</v>
      </c>
      <c r="C111" s="15" t="s">
        <v>130</v>
      </c>
      <c r="D111" s="10" t="s">
        <v>219</v>
      </c>
      <c r="E111" s="14" t="s">
        <v>207</v>
      </c>
      <c r="F111" s="14"/>
    </row>
    <row r="112" spans="2:6" ht="15.75" thickBot="1">
      <c r="B112" s="8">
        <v>108</v>
      </c>
      <c r="C112" s="15" t="s">
        <v>131</v>
      </c>
      <c r="D112" s="11"/>
      <c r="E112" s="14" t="s">
        <v>208</v>
      </c>
      <c r="F112" s="14"/>
    </row>
    <row r="113" spans="2:6" ht="15.75" thickBot="1">
      <c r="B113" s="8">
        <v>109</v>
      </c>
      <c r="C113" s="15" t="s">
        <v>132</v>
      </c>
      <c r="D113" s="11"/>
      <c r="E113" s="14" t="s">
        <v>209</v>
      </c>
      <c r="F113" s="14"/>
    </row>
    <row r="114" spans="2:6" ht="15.75" thickBot="1">
      <c r="B114" s="8">
        <v>110</v>
      </c>
      <c r="C114" s="15" t="s">
        <v>133</v>
      </c>
      <c r="D114" s="12"/>
      <c r="E114" s="14" t="s">
        <v>210</v>
      </c>
      <c r="F114" s="14"/>
    </row>
    <row r="115" spans="2:6" ht="15.75" thickBot="1">
      <c r="B115" s="8">
        <v>111</v>
      </c>
      <c r="C115" s="9" t="s">
        <v>134</v>
      </c>
      <c r="D115" s="10" t="s">
        <v>222</v>
      </c>
      <c r="E115" s="13" t="s">
        <v>206</v>
      </c>
      <c r="F115" s="14"/>
    </row>
    <row r="116" spans="2:6" ht="15.75" thickBot="1">
      <c r="B116" s="8">
        <v>112</v>
      </c>
      <c r="C116" s="15" t="s">
        <v>135</v>
      </c>
      <c r="D116" s="10" t="s">
        <v>220</v>
      </c>
      <c r="E116" s="14" t="s">
        <v>207</v>
      </c>
      <c r="F116" s="14"/>
    </row>
    <row r="117" spans="2:6" ht="15.75" thickBot="1">
      <c r="B117" s="8">
        <v>113</v>
      </c>
      <c r="C117" s="15" t="s">
        <v>136</v>
      </c>
      <c r="D117" s="11"/>
      <c r="E117" s="14" t="s">
        <v>208</v>
      </c>
      <c r="F117" s="14"/>
    </row>
    <row r="118" spans="2:6" ht="15.75" thickBot="1">
      <c r="B118" s="8">
        <v>114</v>
      </c>
      <c r="C118" s="15" t="s">
        <v>137</v>
      </c>
      <c r="D118" s="11"/>
      <c r="E118" s="14" t="s">
        <v>209</v>
      </c>
      <c r="F118" s="14"/>
    </row>
    <row r="119" spans="2:6" ht="15.75" thickBot="1">
      <c r="B119" s="8">
        <v>115</v>
      </c>
      <c r="C119" s="15" t="s">
        <v>138</v>
      </c>
      <c r="D119" s="12"/>
      <c r="E119" s="14" t="s">
        <v>210</v>
      </c>
      <c r="F119" s="14"/>
    </row>
    <row r="120" spans="2:6" ht="15.75" thickBot="1">
      <c r="B120" s="8">
        <v>116</v>
      </c>
      <c r="C120" s="9" t="s">
        <v>139</v>
      </c>
      <c r="D120" s="10" t="s">
        <v>222</v>
      </c>
      <c r="E120" s="13" t="s">
        <v>206</v>
      </c>
      <c r="F120" s="14"/>
    </row>
    <row r="121" spans="2:6" ht="15.75" thickBot="1">
      <c r="B121" s="8">
        <v>117</v>
      </c>
      <c r="C121" s="15" t="s">
        <v>140</v>
      </c>
      <c r="D121" s="10" t="s">
        <v>221</v>
      </c>
      <c r="E121" s="14" t="s">
        <v>207</v>
      </c>
      <c r="F121" s="14"/>
    </row>
    <row r="122" spans="2:6" ht="15.75" thickBot="1">
      <c r="B122" s="8">
        <v>118</v>
      </c>
      <c r="C122" s="15" t="s">
        <v>141</v>
      </c>
      <c r="D122" s="11"/>
      <c r="E122" s="14" t="s">
        <v>208</v>
      </c>
      <c r="F122" s="14"/>
    </row>
    <row r="123" spans="2:6" ht="15.75" thickBot="1">
      <c r="B123" s="8">
        <v>119</v>
      </c>
      <c r="C123" s="15" t="s">
        <v>142</v>
      </c>
      <c r="D123" s="11"/>
      <c r="E123" s="14" t="s">
        <v>209</v>
      </c>
      <c r="F123" s="14"/>
    </row>
    <row r="124" spans="2:6" ht="15.75" thickBot="1">
      <c r="B124" s="8">
        <v>120</v>
      </c>
      <c r="C124" s="15" t="s">
        <v>143</v>
      </c>
      <c r="D124" s="12"/>
      <c r="E124" s="14" t="s">
        <v>210</v>
      </c>
      <c r="F124" s="14"/>
    </row>
    <row r="125" spans="2:6" ht="15.75" thickBot="1">
      <c r="B125" s="8">
        <v>121</v>
      </c>
      <c r="C125" s="9" t="s">
        <v>144</v>
      </c>
      <c r="D125" s="42" t="s">
        <v>223</v>
      </c>
      <c r="E125" s="13" t="s">
        <v>206</v>
      </c>
      <c r="F125" s="14"/>
    </row>
    <row r="126" spans="2:6" ht="15.75" thickBot="1">
      <c r="B126" s="8">
        <v>122</v>
      </c>
      <c r="C126" s="15" t="s">
        <v>145</v>
      </c>
      <c r="D126" s="43"/>
      <c r="E126" s="14" t="s">
        <v>207</v>
      </c>
      <c r="F126" s="14"/>
    </row>
    <row r="127" spans="2:6" ht="15.75" thickBot="1">
      <c r="B127" s="8">
        <v>123</v>
      </c>
      <c r="C127" s="15" t="s">
        <v>146</v>
      </c>
      <c r="D127" s="43"/>
      <c r="E127" s="14" t="s">
        <v>208</v>
      </c>
      <c r="F127" s="14"/>
    </row>
    <row r="128" spans="2:6" ht="15.75" thickBot="1">
      <c r="B128" s="8">
        <v>124</v>
      </c>
      <c r="C128" s="15" t="s">
        <v>147</v>
      </c>
      <c r="D128" s="44"/>
      <c r="E128" s="14" t="s">
        <v>209</v>
      </c>
      <c r="F128" s="14"/>
    </row>
    <row r="129" spans="2:6" ht="15.75" thickBot="1">
      <c r="B129" s="8">
        <v>125</v>
      </c>
      <c r="C129" s="9" t="s">
        <v>148</v>
      </c>
      <c r="D129" s="42" t="s">
        <v>224</v>
      </c>
      <c r="E129" s="13" t="s">
        <v>206</v>
      </c>
      <c r="F129" s="14"/>
    </row>
    <row r="130" spans="2:6" ht="15.75" thickBot="1">
      <c r="B130" s="8">
        <v>126</v>
      </c>
      <c r="C130" s="15" t="s">
        <v>149</v>
      </c>
      <c r="D130" s="43"/>
      <c r="E130" s="14" t="s">
        <v>207</v>
      </c>
      <c r="F130" s="14"/>
    </row>
    <row r="131" spans="2:6" ht="15.75" thickBot="1">
      <c r="B131" s="8">
        <v>127</v>
      </c>
      <c r="C131" s="15" t="s">
        <v>150</v>
      </c>
      <c r="D131" s="43"/>
      <c r="E131" s="14" t="s">
        <v>208</v>
      </c>
      <c r="F131" s="14"/>
    </row>
    <row r="132" spans="2:6" ht="15.75" thickBot="1">
      <c r="B132" s="8">
        <v>128</v>
      </c>
      <c r="C132" s="15" t="s">
        <v>151</v>
      </c>
      <c r="D132" s="44"/>
      <c r="E132" s="14" t="s">
        <v>209</v>
      </c>
      <c r="F132" s="14"/>
    </row>
    <row r="133" spans="2:6" ht="15.75" thickBot="1">
      <c r="B133" s="8">
        <v>129</v>
      </c>
      <c r="C133" s="9" t="s">
        <v>152</v>
      </c>
      <c r="D133" s="42" t="s">
        <v>225</v>
      </c>
      <c r="E133" s="13" t="s">
        <v>206</v>
      </c>
      <c r="F133" s="14"/>
    </row>
    <row r="134" spans="2:6" ht="15.75" thickBot="1">
      <c r="B134" s="8">
        <v>130</v>
      </c>
      <c r="C134" s="15" t="s">
        <v>153</v>
      </c>
      <c r="D134" s="44"/>
      <c r="E134" s="14" t="s">
        <v>207</v>
      </c>
      <c r="F134" s="14"/>
    </row>
    <row r="135" spans="2:6" ht="15.75" thickBot="1">
      <c r="B135" s="8">
        <v>131</v>
      </c>
      <c r="C135" s="9" t="s">
        <v>154</v>
      </c>
      <c r="D135" s="42" t="s">
        <v>226</v>
      </c>
      <c r="E135" s="13" t="s">
        <v>206</v>
      </c>
      <c r="F135" s="14"/>
    </row>
    <row r="136" spans="2:6" ht="15.75" thickBot="1">
      <c r="B136" s="8">
        <v>132</v>
      </c>
      <c r="C136" s="15" t="s">
        <v>155</v>
      </c>
      <c r="D136" s="44"/>
      <c r="E136" s="14" t="s">
        <v>207</v>
      </c>
      <c r="F136" s="14"/>
    </row>
    <row r="137" spans="2:6" ht="15.75" thickBot="1">
      <c r="B137" s="8">
        <v>133</v>
      </c>
      <c r="C137" s="9" t="s">
        <v>156</v>
      </c>
      <c r="D137" s="16" t="s">
        <v>227</v>
      </c>
      <c r="E137" s="13" t="s">
        <v>228</v>
      </c>
      <c r="F137" s="14"/>
    </row>
    <row r="138" spans="2:6" ht="15.75" thickBot="1">
      <c r="B138" s="8">
        <v>134</v>
      </c>
      <c r="C138" s="9" t="s">
        <v>229</v>
      </c>
      <c r="D138" s="42" t="s">
        <v>230</v>
      </c>
      <c r="E138" s="13" t="s">
        <v>231</v>
      </c>
      <c r="F138" s="17"/>
    </row>
    <row r="139" spans="2:6" ht="15.75" thickBot="1">
      <c r="B139" s="8">
        <v>135</v>
      </c>
      <c r="C139" s="15" t="s">
        <v>232</v>
      </c>
      <c r="D139" s="43"/>
      <c r="E139" s="14" t="s">
        <v>233</v>
      </c>
      <c r="F139" s="17"/>
    </row>
    <row r="140" spans="2:6" ht="15.75" thickBot="1">
      <c r="B140" s="8">
        <v>136</v>
      </c>
      <c r="C140" s="15" t="s">
        <v>234</v>
      </c>
      <c r="D140" s="43"/>
      <c r="E140" s="14" t="s">
        <v>235</v>
      </c>
      <c r="F140" s="17"/>
    </row>
    <row r="141" spans="2:6" ht="15.75" thickBot="1">
      <c r="B141" s="8">
        <v>137</v>
      </c>
      <c r="C141" s="15" t="s">
        <v>236</v>
      </c>
      <c r="D141" s="43"/>
      <c r="E141" s="14" t="s">
        <v>237</v>
      </c>
      <c r="F141" s="17"/>
    </row>
    <row r="142" spans="2:6" ht="15.75" thickBot="1">
      <c r="B142" s="8">
        <v>138</v>
      </c>
      <c r="C142" s="15" t="s">
        <v>238</v>
      </c>
      <c r="D142" s="43"/>
      <c r="E142" s="14" t="s">
        <v>239</v>
      </c>
      <c r="F142" s="17"/>
    </row>
    <row r="143" spans="2:6" ht="15.75" thickBot="1">
      <c r="B143" s="8">
        <v>139</v>
      </c>
      <c r="C143" s="15" t="s">
        <v>240</v>
      </c>
      <c r="D143" s="43"/>
      <c r="E143" s="14" t="s">
        <v>241</v>
      </c>
      <c r="F143" s="17"/>
    </row>
    <row r="144" spans="2:6" ht="15.75" thickBot="1">
      <c r="B144" s="8">
        <v>140</v>
      </c>
      <c r="C144" s="15" t="s">
        <v>242</v>
      </c>
      <c r="D144" s="43"/>
      <c r="E144" s="14" t="s">
        <v>243</v>
      </c>
      <c r="F144" s="17"/>
    </row>
    <row r="145" spans="2:6" ht="15.75" thickBot="1">
      <c r="B145" s="8">
        <v>141</v>
      </c>
      <c r="C145" s="15" t="s">
        <v>244</v>
      </c>
      <c r="D145" s="43"/>
      <c r="E145" s="14" t="s">
        <v>245</v>
      </c>
      <c r="F145" s="17"/>
    </row>
    <row r="146" spans="2:6" ht="15.75" thickBot="1">
      <c r="B146" s="8">
        <v>142</v>
      </c>
      <c r="C146" s="15" t="s">
        <v>246</v>
      </c>
      <c r="D146" s="43"/>
      <c r="E146" s="14" t="s">
        <v>247</v>
      </c>
      <c r="F146" s="17"/>
    </row>
    <row r="147" spans="2:6" ht="15.75" thickBot="1">
      <c r="B147" s="8">
        <v>143</v>
      </c>
      <c r="C147" s="15" t="s">
        <v>248</v>
      </c>
      <c r="D147" s="44"/>
      <c r="E147" s="14" t="s">
        <v>249</v>
      </c>
      <c r="F147" s="17"/>
    </row>
    <row r="148" spans="2:6" ht="15.75" thickBot="1">
      <c r="B148" s="8">
        <v>144</v>
      </c>
      <c r="C148" s="9" t="s">
        <v>250</v>
      </c>
      <c r="D148" s="42" t="s">
        <v>251</v>
      </c>
      <c r="E148" s="13" t="s">
        <v>231</v>
      </c>
      <c r="F148" s="17"/>
    </row>
    <row r="149" spans="2:6" ht="15.75" thickBot="1">
      <c r="B149" s="8">
        <v>145</v>
      </c>
      <c r="C149" s="15" t="s">
        <v>252</v>
      </c>
      <c r="D149" s="43"/>
      <c r="E149" s="14" t="s">
        <v>233</v>
      </c>
      <c r="F149" s="17"/>
    </row>
    <row r="150" spans="2:6" ht="15.75" thickBot="1">
      <c r="B150" s="8">
        <v>146</v>
      </c>
      <c r="C150" s="15" t="s">
        <v>253</v>
      </c>
      <c r="D150" s="43"/>
      <c r="E150" s="14" t="s">
        <v>235</v>
      </c>
      <c r="F150" s="17"/>
    </row>
    <row r="151" spans="2:6" ht="15.75" thickBot="1">
      <c r="B151" s="8">
        <v>147</v>
      </c>
      <c r="C151" s="15" t="s">
        <v>254</v>
      </c>
      <c r="D151" s="43"/>
      <c r="E151" s="14" t="s">
        <v>237</v>
      </c>
      <c r="F151" s="17"/>
    </row>
    <row r="152" spans="2:6" ht="15.75" thickBot="1">
      <c r="B152" s="8">
        <v>148</v>
      </c>
      <c r="C152" s="15" t="s">
        <v>255</v>
      </c>
      <c r="D152" s="43"/>
      <c r="E152" s="14" t="s">
        <v>239</v>
      </c>
      <c r="F152" s="17"/>
    </row>
    <row r="153" spans="2:6" ht="15.75" thickBot="1">
      <c r="B153" s="8">
        <v>149</v>
      </c>
      <c r="C153" s="15" t="s">
        <v>256</v>
      </c>
      <c r="D153" s="43"/>
      <c r="E153" s="14" t="s">
        <v>241</v>
      </c>
      <c r="F153" s="17"/>
    </row>
    <row r="154" spans="2:6" ht="15.75" thickBot="1">
      <c r="B154" s="8">
        <v>150</v>
      </c>
      <c r="C154" s="15" t="s">
        <v>257</v>
      </c>
      <c r="D154" s="43"/>
      <c r="E154" s="14" t="s">
        <v>243</v>
      </c>
      <c r="F154" s="17"/>
    </row>
    <row r="155" spans="2:6" ht="15.75" thickBot="1">
      <c r="B155" s="8">
        <v>151</v>
      </c>
      <c r="C155" s="15" t="s">
        <v>258</v>
      </c>
      <c r="D155" s="43"/>
      <c r="E155" s="14" t="s">
        <v>245</v>
      </c>
      <c r="F155" s="17"/>
    </row>
    <row r="156" spans="2:6" ht="15.75" thickBot="1">
      <c r="B156" s="8">
        <v>152</v>
      </c>
      <c r="C156" s="15" t="s">
        <v>259</v>
      </c>
      <c r="D156" s="43"/>
      <c r="E156" s="14" t="s">
        <v>247</v>
      </c>
      <c r="F156" s="17"/>
    </row>
    <row r="157" spans="2:6" ht="15.75" thickBot="1">
      <c r="B157" s="8">
        <v>153</v>
      </c>
      <c r="C157" s="15" t="s">
        <v>260</v>
      </c>
      <c r="D157" s="44"/>
      <c r="E157" s="14" t="s">
        <v>249</v>
      </c>
      <c r="F157" s="17"/>
    </row>
    <row r="158" spans="2:6" ht="15.75" thickBot="1">
      <c r="B158" s="8">
        <v>154</v>
      </c>
      <c r="C158" s="9" t="s">
        <v>261</v>
      </c>
      <c r="D158" s="42" t="s">
        <v>262</v>
      </c>
      <c r="E158" s="13" t="s">
        <v>231</v>
      </c>
      <c r="F158" s="17"/>
    </row>
    <row r="159" spans="2:6" ht="15.75" thickBot="1">
      <c r="B159" s="8">
        <v>155</v>
      </c>
      <c r="C159" s="15" t="s">
        <v>263</v>
      </c>
      <c r="D159" s="43"/>
      <c r="E159" s="14" t="s">
        <v>233</v>
      </c>
      <c r="F159" s="17"/>
    </row>
    <row r="160" spans="2:6" ht="15.75" thickBot="1">
      <c r="B160" s="8">
        <v>156</v>
      </c>
      <c r="C160" s="15" t="s">
        <v>264</v>
      </c>
      <c r="D160" s="43"/>
      <c r="E160" s="14" t="s">
        <v>235</v>
      </c>
      <c r="F160" s="17"/>
    </row>
    <row r="161" spans="2:6" ht="15.75" thickBot="1">
      <c r="B161" s="8">
        <v>157</v>
      </c>
      <c r="C161" s="15" t="s">
        <v>265</v>
      </c>
      <c r="D161" s="43"/>
      <c r="E161" s="14" t="s">
        <v>237</v>
      </c>
      <c r="F161" s="17"/>
    </row>
    <row r="162" spans="2:6" ht="15.75" thickBot="1">
      <c r="B162" s="8">
        <v>158</v>
      </c>
      <c r="C162" s="15" t="s">
        <v>266</v>
      </c>
      <c r="D162" s="43"/>
      <c r="E162" s="14" t="s">
        <v>239</v>
      </c>
      <c r="F162" s="17"/>
    </row>
    <row r="163" spans="2:6" ht="15.75" thickBot="1">
      <c r="B163" s="8">
        <v>159</v>
      </c>
      <c r="C163" s="15" t="s">
        <v>267</v>
      </c>
      <c r="D163" s="43"/>
      <c r="E163" s="14" t="s">
        <v>241</v>
      </c>
      <c r="F163" s="17"/>
    </row>
    <row r="164" spans="2:6" ht="15.75" thickBot="1">
      <c r="B164" s="8">
        <v>160</v>
      </c>
      <c r="C164" s="15" t="s">
        <v>268</v>
      </c>
      <c r="D164" s="43"/>
      <c r="E164" s="14" t="s">
        <v>243</v>
      </c>
      <c r="F164" s="17"/>
    </row>
    <row r="165" spans="2:6" ht="15.75" thickBot="1">
      <c r="B165" s="8">
        <v>161</v>
      </c>
      <c r="C165" s="15" t="s">
        <v>269</v>
      </c>
      <c r="D165" s="43"/>
      <c r="E165" s="14" t="s">
        <v>245</v>
      </c>
      <c r="F165" s="17"/>
    </row>
    <row r="166" spans="2:6" ht="15.75" thickBot="1">
      <c r="B166" s="8">
        <v>162</v>
      </c>
      <c r="C166" s="15" t="s">
        <v>270</v>
      </c>
      <c r="D166" s="43"/>
      <c r="E166" s="14" t="s">
        <v>247</v>
      </c>
      <c r="F166" s="17"/>
    </row>
    <row r="167" spans="2:6" ht="15.75" thickBot="1">
      <c r="B167" s="8">
        <v>163</v>
      </c>
      <c r="C167" s="15" t="s">
        <v>271</v>
      </c>
      <c r="D167" s="44"/>
      <c r="E167" s="14" t="s">
        <v>249</v>
      </c>
      <c r="F167" s="17"/>
    </row>
    <row r="168" spans="2:6" ht="15.75" thickBot="1">
      <c r="B168" s="8">
        <v>164</v>
      </c>
      <c r="C168" s="9" t="s">
        <v>272</v>
      </c>
      <c r="D168" s="42" t="s">
        <v>273</v>
      </c>
      <c r="E168" s="13" t="s">
        <v>231</v>
      </c>
      <c r="F168" s="17"/>
    </row>
    <row r="169" spans="2:6" ht="15.75" thickBot="1">
      <c r="B169" s="8">
        <v>165</v>
      </c>
      <c r="C169" s="15" t="s">
        <v>274</v>
      </c>
      <c r="D169" s="43"/>
      <c r="E169" s="14" t="s">
        <v>233</v>
      </c>
      <c r="F169" s="17"/>
    </row>
    <row r="170" spans="2:6" ht="15.75" thickBot="1">
      <c r="B170" s="8">
        <v>166</v>
      </c>
      <c r="C170" s="15" t="s">
        <v>275</v>
      </c>
      <c r="D170" s="43"/>
      <c r="E170" s="14" t="s">
        <v>235</v>
      </c>
      <c r="F170" s="17"/>
    </row>
    <row r="171" spans="2:6" ht="15.75" thickBot="1">
      <c r="B171" s="8">
        <v>167</v>
      </c>
      <c r="C171" s="15" t="s">
        <v>276</v>
      </c>
      <c r="D171" s="43"/>
      <c r="E171" s="14" t="s">
        <v>237</v>
      </c>
      <c r="F171" s="17"/>
    </row>
    <row r="172" spans="2:6" ht="15.75" thickBot="1">
      <c r="B172" s="8">
        <v>168</v>
      </c>
      <c r="C172" s="15" t="s">
        <v>277</v>
      </c>
      <c r="D172" s="43"/>
      <c r="E172" s="14" t="s">
        <v>239</v>
      </c>
      <c r="F172" s="17"/>
    </row>
    <row r="173" spans="2:6" ht="15.75" thickBot="1">
      <c r="B173" s="8">
        <v>169</v>
      </c>
      <c r="C173" s="15" t="s">
        <v>278</v>
      </c>
      <c r="D173" s="43"/>
      <c r="E173" s="14" t="s">
        <v>241</v>
      </c>
      <c r="F173" s="17"/>
    </row>
    <row r="174" spans="2:6" ht="15.75" thickBot="1">
      <c r="B174" s="8">
        <v>170</v>
      </c>
      <c r="C174" s="15" t="s">
        <v>279</v>
      </c>
      <c r="D174" s="43"/>
      <c r="E174" s="14" t="s">
        <v>243</v>
      </c>
      <c r="F174" s="17"/>
    </row>
    <row r="175" spans="2:6" ht="15.75" thickBot="1">
      <c r="B175" s="8">
        <v>171</v>
      </c>
      <c r="C175" s="15" t="s">
        <v>280</v>
      </c>
      <c r="D175" s="43"/>
      <c r="E175" s="14" t="s">
        <v>245</v>
      </c>
      <c r="F175" s="17"/>
    </row>
    <row r="176" spans="2:6" ht="15.75" thickBot="1">
      <c r="B176" s="8">
        <v>172</v>
      </c>
      <c r="C176" s="15" t="s">
        <v>281</v>
      </c>
      <c r="D176" s="44"/>
      <c r="E176" s="14" t="s">
        <v>247</v>
      </c>
      <c r="F176" s="17"/>
    </row>
    <row r="177" spans="2:6" ht="15.75" thickBot="1">
      <c r="B177" s="8">
        <v>173</v>
      </c>
      <c r="C177" s="15" t="s">
        <v>282</v>
      </c>
      <c r="D177" s="45" t="s">
        <v>283</v>
      </c>
      <c r="E177" s="14" t="s">
        <v>284</v>
      </c>
      <c r="F177" s="17"/>
    </row>
    <row r="178" spans="2:6" ht="15.75" thickBot="1">
      <c r="B178" s="8">
        <v>174</v>
      </c>
      <c r="C178" s="9" t="s">
        <v>157</v>
      </c>
      <c r="D178" s="46"/>
      <c r="E178" s="9" t="s">
        <v>285</v>
      </c>
      <c r="F178" s="9"/>
    </row>
    <row r="179" spans="2:6" ht="15.75" thickBot="1">
      <c r="B179" s="8">
        <v>175</v>
      </c>
      <c r="C179" s="9" t="s">
        <v>158</v>
      </c>
      <c r="D179" s="46"/>
      <c r="E179" s="9" t="s">
        <v>286</v>
      </c>
      <c r="F179" s="9"/>
    </row>
    <row r="180" spans="2:6" ht="15.75" thickBot="1">
      <c r="B180" s="8">
        <v>176</v>
      </c>
      <c r="C180" s="9" t="s">
        <v>159</v>
      </c>
      <c r="D180" s="46"/>
      <c r="E180" s="9" t="s">
        <v>287</v>
      </c>
      <c r="F180" s="9"/>
    </row>
    <row r="181" spans="2:6" ht="15.75" thickBot="1">
      <c r="B181" s="8">
        <v>177</v>
      </c>
      <c r="C181" s="9" t="s">
        <v>160</v>
      </c>
      <c r="D181" s="46"/>
      <c r="E181" s="9" t="s">
        <v>288</v>
      </c>
      <c r="F181" s="9"/>
    </row>
    <row r="182" spans="2:6" ht="15.75" thickBot="1">
      <c r="B182" s="8">
        <v>178</v>
      </c>
      <c r="C182" s="9" t="s">
        <v>161</v>
      </c>
      <c r="D182" s="46"/>
      <c r="E182" s="9" t="s">
        <v>289</v>
      </c>
      <c r="F182" s="9"/>
    </row>
    <row r="183" spans="2:6" ht="15.75" thickBot="1">
      <c r="B183" s="8">
        <v>179</v>
      </c>
      <c r="C183" s="9" t="s">
        <v>162</v>
      </c>
      <c r="D183" s="46"/>
      <c r="E183" s="9" t="s">
        <v>290</v>
      </c>
      <c r="F183" s="9"/>
    </row>
    <row r="184" spans="2:6" ht="15.75" thickBot="1">
      <c r="B184" s="8">
        <v>180</v>
      </c>
      <c r="C184" s="9" t="s">
        <v>163</v>
      </c>
      <c r="D184" s="46"/>
      <c r="E184" s="9" t="s">
        <v>291</v>
      </c>
      <c r="F184" s="9"/>
    </row>
    <row r="185" spans="2:6" ht="15.75" thickBot="1">
      <c r="B185" s="8">
        <v>181</v>
      </c>
      <c r="C185" s="9" t="s">
        <v>164</v>
      </c>
      <c r="D185" s="46"/>
      <c r="E185" s="9" t="s">
        <v>292</v>
      </c>
      <c r="F185" s="9"/>
    </row>
    <row r="186" spans="2:6" ht="15.75" thickBot="1">
      <c r="B186" s="8">
        <v>182</v>
      </c>
      <c r="C186" s="9" t="s">
        <v>165</v>
      </c>
      <c r="D186" s="46"/>
      <c r="E186" s="9" t="s">
        <v>293</v>
      </c>
      <c r="F186" s="9"/>
    </row>
    <row r="187" spans="2:6" ht="15.75" thickBot="1">
      <c r="B187" s="8">
        <v>183</v>
      </c>
      <c r="C187" s="9" t="s">
        <v>166</v>
      </c>
      <c r="D187" s="46"/>
      <c r="E187" s="9" t="s">
        <v>294</v>
      </c>
      <c r="F187" s="9"/>
    </row>
    <row r="188" spans="2:6" ht="15.75" thickBot="1">
      <c r="B188" s="8">
        <v>184</v>
      </c>
      <c r="C188" s="9" t="s">
        <v>167</v>
      </c>
      <c r="D188" s="46"/>
      <c r="E188" s="13" t="s">
        <v>295</v>
      </c>
      <c r="F188" s="9"/>
    </row>
    <row r="189" spans="2:6" ht="15.75" thickBot="1">
      <c r="B189" s="8">
        <v>185</v>
      </c>
      <c r="C189" s="9" t="s">
        <v>168</v>
      </c>
      <c r="D189" s="46"/>
      <c r="E189" s="13" t="s">
        <v>296</v>
      </c>
      <c r="F189" s="9"/>
    </row>
    <row r="190" spans="2:6" ht="15.75" thickBot="1">
      <c r="B190" s="8">
        <v>186</v>
      </c>
      <c r="C190" s="9" t="s">
        <v>169</v>
      </c>
      <c r="D190" s="46"/>
      <c r="E190" s="13" t="s">
        <v>297</v>
      </c>
      <c r="F190" s="9"/>
    </row>
    <row r="191" spans="2:6" ht="15.75" thickBot="1">
      <c r="B191" s="8">
        <v>187</v>
      </c>
      <c r="C191" s="9" t="s">
        <v>170</v>
      </c>
      <c r="D191" s="46"/>
      <c r="E191" s="13" t="s">
        <v>298</v>
      </c>
      <c r="F191" s="9"/>
    </row>
    <row r="192" spans="2:6" ht="15.75" thickBot="1">
      <c r="B192" s="8">
        <v>188</v>
      </c>
      <c r="C192" s="9" t="s">
        <v>171</v>
      </c>
      <c r="D192" s="46"/>
      <c r="E192" s="13" t="s">
        <v>299</v>
      </c>
      <c r="F192" s="9"/>
    </row>
    <row r="193" spans="2:6" ht="15.75" thickBot="1">
      <c r="B193" s="8">
        <v>189</v>
      </c>
      <c r="C193" s="15" t="s">
        <v>172</v>
      </c>
      <c r="D193" s="46"/>
      <c r="E193" s="14" t="s">
        <v>300</v>
      </c>
      <c r="F193" s="15"/>
    </row>
    <row r="194" spans="2:6" ht="15.75" thickBot="1">
      <c r="B194" s="8">
        <v>190</v>
      </c>
      <c r="C194" s="9" t="s">
        <v>173</v>
      </c>
      <c r="D194" s="46"/>
      <c r="E194" s="13" t="s">
        <v>301</v>
      </c>
      <c r="F194" s="9"/>
    </row>
    <row r="195" spans="2:6" ht="15.75" thickBot="1">
      <c r="B195" s="8">
        <v>191</v>
      </c>
      <c r="C195" s="9" t="s">
        <v>174</v>
      </c>
      <c r="D195" s="46"/>
      <c r="E195" s="13" t="s">
        <v>302</v>
      </c>
      <c r="F195" s="9"/>
    </row>
    <row r="196" spans="2:6" ht="15.75" thickBot="1">
      <c r="B196" s="8">
        <v>192</v>
      </c>
      <c r="C196" s="9" t="s">
        <v>175</v>
      </c>
      <c r="D196" s="46"/>
      <c r="E196" s="13" t="s">
        <v>303</v>
      </c>
      <c r="F196" s="9"/>
    </row>
    <row r="197" spans="2:6" ht="15.75" thickBot="1">
      <c r="B197" s="8">
        <v>193</v>
      </c>
      <c r="C197" s="9" t="s">
        <v>176</v>
      </c>
      <c r="D197" s="46"/>
      <c r="E197" s="13" t="s">
        <v>304</v>
      </c>
      <c r="F197" s="9"/>
    </row>
    <row r="198" spans="2:6" ht="15.75" thickBot="1">
      <c r="B198" s="8">
        <v>194</v>
      </c>
      <c r="C198" s="9" t="s">
        <v>177</v>
      </c>
      <c r="D198" s="46"/>
      <c r="E198" s="13" t="s">
        <v>305</v>
      </c>
      <c r="F198" s="9"/>
    </row>
    <row r="199" spans="2:6" ht="15.75" thickBot="1">
      <c r="B199" s="8">
        <v>195</v>
      </c>
      <c r="C199" s="9" t="s">
        <v>178</v>
      </c>
      <c r="D199" s="46"/>
      <c r="E199" s="13" t="s">
        <v>306</v>
      </c>
      <c r="F199" s="9"/>
    </row>
    <row r="200" spans="2:6" ht="15.75" thickBot="1">
      <c r="B200" s="8">
        <v>196</v>
      </c>
      <c r="C200" s="9" t="s">
        <v>179</v>
      </c>
      <c r="D200" s="46"/>
      <c r="E200" s="13" t="s">
        <v>307</v>
      </c>
      <c r="F200" s="9"/>
    </row>
    <row r="201" spans="2:6" ht="15.75" thickBot="1">
      <c r="B201" s="8">
        <v>197</v>
      </c>
      <c r="C201" s="9" t="s">
        <v>180</v>
      </c>
      <c r="D201" s="46"/>
      <c r="E201" s="13" t="s">
        <v>308</v>
      </c>
      <c r="F201" s="9"/>
    </row>
    <row r="202" spans="2:6" ht="15.75" thickBot="1">
      <c r="B202" s="8">
        <v>198</v>
      </c>
      <c r="C202" s="9" t="s">
        <v>181</v>
      </c>
      <c r="D202" s="46"/>
      <c r="E202" s="13" t="s">
        <v>309</v>
      </c>
      <c r="F202" s="9"/>
    </row>
    <row r="203" spans="2:6" ht="15.75" thickBot="1">
      <c r="B203" s="8">
        <v>199</v>
      </c>
      <c r="C203" s="9" t="s">
        <v>182</v>
      </c>
      <c r="D203" s="46"/>
      <c r="E203" s="13" t="s">
        <v>310</v>
      </c>
      <c r="F203" s="9"/>
    </row>
    <row r="204" spans="2:6" ht="15.75" thickBot="1">
      <c r="B204" s="8">
        <v>200</v>
      </c>
      <c r="C204" s="9" t="s">
        <v>183</v>
      </c>
      <c r="D204" s="46"/>
      <c r="E204" s="13" t="s">
        <v>311</v>
      </c>
      <c r="F204" s="9"/>
    </row>
    <row r="205" spans="2:6" ht="15.75" thickBot="1">
      <c r="B205" s="8">
        <v>201</v>
      </c>
      <c r="C205" s="9" t="s">
        <v>184</v>
      </c>
      <c r="D205" s="46"/>
      <c r="E205" s="13" t="s">
        <v>312</v>
      </c>
      <c r="F205" s="9"/>
    </row>
    <row r="206" spans="2:6" ht="15.75" thickBot="1">
      <c r="B206" s="8">
        <v>202</v>
      </c>
      <c r="C206" s="9" t="s">
        <v>185</v>
      </c>
      <c r="D206" s="46"/>
      <c r="E206" s="13" t="s">
        <v>313</v>
      </c>
      <c r="F206" s="9"/>
    </row>
    <row r="207" spans="2:6" ht="15.75" thickBot="1">
      <c r="B207" s="8">
        <v>203</v>
      </c>
      <c r="C207" s="9" t="s">
        <v>186</v>
      </c>
      <c r="D207" s="46"/>
      <c r="E207" s="13" t="s">
        <v>314</v>
      </c>
      <c r="F207" s="9"/>
    </row>
    <row r="208" spans="2:6" ht="15.75" thickBot="1">
      <c r="B208" s="8">
        <v>204</v>
      </c>
      <c r="C208" s="9" t="s">
        <v>187</v>
      </c>
      <c r="D208" s="47"/>
      <c r="E208" s="13" t="s">
        <v>315</v>
      </c>
      <c r="F208" s="9"/>
    </row>
  </sheetData>
  <mergeCells count="9">
    <mergeCell ref="D158:D167"/>
    <mergeCell ref="D168:D176"/>
    <mergeCell ref="D177:D208"/>
    <mergeCell ref="D125:D128"/>
    <mergeCell ref="D129:D132"/>
    <mergeCell ref="D133:D134"/>
    <mergeCell ref="D135:D136"/>
    <mergeCell ref="D138:D147"/>
    <mergeCell ref="D148:D15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B3:F208"/>
  <sheetViews>
    <sheetView workbookViewId="0">
      <selection activeCell="J16" sqref="J16"/>
    </sheetView>
  </sheetViews>
  <sheetFormatPr defaultRowHeight="13.5"/>
  <cols>
    <col min="3" max="4" width="18.875" customWidth="1"/>
    <col min="5" max="5" width="23.375" customWidth="1"/>
  </cols>
  <sheetData>
    <row r="3" spans="2:6" ht="14.25" thickBot="1"/>
    <row r="4" spans="2:6" ht="15.75" thickBot="1">
      <c r="B4" s="5" t="s">
        <v>200</v>
      </c>
      <c r="C4" s="6" t="s">
        <v>201</v>
      </c>
      <c r="D4" s="6" t="s">
        <v>202</v>
      </c>
      <c r="E4" s="6" t="s">
        <v>203</v>
      </c>
      <c r="F4" s="7" t="s">
        <v>321</v>
      </c>
    </row>
    <row r="5" spans="2:6" ht="21.75" customHeight="1" thickBot="1">
      <c r="B5" s="8">
        <v>1</v>
      </c>
      <c r="C5" s="9" t="s">
        <v>24</v>
      </c>
      <c r="D5" s="10" t="s">
        <v>204</v>
      </c>
      <c r="E5" s="13" t="s">
        <v>206</v>
      </c>
      <c r="F5" s="14">
        <v>48</v>
      </c>
    </row>
    <row r="6" spans="2:6" ht="15.75" thickBot="1">
      <c r="B6" s="8">
        <v>2</v>
      </c>
      <c r="C6" s="15" t="s">
        <v>25</v>
      </c>
      <c r="D6" s="10" t="s">
        <v>205</v>
      </c>
      <c r="E6" s="14" t="s">
        <v>207</v>
      </c>
      <c r="F6" s="14">
        <v>80</v>
      </c>
    </row>
    <row r="7" spans="2:6" ht="15.75" thickBot="1">
      <c r="B7" s="8">
        <v>3</v>
      </c>
      <c r="C7" s="15" t="s">
        <v>26</v>
      </c>
      <c r="D7" s="11"/>
      <c r="E7" s="14" t="s">
        <v>208</v>
      </c>
      <c r="F7" s="14"/>
    </row>
    <row r="8" spans="2:6" ht="15.75" thickBot="1">
      <c r="B8" s="8">
        <v>4</v>
      </c>
      <c r="C8" s="15" t="s">
        <v>27</v>
      </c>
      <c r="D8" s="11"/>
      <c r="E8" s="14" t="s">
        <v>209</v>
      </c>
      <c r="F8" s="14"/>
    </row>
    <row r="9" spans="2:6" ht="15.75" thickBot="1">
      <c r="B9" s="8">
        <v>5</v>
      </c>
      <c r="C9" s="15" t="s">
        <v>28</v>
      </c>
      <c r="D9" s="12"/>
      <c r="E9" s="14" t="s">
        <v>210</v>
      </c>
      <c r="F9" s="14"/>
    </row>
    <row r="10" spans="2:6" ht="19.5" customHeight="1" thickBot="1">
      <c r="B10" s="8">
        <v>6</v>
      </c>
      <c r="C10" s="9" t="s">
        <v>29</v>
      </c>
      <c r="D10" s="10" t="s">
        <v>204</v>
      </c>
      <c r="E10" s="13" t="s">
        <v>206</v>
      </c>
      <c r="F10" s="14"/>
    </row>
    <row r="11" spans="2:6" ht="15.75" thickBot="1">
      <c r="B11" s="8">
        <v>7</v>
      </c>
      <c r="C11" s="15" t="s">
        <v>30</v>
      </c>
      <c r="D11" s="10" t="s">
        <v>211</v>
      </c>
      <c r="E11" s="14" t="s">
        <v>207</v>
      </c>
      <c r="F11" s="14"/>
    </row>
    <row r="12" spans="2:6" ht="15.75" thickBot="1">
      <c r="B12" s="8">
        <v>8</v>
      </c>
      <c r="C12" s="15" t="s">
        <v>31</v>
      </c>
      <c r="D12" s="11"/>
      <c r="E12" s="14" t="s">
        <v>208</v>
      </c>
      <c r="F12" s="14"/>
    </row>
    <row r="13" spans="2:6" ht="15.75" thickBot="1">
      <c r="B13" s="8">
        <v>9</v>
      </c>
      <c r="C13" s="15" t="s">
        <v>32</v>
      </c>
      <c r="D13" s="11"/>
      <c r="E13" s="14" t="s">
        <v>209</v>
      </c>
      <c r="F13" s="14"/>
    </row>
    <row r="14" spans="2:6" ht="15.75" thickBot="1">
      <c r="B14" s="8">
        <v>10</v>
      </c>
      <c r="C14" s="15" t="s">
        <v>33</v>
      </c>
      <c r="D14" s="12"/>
      <c r="E14" s="14" t="s">
        <v>210</v>
      </c>
      <c r="F14" s="14"/>
    </row>
    <row r="15" spans="2:6" ht="18" customHeight="1" thickBot="1">
      <c r="B15" s="8">
        <v>11</v>
      </c>
      <c r="C15" s="9" t="s">
        <v>34</v>
      </c>
      <c r="D15" s="10" t="s">
        <v>204</v>
      </c>
      <c r="E15" s="13" t="s">
        <v>206</v>
      </c>
      <c r="F15" s="14"/>
    </row>
    <row r="16" spans="2:6" ht="15.75" thickBot="1">
      <c r="B16" s="8">
        <v>12</v>
      </c>
      <c r="C16" s="15" t="s">
        <v>35</v>
      </c>
      <c r="D16" s="10" t="s">
        <v>212</v>
      </c>
      <c r="E16" s="14" t="s">
        <v>207</v>
      </c>
      <c r="F16" s="14"/>
    </row>
    <row r="17" spans="2:6" ht="15.75" thickBot="1">
      <c r="B17" s="8">
        <v>13</v>
      </c>
      <c r="C17" s="15" t="s">
        <v>36</v>
      </c>
      <c r="D17" s="11"/>
      <c r="E17" s="14" t="s">
        <v>208</v>
      </c>
      <c r="F17" s="14"/>
    </row>
    <row r="18" spans="2:6" ht="15.75" thickBot="1">
      <c r="B18" s="8">
        <v>14</v>
      </c>
      <c r="C18" s="15" t="s">
        <v>37</v>
      </c>
      <c r="D18" s="11"/>
      <c r="E18" s="14" t="s">
        <v>209</v>
      </c>
      <c r="F18" s="14"/>
    </row>
    <row r="19" spans="2:6" ht="15.75" thickBot="1">
      <c r="B19" s="8">
        <v>15</v>
      </c>
      <c r="C19" s="15" t="s">
        <v>38</v>
      </c>
      <c r="D19" s="12"/>
      <c r="E19" s="14" t="s">
        <v>210</v>
      </c>
      <c r="F19" s="14"/>
    </row>
    <row r="20" spans="2:6" ht="13.5" customHeight="1" thickBot="1">
      <c r="B20" s="8">
        <v>16</v>
      </c>
      <c r="C20" s="9" t="s">
        <v>39</v>
      </c>
      <c r="D20" s="10" t="s">
        <v>204</v>
      </c>
      <c r="E20" s="13" t="s">
        <v>206</v>
      </c>
      <c r="F20" s="14"/>
    </row>
    <row r="21" spans="2:6" ht="15.75" thickBot="1">
      <c r="B21" s="8">
        <v>17</v>
      </c>
      <c r="C21" s="15" t="s">
        <v>40</v>
      </c>
      <c r="D21" s="10" t="s">
        <v>213</v>
      </c>
      <c r="E21" s="14" t="s">
        <v>207</v>
      </c>
      <c r="F21" s="14"/>
    </row>
    <row r="22" spans="2:6" ht="15.75" thickBot="1">
      <c r="B22" s="8">
        <v>18</v>
      </c>
      <c r="C22" s="15" t="s">
        <v>41</v>
      </c>
      <c r="D22" s="11"/>
      <c r="E22" s="14" t="s">
        <v>208</v>
      </c>
      <c r="F22" s="14"/>
    </row>
    <row r="23" spans="2:6" ht="15.75" thickBot="1">
      <c r="B23" s="8">
        <v>19</v>
      </c>
      <c r="C23" s="15" t="s">
        <v>42</v>
      </c>
      <c r="D23" s="11"/>
      <c r="E23" s="14" t="s">
        <v>209</v>
      </c>
      <c r="F23" s="14"/>
    </row>
    <row r="24" spans="2:6" ht="15.75" thickBot="1">
      <c r="B24" s="8">
        <v>20</v>
      </c>
      <c r="C24" s="15" t="s">
        <v>43</v>
      </c>
      <c r="D24" s="12"/>
      <c r="E24" s="14" t="s">
        <v>210</v>
      </c>
      <c r="F24" s="14"/>
    </row>
    <row r="25" spans="2:6" ht="15.75" thickBot="1">
      <c r="B25" s="8">
        <v>21</v>
      </c>
      <c r="C25" s="9" t="s">
        <v>44</v>
      </c>
      <c r="D25" s="10" t="s">
        <v>204</v>
      </c>
      <c r="E25" s="13" t="s">
        <v>206</v>
      </c>
      <c r="F25" s="14"/>
    </row>
    <row r="26" spans="2:6" ht="15.75" thickBot="1">
      <c r="B26" s="8">
        <v>22</v>
      </c>
      <c r="C26" s="15" t="s">
        <v>45</v>
      </c>
      <c r="D26" s="10" t="s">
        <v>214</v>
      </c>
      <c r="E26" s="14" t="s">
        <v>207</v>
      </c>
      <c r="F26" s="14"/>
    </row>
    <row r="27" spans="2:6" ht="15.75" thickBot="1">
      <c r="B27" s="8">
        <v>23</v>
      </c>
      <c r="C27" s="15" t="s">
        <v>46</v>
      </c>
      <c r="D27" s="11"/>
      <c r="E27" s="14" t="s">
        <v>208</v>
      </c>
      <c r="F27" s="14"/>
    </row>
    <row r="28" spans="2:6" ht="15.75" thickBot="1">
      <c r="B28" s="8">
        <v>24</v>
      </c>
      <c r="C28" s="15" t="s">
        <v>47</v>
      </c>
      <c r="D28" s="11"/>
      <c r="E28" s="14" t="s">
        <v>209</v>
      </c>
      <c r="F28" s="14"/>
    </row>
    <row r="29" spans="2:6" ht="15.75" thickBot="1">
      <c r="B29" s="8">
        <v>25</v>
      </c>
      <c r="C29" s="15" t="s">
        <v>48</v>
      </c>
      <c r="D29" s="12"/>
      <c r="E29" s="14" t="s">
        <v>210</v>
      </c>
      <c r="F29" s="14"/>
    </row>
    <row r="30" spans="2:6" ht="15.75" thickBot="1">
      <c r="B30" s="8">
        <v>26</v>
      </c>
      <c r="C30" s="9" t="s">
        <v>49</v>
      </c>
      <c r="D30" s="10" t="s">
        <v>204</v>
      </c>
      <c r="E30" s="13" t="s">
        <v>206</v>
      </c>
      <c r="F30" s="14"/>
    </row>
    <row r="31" spans="2:6" ht="15.75" thickBot="1">
      <c r="B31" s="8">
        <v>27</v>
      </c>
      <c r="C31" s="15" t="s">
        <v>50</v>
      </c>
      <c r="D31" s="10" t="s">
        <v>215</v>
      </c>
      <c r="E31" s="14" t="s">
        <v>207</v>
      </c>
      <c r="F31" s="14"/>
    </row>
    <row r="32" spans="2:6" ht="15.75" thickBot="1">
      <c r="B32" s="8">
        <v>28</v>
      </c>
      <c r="C32" s="15" t="s">
        <v>51</v>
      </c>
      <c r="D32" s="11"/>
      <c r="E32" s="14" t="s">
        <v>208</v>
      </c>
      <c r="F32" s="14"/>
    </row>
    <row r="33" spans="2:6" ht="15.75" thickBot="1">
      <c r="B33" s="8">
        <v>29</v>
      </c>
      <c r="C33" s="15" t="s">
        <v>52</v>
      </c>
      <c r="D33" s="11"/>
      <c r="E33" s="14" t="s">
        <v>209</v>
      </c>
      <c r="F33" s="14"/>
    </row>
    <row r="34" spans="2:6" ht="15.75" thickBot="1">
      <c r="B34" s="8">
        <v>30</v>
      </c>
      <c r="C34" s="15" t="s">
        <v>53</v>
      </c>
      <c r="D34" s="12"/>
      <c r="E34" s="14" t="s">
        <v>210</v>
      </c>
      <c r="F34" s="14"/>
    </row>
    <row r="35" spans="2:6" ht="15.75" thickBot="1">
      <c r="B35" s="8">
        <v>31</v>
      </c>
      <c r="C35" s="9" t="s">
        <v>54</v>
      </c>
      <c r="D35" s="10" t="s">
        <v>204</v>
      </c>
      <c r="E35" s="13" t="s">
        <v>206</v>
      </c>
      <c r="F35" s="14"/>
    </row>
    <row r="36" spans="2:6" ht="15.75" thickBot="1">
      <c r="B36" s="8">
        <v>32</v>
      </c>
      <c r="C36" s="15" t="s">
        <v>55</v>
      </c>
      <c r="D36" s="10" t="s">
        <v>216</v>
      </c>
      <c r="E36" s="14" t="s">
        <v>207</v>
      </c>
      <c r="F36" s="14"/>
    </row>
    <row r="37" spans="2:6" ht="15.75" thickBot="1">
      <c r="B37" s="8">
        <v>33</v>
      </c>
      <c r="C37" s="15" t="s">
        <v>56</v>
      </c>
      <c r="D37" s="11"/>
      <c r="E37" s="14" t="s">
        <v>208</v>
      </c>
      <c r="F37" s="14"/>
    </row>
    <row r="38" spans="2:6" ht="15.75" thickBot="1">
      <c r="B38" s="8">
        <v>34</v>
      </c>
      <c r="C38" s="15" t="s">
        <v>57</v>
      </c>
      <c r="D38" s="11"/>
      <c r="E38" s="14" t="s">
        <v>209</v>
      </c>
      <c r="F38" s="14"/>
    </row>
    <row r="39" spans="2:6" ht="15.75" thickBot="1">
      <c r="B39" s="8">
        <v>35</v>
      </c>
      <c r="C39" s="15" t="s">
        <v>58</v>
      </c>
      <c r="D39" s="12"/>
      <c r="E39" s="14" t="s">
        <v>210</v>
      </c>
      <c r="F39" s="14"/>
    </row>
    <row r="40" spans="2:6" ht="15.75" thickBot="1">
      <c r="B40" s="8">
        <v>36</v>
      </c>
      <c r="C40" s="9" t="s">
        <v>59</v>
      </c>
      <c r="D40" s="10" t="s">
        <v>204</v>
      </c>
      <c r="E40" s="13" t="s">
        <v>206</v>
      </c>
      <c r="F40" s="14"/>
    </row>
    <row r="41" spans="2:6" ht="15.75" thickBot="1">
      <c r="B41" s="8">
        <v>37</v>
      </c>
      <c r="C41" s="15" t="s">
        <v>60</v>
      </c>
      <c r="D41" s="10" t="s">
        <v>217</v>
      </c>
      <c r="E41" s="14" t="s">
        <v>207</v>
      </c>
      <c r="F41" s="14"/>
    </row>
    <row r="42" spans="2:6" ht="15.75" thickBot="1">
      <c r="B42" s="8">
        <v>38</v>
      </c>
      <c r="C42" s="15" t="s">
        <v>61</v>
      </c>
      <c r="D42" s="11"/>
      <c r="E42" s="14" t="s">
        <v>208</v>
      </c>
      <c r="F42" s="14"/>
    </row>
    <row r="43" spans="2:6" ht="15.75" thickBot="1">
      <c r="B43" s="8">
        <v>39</v>
      </c>
      <c r="C43" s="15" t="s">
        <v>62</v>
      </c>
      <c r="D43" s="11"/>
      <c r="E43" s="14" t="s">
        <v>209</v>
      </c>
      <c r="F43" s="14"/>
    </row>
    <row r="44" spans="2:6" ht="15.75" thickBot="1">
      <c r="B44" s="8">
        <v>40</v>
      </c>
      <c r="C44" s="15" t="s">
        <v>63</v>
      </c>
      <c r="D44" s="12"/>
      <c r="E44" s="14" t="s">
        <v>210</v>
      </c>
      <c r="F44" s="14"/>
    </row>
    <row r="45" spans="2:6" ht="15.75" thickBot="1">
      <c r="B45" s="8">
        <v>41</v>
      </c>
      <c r="C45" s="9" t="s">
        <v>64</v>
      </c>
      <c r="D45" s="10" t="s">
        <v>204</v>
      </c>
      <c r="E45" s="13" t="s">
        <v>206</v>
      </c>
      <c r="F45" s="14"/>
    </row>
    <row r="46" spans="2:6" ht="15.75" thickBot="1">
      <c r="B46" s="8">
        <v>42</v>
      </c>
      <c r="C46" s="15" t="s">
        <v>65</v>
      </c>
      <c r="D46" s="10" t="s">
        <v>218</v>
      </c>
      <c r="E46" s="14" t="s">
        <v>207</v>
      </c>
      <c r="F46" s="14"/>
    </row>
    <row r="47" spans="2:6" ht="15.75" thickBot="1">
      <c r="B47" s="8">
        <v>43</v>
      </c>
      <c r="C47" s="15" t="s">
        <v>66</v>
      </c>
      <c r="D47" s="11"/>
      <c r="E47" s="14" t="s">
        <v>208</v>
      </c>
      <c r="F47" s="14"/>
    </row>
    <row r="48" spans="2:6" ht="15.75" thickBot="1">
      <c r="B48" s="8">
        <v>44</v>
      </c>
      <c r="C48" s="15" t="s">
        <v>67</v>
      </c>
      <c r="D48" s="11"/>
      <c r="E48" s="14" t="s">
        <v>209</v>
      </c>
      <c r="F48" s="14"/>
    </row>
    <row r="49" spans="2:6" ht="15.75" thickBot="1">
      <c r="B49" s="8">
        <v>45</v>
      </c>
      <c r="C49" s="15" t="s">
        <v>68</v>
      </c>
      <c r="D49" s="12"/>
      <c r="E49" s="14" t="s">
        <v>210</v>
      </c>
      <c r="F49" s="14"/>
    </row>
    <row r="50" spans="2:6" ht="15.75" thickBot="1">
      <c r="B50" s="8">
        <v>46</v>
      </c>
      <c r="C50" s="9" t="s">
        <v>69</v>
      </c>
      <c r="D50" s="10" t="s">
        <v>204</v>
      </c>
      <c r="E50" s="13" t="s">
        <v>206</v>
      </c>
      <c r="F50" s="14"/>
    </row>
    <row r="51" spans="2:6" ht="15.75" thickBot="1">
      <c r="B51" s="8">
        <v>47</v>
      </c>
      <c r="C51" s="15" t="s">
        <v>70</v>
      </c>
      <c r="D51" s="10" t="s">
        <v>219</v>
      </c>
      <c r="E51" s="14" t="s">
        <v>207</v>
      </c>
      <c r="F51" s="14"/>
    </row>
    <row r="52" spans="2:6" ht="15.75" thickBot="1">
      <c r="B52" s="8">
        <v>48</v>
      </c>
      <c r="C52" s="15" t="s">
        <v>71</v>
      </c>
      <c r="D52" s="11"/>
      <c r="E52" s="14" t="s">
        <v>208</v>
      </c>
      <c r="F52" s="14"/>
    </row>
    <row r="53" spans="2:6" ht="15.75" thickBot="1">
      <c r="B53" s="8">
        <v>49</v>
      </c>
      <c r="C53" s="15" t="s">
        <v>72</v>
      </c>
      <c r="D53" s="11"/>
      <c r="E53" s="14" t="s">
        <v>209</v>
      </c>
      <c r="F53" s="14"/>
    </row>
    <row r="54" spans="2:6" ht="15.75" thickBot="1">
      <c r="B54" s="8">
        <v>50</v>
      </c>
      <c r="C54" s="15" t="s">
        <v>73</v>
      </c>
      <c r="D54" s="12"/>
      <c r="E54" s="14" t="s">
        <v>210</v>
      </c>
      <c r="F54" s="14"/>
    </row>
    <row r="55" spans="2:6" ht="15.75" thickBot="1">
      <c r="B55" s="8">
        <v>51</v>
      </c>
      <c r="C55" s="9" t="s">
        <v>74</v>
      </c>
      <c r="D55" s="10" t="s">
        <v>204</v>
      </c>
      <c r="E55" s="13" t="s">
        <v>206</v>
      </c>
      <c r="F55" s="14"/>
    </row>
    <row r="56" spans="2:6" ht="15.75" thickBot="1">
      <c r="B56" s="8">
        <v>52</v>
      </c>
      <c r="C56" s="15" t="s">
        <v>75</v>
      </c>
      <c r="D56" s="10" t="s">
        <v>220</v>
      </c>
      <c r="E56" s="14" t="s">
        <v>207</v>
      </c>
      <c r="F56" s="14"/>
    </row>
    <row r="57" spans="2:6" ht="15.75" thickBot="1">
      <c r="B57" s="8">
        <v>53</v>
      </c>
      <c r="C57" s="15" t="s">
        <v>76</v>
      </c>
      <c r="D57" s="11"/>
      <c r="E57" s="14" t="s">
        <v>208</v>
      </c>
      <c r="F57" s="14"/>
    </row>
    <row r="58" spans="2:6" ht="15.75" thickBot="1">
      <c r="B58" s="8">
        <v>54</v>
      </c>
      <c r="C58" s="15" t="s">
        <v>77</v>
      </c>
      <c r="D58" s="11"/>
      <c r="E58" s="14" t="s">
        <v>209</v>
      </c>
      <c r="F58" s="14"/>
    </row>
    <row r="59" spans="2:6" ht="15.75" thickBot="1">
      <c r="B59" s="8">
        <v>55</v>
      </c>
      <c r="C59" s="15" t="s">
        <v>78</v>
      </c>
      <c r="D59" s="12"/>
      <c r="E59" s="14" t="s">
        <v>210</v>
      </c>
      <c r="F59" s="14"/>
    </row>
    <row r="60" spans="2:6" ht="15.75" thickBot="1">
      <c r="B60" s="8">
        <v>56</v>
      </c>
      <c r="C60" s="9" t="s">
        <v>79</v>
      </c>
      <c r="D60" s="10" t="s">
        <v>204</v>
      </c>
      <c r="E60" s="13" t="s">
        <v>206</v>
      </c>
      <c r="F60" s="14"/>
    </row>
    <row r="61" spans="2:6" ht="15.75" thickBot="1">
      <c r="B61" s="8">
        <v>57</v>
      </c>
      <c r="C61" s="15" t="s">
        <v>80</v>
      </c>
      <c r="D61" s="10" t="s">
        <v>221</v>
      </c>
      <c r="E61" s="14" t="s">
        <v>207</v>
      </c>
      <c r="F61" s="14"/>
    </row>
    <row r="62" spans="2:6" ht="15.75" thickBot="1">
      <c r="B62" s="8">
        <v>58</v>
      </c>
      <c r="C62" s="15" t="s">
        <v>81</v>
      </c>
      <c r="D62" s="11"/>
      <c r="E62" s="14" t="s">
        <v>208</v>
      </c>
      <c r="F62" s="14"/>
    </row>
    <row r="63" spans="2:6" ht="15.75" thickBot="1">
      <c r="B63" s="8">
        <v>59</v>
      </c>
      <c r="C63" s="15" t="s">
        <v>82</v>
      </c>
      <c r="D63" s="11"/>
      <c r="E63" s="14" t="s">
        <v>209</v>
      </c>
      <c r="F63" s="14"/>
    </row>
    <row r="64" spans="2:6" ht="15.75" thickBot="1">
      <c r="B64" s="8">
        <v>60</v>
      </c>
      <c r="C64" s="15" t="s">
        <v>83</v>
      </c>
      <c r="D64" s="12"/>
      <c r="E64" s="14" t="s">
        <v>210</v>
      </c>
      <c r="F64" s="14"/>
    </row>
    <row r="65" spans="2:6" ht="15.75" thickBot="1">
      <c r="B65" s="8">
        <v>61</v>
      </c>
      <c r="C65" s="9" t="s">
        <v>84</v>
      </c>
      <c r="D65" s="10" t="s">
        <v>222</v>
      </c>
      <c r="E65" s="13" t="s">
        <v>206</v>
      </c>
      <c r="F65" s="14"/>
    </row>
    <row r="66" spans="2:6" ht="15.75" thickBot="1">
      <c r="B66" s="8">
        <v>62</v>
      </c>
      <c r="C66" s="15" t="s">
        <v>85</v>
      </c>
      <c r="D66" s="10" t="s">
        <v>205</v>
      </c>
      <c r="E66" s="14" t="s">
        <v>207</v>
      </c>
      <c r="F66" s="14"/>
    </row>
    <row r="67" spans="2:6" ht="15.75" thickBot="1">
      <c r="B67" s="8">
        <v>63</v>
      </c>
      <c r="C67" s="15" t="s">
        <v>86</v>
      </c>
      <c r="D67" s="11"/>
      <c r="E67" s="14" t="s">
        <v>208</v>
      </c>
      <c r="F67" s="14"/>
    </row>
    <row r="68" spans="2:6" ht="15.75" thickBot="1">
      <c r="B68" s="8">
        <v>64</v>
      </c>
      <c r="C68" s="15" t="s">
        <v>87</v>
      </c>
      <c r="D68" s="11"/>
      <c r="E68" s="14" t="s">
        <v>209</v>
      </c>
      <c r="F68" s="14"/>
    </row>
    <row r="69" spans="2:6" ht="15.75" thickBot="1">
      <c r="B69" s="8">
        <v>65</v>
      </c>
      <c r="C69" s="15" t="s">
        <v>88</v>
      </c>
      <c r="D69" s="12"/>
      <c r="E69" s="14" t="s">
        <v>210</v>
      </c>
      <c r="F69" s="14"/>
    </row>
    <row r="70" spans="2:6" ht="15.75" thickBot="1">
      <c r="B70" s="8">
        <v>66</v>
      </c>
      <c r="C70" s="9" t="s">
        <v>89</v>
      </c>
      <c r="D70" s="10" t="s">
        <v>222</v>
      </c>
      <c r="E70" s="13" t="s">
        <v>206</v>
      </c>
      <c r="F70" s="14"/>
    </row>
    <row r="71" spans="2:6" ht="15.75" thickBot="1">
      <c r="B71" s="8">
        <v>67</v>
      </c>
      <c r="C71" s="15" t="s">
        <v>90</v>
      </c>
      <c r="D71" s="10" t="s">
        <v>211</v>
      </c>
      <c r="E71" s="14" t="s">
        <v>207</v>
      </c>
      <c r="F71" s="14"/>
    </row>
    <row r="72" spans="2:6" ht="15.75" thickBot="1">
      <c r="B72" s="8">
        <v>68</v>
      </c>
      <c r="C72" s="15" t="s">
        <v>91</v>
      </c>
      <c r="D72" s="11"/>
      <c r="E72" s="14" t="s">
        <v>208</v>
      </c>
      <c r="F72" s="14"/>
    </row>
    <row r="73" spans="2:6" ht="15.75" thickBot="1">
      <c r="B73" s="8">
        <v>69</v>
      </c>
      <c r="C73" s="15" t="s">
        <v>92</v>
      </c>
      <c r="D73" s="11"/>
      <c r="E73" s="14" t="s">
        <v>209</v>
      </c>
      <c r="F73" s="14"/>
    </row>
    <row r="74" spans="2:6" ht="15.75" thickBot="1">
      <c r="B74" s="8">
        <v>70</v>
      </c>
      <c r="C74" s="15" t="s">
        <v>93</v>
      </c>
      <c r="D74" s="12"/>
      <c r="E74" s="14" t="s">
        <v>210</v>
      </c>
      <c r="F74" s="14"/>
    </row>
    <row r="75" spans="2:6" ht="15.75" thickBot="1">
      <c r="B75" s="8">
        <v>71</v>
      </c>
      <c r="C75" s="9" t="s">
        <v>94</v>
      </c>
      <c r="D75" s="10" t="s">
        <v>222</v>
      </c>
      <c r="E75" s="13" t="s">
        <v>206</v>
      </c>
      <c r="F75" s="14"/>
    </row>
    <row r="76" spans="2:6" ht="15.75" thickBot="1">
      <c r="B76" s="8">
        <v>72</v>
      </c>
      <c r="C76" s="15" t="s">
        <v>95</v>
      </c>
      <c r="D76" s="10" t="s">
        <v>212</v>
      </c>
      <c r="E76" s="14" t="s">
        <v>207</v>
      </c>
      <c r="F76" s="14"/>
    </row>
    <row r="77" spans="2:6" ht="15.75" thickBot="1">
      <c r="B77" s="8">
        <v>73</v>
      </c>
      <c r="C77" s="15" t="s">
        <v>96</v>
      </c>
      <c r="D77" s="11"/>
      <c r="E77" s="14" t="s">
        <v>208</v>
      </c>
      <c r="F77" s="14"/>
    </row>
    <row r="78" spans="2:6" ht="15.75" thickBot="1">
      <c r="B78" s="8">
        <v>74</v>
      </c>
      <c r="C78" s="15" t="s">
        <v>97</v>
      </c>
      <c r="D78" s="11"/>
      <c r="E78" s="14" t="s">
        <v>209</v>
      </c>
      <c r="F78" s="14"/>
    </row>
    <row r="79" spans="2:6" ht="15.75" thickBot="1">
      <c r="B79" s="8">
        <v>75</v>
      </c>
      <c r="C79" s="15" t="s">
        <v>98</v>
      </c>
      <c r="D79" s="12"/>
      <c r="E79" s="14" t="s">
        <v>210</v>
      </c>
      <c r="F79" s="14"/>
    </row>
    <row r="80" spans="2:6" ht="15.75" thickBot="1">
      <c r="B80" s="8">
        <v>76</v>
      </c>
      <c r="C80" s="9" t="s">
        <v>99</v>
      </c>
      <c r="D80" s="10" t="s">
        <v>222</v>
      </c>
      <c r="E80" s="13" t="s">
        <v>206</v>
      </c>
      <c r="F80" s="14"/>
    </row>
    <row r="81" spans="2:6" ht="15.75" thickBot="1">
      <c r="B81" s="8">
        <v>77</v>
      </c>
      <c r="C81" s="15" t="s">
        <v>100</v>
      </c>
      <c r="D81" s="10" t="s">
        <v>213</v>
      </c>
      <c r="E81" s="14" t="s">
        <v>207</v>
      </c>
      <c r="F81" s="14"/>
    </row>
    <row r="82" spans="2:6" ht="15.75" thickBot="1">
      <c r="B82" s="8">
        <v>78</v>
      </c>
      <c r="C82" s="15" t="s">
        <v>101</v>
      </c>
      <c r="D82" s="11"/>
      <c r="E82" s="14" t="s">
        <v>208</v>
      </c>
      <c r="F82" s="14"/>
    </row>
    <row r="83" spans="2:6" ht="15.75" thickBot="1">
      <c r="B83" s="8">
        <v>79</v>
      </c>
      <c r="C83" s="15" t="s">
        <v>102</v>
      </c>
      <c r="D83" s="11"/>
      <c r="E83" s="14" t="s">
        <v>209</v>
      </c>
      <c r="F83" s="14"/>
    </row>
    <row r="84" spans="2:6" ht="15.75" thickBot="1">
      <c r="B84" s="8">
        <v>80</v>
      </c>
      <c r="C84" s="15" t="s">
        <v>103</v>
      </c>
      <c r="D84" s="12"/>
      <c r="E84" s="14" t="s">
        <v>210</v>
      </c>
      <c r="F84" s="14"/>
    </row>
    <row r="85" spans="2:6" ht="15.75" thickBot="1">
      <c r="B85" s="8">
        <v>81</v>
      </c>
      <c r="C85" s="9" t="s">
        <v>104</v>
      </c>
      <c r="D85" s="10" t="s">
        <v>222</v>
      </c>
      <c r="E85" s="13" t="s">
        <v>206</v>
      </c>
      <c r="F85" s="14"/>
    </row>
    <row r="86" spans="2:6" ht="15.75" thickBot="1">
      <c r="B86" s="8">
        <v>82</v>
      </c>
      <c r="C86" s="15" t="s">
        <v>105</v>
      </c>
      <c r="D86" s="10" t="s">
        <v>214</v>
      </c>
      <c r="E86" s="14" t="s">
        <v>207</v>
      </c>
      <c r="F86" s="14"/>
    </row>
    <row r="87" spans="2:6" ht="15.75" thickBot="1">
      <c r="B87" s="8">
        <v>83</v>
      </c>
      <c r="C87" s="15" t="s">
        <v>106</v>
      </c>
      <c r="D87" s="11"/>
      <c r="E87" s="14" t="s">
        <v>208</v>
      </c>
      <c r="F87" s="14"/>
    </row>
    <row r="88" spans="2:6" ht="15.75" thickBot="1">
      <c r="B88" s="8">
        <v>84</v>
      </c>
      <c r="C88" s="15" t="s">
        <v>107</v>
      </c>
      <c r="D88" s="11"/>
      <c r="E88" s="14" t="s">
        <v>209</v>
      </c>
      <c r="F88" s="14"/>
    </row>
    <row r="89" spans="2:6" ht="15.75" thickBot="1">
      <c r="B89" s="8">
        <v>85</v>
      </c>
      <c r="C89" s="15" t="s">
        <v>108</v>
      </c>
      <c r="D89" s="12"/>
      <c r="E89" s="14" t="s">
        <v>210</v>
      </c>
      <c r="F89" s="14"/>
    </row>
    <row r="90" spans="2:6" ht="15.75" thickBot="1">
      <c r="B90" s="8">
        <v>86</v>
      </c>
      <c r="C90" s="9" t="s">
        <v>109</v>
      </c>
      <c r="D90" s="10" t="s">
        <v>222</v>
      </c>
      <c r="E90" s="13" t="s">
        <v>206</v>
      </c>
      <c r="F90" s="14"/>
    </row>
    <row r="91" spans="2:6" ht="15.75" thickBot="1">
      <c r="B91" s="8">
        <v>87</v>
      </c>
      <c r="C91" s="15" t="s">
        <v>110</v>
      </c>
      <c r="D91" s="10" t="s">
        <v>215</v>
      </c>
      <c r="E91" s="14" t="s">
        <v>207</v>
      </c>
      <c r="F91" s="14"/>
    </row>
    <row r="92" spans="2:6" ht="15.75" thickBot="1">
      <c r="B92" s="8">
        <v>88</v>
      </c>
      <c r="C92" s="15" t="s">
        <v>111</v>
      </c>
      <c r="D92" s="11"/>
      <c r="E92" s="14" t="s">
        <v>208</v>
      </c>
      <c r="F92" s="14"/>
    </row>
    <row r="93" spans="2:6" ht="15.75" thickBot="1">
      <c r="B93" s="8">
        <v>89</v>
      </c>
      <c r="C93" s="15" t="s">
        <v>112</v>
      </c>
      <c r="D93" s="11"/>
      <c r="E93" s="14" t="s">
        <v>209</v>
      </c>
      <c r="F93" s="14"/>
    </row>
    <row r="94" spans="2:6" ht="15.75" thickBot="1">
      <c r="B94" s="8">
        <v>90</v>
      </c>
      <c r="C94" s="15" t="s">
        <v>113</v>
      </c>
      <c r="D94" s="12"/>
      <c r="E94" s="14" t="s">
        <v>210</v>
      </c>
      <c r="F94" s="14"/>
    </row>
    <row r="95" spans="2:6" ht="15.75" thickBot="1">
      <c r="B95" s="8">
        <v>91</v>
      </c>
      <c r="C95" s="9" t="s">
        <v>114</v>
      </c>
      <c r="D95" s="10" t="s">
        <v>222</v>
      </c>
      <c r="E95" s="13" t="s">
        <v>206</v>
      </c>
      <c r="F95" s="14"/>
    </row>
    <row r="96" spans="2:6" ht="15.75" thickBot="1">
      <c r="B96" s="8">
        <v>92</v>
      </c>
      <c r="C96" s="15" t="s">
        <v>115</v>
      </c>
      <c r="D96" s="10" t="s">
        <v>216</v>
      </c>
      <c r="E96" s="14" t="s">
        <v>207</v>
      </c>
      <c r="F96" s="14"/>
    </row>
    <row r="97" spans="2:6" ht="15.75" thickBot="1">
      <c r="B97" s="8">
        <v>93</v>
      </c>
      <c r="C97" s="15" t="s">
        <v>116</v>
      </c>
      <c r="D97" s="11"/>
      <c r="E97" s="14" t="s">
        <v>208</v>
      </c>
      <c r="F97" s="14"/>
    </row>
    <row r="98" spans="2:6" ht="15.75" thickBot="1">
      <c r="B98" s="8">
        <v>94</v>
      </c>
      <c r="C98" s="15" t="s">
        <v>117</v>
      </c>
      <c r="D98" s="11"/>
      <c r="E98" s="14" t="s">
        <v>209</v>
      </c>
      <c r="F98" s="14"/>
    </row>
    <row r="99" spans="2:6" ht="15.75" thickBot="1">
      <c r="B99" s="8">
        <v>95</v>
      </c>
      <c r="C99" s="15" t="s">
        <v>118</v>
      </c>
      <c r="D99" s="12"/>
      <c r="E99" s="14" t="s">
        <v>210</v>
      </c>
      <c r="F99" s="14"/>
    </row>
    <row r="100" spans="2:6" ht="15.75" thickBot="1">
      <c r="B100" s="8">
        <v>96</v>
      </c>
      <c r="C100" s="9" t="s">
        <v>119</v>
      </c>
      <c r="D100" s="10" t="s">
        <v>222</v>
      </c>
      <c r="E100" s="13" t="s">
        <v>206</v>
      </c>
      <c r="F100" s="14"/>
    </row>
    <row r="101" spans="2:6" ht="15.75" thickBot="1">
      <c r="B101" s="8">
        <v>97</v>
      </c>
      <c r="C101" s="15" t="s">
        <v>120</v>
      </c>
      <c r="D101" s="10" t="s">
        <v>217</v>
      </c>
      <c r="E101" s="14" t="s">
        <v>207</v>
      </c>
      <c r="F101" s="14"/>
    </row>
    <row r="102" spans="2:6" ht="15.75" thickBot="1">
      <c r="B102" s="8">
        <v>98</v>
      </c>
      <c r="C102" s="15" t="s">
        <v>121</v>
      </c>
      <c r="D102" s="11"/>
      <c r="E102" s="14" t="s">
        <v>208</v>
      </c>
      <c r="F102" s="14"/>
    </row>
    <row r="103" spans="2:6" ht="15.75" thickBot="1">
      <c r="B103" s="8">
        <v>99</v>
      </c>
      <c r="C103" s="15" t="s">
        <v>122</v>
      </c>
      <c r="D103" s="11"/>
      <c r="E103" s="14" t="s">
        <v>209</v>
      </c>
      <c r="F103" s="14"/>
    </row>
    <row r="104" spans="2:6" ht="15.75" thickBot="1">
      <c r="B104" s="8">
        <v>100</v>
      </c>
      <c r="C104" s="15" t="s">
        <v>123</v>
      </c>
      <c r="D104" s="12"/>
      <c r="E104" s="14" t="s">
        <v>210</v>
      </c>
      <c r="F104" s="14"/>
    </row>
    <row r="105" spans="2:6" ht="15.75" thickBot="1">
      <c r="B105" s="8">
        <v>101</v>
      </c>
      <c r="C105" s="9" t="s">
        <v>124</v>
      </c>
      <c r="D105" s="10" t="s">
        <v>222</v>
      </c>
      <c r="E105" s="13" t="s">
        <v>206</v>
      </c>
      <c r="F105" s="14"/>
    </row>
    <row r="106" spans="2:6" ht="15.75" thickBot="1">
      <c r="B106" s="8">
        <v>102</v>
      </c>
      <c r="C106" s="15" t="s">
        <v>125</v>
      </c>
      <c r="D106" s="10" t="s">
        <v>218</v>
      </c>
      <c r="E106" s="14" t="s">
        <v>207</v>
      </c>
      <c r="F106" s="14"/>
    </row>
    <row r="107" spans="2:6" ht="15.75" thickBot="1">
      <c r="B107" s="8">
        <v>103</v>
      </c>
      <c r="C107" s="15" t="s">
        <v>126</v>
      </c>
      <c r="D107" s="11"/>
      <c r="E107" s="14" t="s">
        <v>208</v>
      </c>
      <c r="F107" s="14"/>
    </row>
    <row r="108" spans="2:6" ht="15.75" thickBot="1">
      <c r="B108" s="8">
        <v>104</v>
      </c>
      <c r="C108" s="15" t="s">
        <v>127</v>
      </c>
      <c r="D108" s="11"/>
      <c r="E108" s="14" t="s">
        <v>209</v>
      </c>
      <c r="F108" s="14"/>
    </row>
    <row r="109" spans="2:6" ht="15.75" thickBot="1">
      <c r="B109" s="8">
        <v>105</v>
      </c>
      <c r="C109" s="15" t="s">
        <v>128</v>
      </c>
      <c r="D109" s="12"/>
      <c r="E109" s="14" t="s">
        <v>210</v>
      </c>
      <c r="F109" s="14"/>
    </row>
    <row r="110" spans="2:6" ht="15.75" thickBot="1">
      <c r="B110" s="8">
        <v>106</v>
      </c>
      <c r="C110" s="9" t="s">
        <v>129</v>
      </c>
      <c r="D110" s="10" t="s">
        <v>222</v>
      </c>
      <c r="E110" s="13" t="s">
        <v>206</v>
      </c>
      <c r="F110" s="14"/>
    </row>
    <row r="111" spans="2:6" ht="15.75" thickBot="1">
      <c r="B111" s="8">
        <v>107</v>
      </c>
      <c r="C111" s="15" t="s">
        <v>130</v>
      </c>
      <c r="D111" s="10" t="s">
        <v>219</v>
      </c>
      <c r="E111" s="14" t="s">
        <v>207</v>
      </c>
      <c r="F111" s="14"/>
    </row>
    <row r="112" spans="2:6" ht="15.75" thickBot="1">
      <c r="B112" s="8">
        <v>108</v>
      </c>
      <c r="C112" s="15" t="s">
        <v>131</v>
      </c>
      <c r="D112" s="11"/>
      <c r="E112" s="14" t="s">
        <v>208</v>
      </c>
      <c r="F112" s="14"/>
    </row>
    <row r="113" spans="2:6" ht="15.75" thickBot="1">
      <c r="B113" s="8">
        <v>109</v>
      </c>
      <c r="C113" s="15" t="s">
        <v>132</v>
      </c>
      <c r="D113" s="11"/>
      <c r="E113" s="14" t="s">
        <v>209</v>
      </c>
      <c r="F113" s="14"/>
    </row>
    <row r="114" spans="2:6" ht="15.75" thickBot="1">
      <c r="B114" s="8">
        <v>110</v>
      </c>
      <c r="C114" s="15" t="s">
        <v>133</v>
      </c>
      <c r="D114" s="12"/>
      <c r="E114" s="14" t="s">
        <v>210</v>
      </c>
      <c r="F114" s="14"/>
    </row>
    <row r="115" spans="2:6" ht="15.75" thickBot="1">
      <c r="B115" s="8">
        <v>111</v>
      </c>
      <c r="C115" s="9" t="s">
        <v>134</v>
      </c>
      <c r="D115" s="10" t="s">
        <v>222</v>
      </c>
      <c r="E115" s="13" t="s">
        <v>206</v>
      </c>
      <c r="F115" s="14"/>
    </row>
    <row r="116" spans="2:6" ht="15.75" thickBot="1">
      <c r="B116" s="8">
        <v>112</v>
      </c>
      <c r="C116" s="15" t="s">
        <v>135</v>
      </c>
      <c r="D116" s="10" t="s">
        <v>220</v>
      </c>
      <c r="E116" s="14" t="s">
        <v>207</v>
      </c>
      <c r="F116" s="14"/>
    </row>
    <row r="117" spans="2:6" ht="15.75" thickBot="1">
      <c r="B117" s="8">
        <v>113</v>
      </c>
      <c r="C117" s="15" t="s">
        <v>136</v>
      </c>
      <c r="D117" s="11"/>
      <c r="E117" s="14" t="s">
        <v>208</v>
      </c>
      <c r="F117" s="14"/>
    </row>
    <row r="118" spans="2:6" ht="15.75" thickBot="1">
      <c r="B118" s="8">
        <v>114</v>
      </c>
      <c r="C118" s="15" t="s">
        <v>137</v>
      </c>
      <c r="D118" s="11"/>
      <c r="E118" s="14" t="s">
        <v>209</v>
      </c>
      <c r="F118" s="14"/>
    </row>
    <row r="119" spans="2:6" ht="15.75" thickBot="1">
      <c r="B119" s="8">
        <v>115</v>
      </c>
      <c r="C119" s="15" t="s">
        <v>138</v>
      </c>
      <c r="D119" s="12"/>
      <c r="E119" s="14" t="s">
        <v>210</v>
      </c>
      <c r="F119" s="14"/>
    </row>
    <row r="120" spans="2:6" ht="15.75" thickBot="1">
      <c r="B120" s="8">
        <v>116</v>
      </c>
      <c r="C120" s="9" t="s">
        <v>139</v>
      </c>
      <c r="D120" s="10" t="s">
        <v>222</v>
      </c>
      <c r="E120" s="13" t="s">
        <v>206</v>
      </c>
      <c r="F120" s="14"/>
    </row>
    <row r="121" spans="2:6" ht="15.75" thickBot="1">
      <c r="B121" s="8">
        <v>117</v>
      </c>
      <c r="C121" s="15" t="s">
        <v>140</v>
      </c>
      <c r="D121" s="10" t="s">
        <v>221</v>
      </c>
      <c r="E121" s="14" t="s">
        <v>207</v>
      </c>
      <c r="F121" s="14"/>
    </row>
    <row r="122" spans="2:6" ht="15.75" thickBot="1">
      <c r="B122" s="8">
        <v>118</v>
      </c>
      <c r="C122" s="15" t="s">
        <v>141</v>
      </c>
      <c r="D122" s="11"/>
      <c r="E122" s="14" t="s">
        <v>208</v>
      </c>
      <c r="F122" s="14"/>
    </row>
    <row r="123" spans="2:6" ht="15.75" thickBot="1">
      <c r="B123" s="8">
        <v>119</v>
      </c>
      <c r="C123" s="15" t="s">
        <v>142</v>
      </c>
      <c r="D123" s="11"/>
      <c r="E123" s="14" t="s">
        <v>209</v>
      </c>
      <c r="F123" s="14"/>
    </row>
    <row r="124" spans="2:6" ht="15.75" thickBot="1">
      <c r="B124" s="8">
        <v>120</v>
      </c>
      <c r="C124" s="15" t="s">
        <v>143</v>
      </c>
      <c r="D124" s="12"/>
      <c r="E124" s="14" t="s">
        <v>210</v>
      </c>
      <c r="F124" s="14"/>
    </row>
    <row r="125" spans="2:6" ht="15.75" thickBot="1">
      <c r="B125" s="8">
        <v>121</v>
      </c>
      <c r="C125" s="9" t="s">
        <v>144</v>
      </c>
      <c r="D125" s="42" t="s">
        <v>223</v>
      </c>
      <c r="E125" s="13" t="s">
        <v>206</v>
      </c>
      <c r="F125" s="14"/>
    </row>
    <row r="126" spans="2:6" ht="15.75" thickBot="1">
      <c r="B126" s="8">
        <v>122</v>
      </c>
      <c r="C126" s="15" t="s">
        <v>145</v>
      </c>
      <c r="D126" s="43"/>
      <c r="E126" s="14" t="s">
        <v>207</v>
      </c>
      <c r="F126" s="14"/>
    </row>
    <row r="127" spans="2:6" ht="15.75" thickBot="1">
      <c r="B127" s="8">
        <v>123</v>
      </c>
      <c r="C127" s="15" t="s">
        <v>146</v>
      </c>
      <c r="D127" s="43"/>
      <c r="E127" s="14" t="s">
        <v>208</v>
      </c>
      <c r="F127" s="14"/>
    </row>
    <row r="128" spans="2:6" ht="15.75" thickBot="1">
      <c r="B128" s="8">
        <v>124</v>
      </c>
      <c r="C128" s="15" t="s">
        <v>147</v>
      </c>
      <c r="D128" s="44"/>
      <c r="E128" s="14" t="s">
        <v>209</v>
      </c>
      <c r="F128" s="14"/>
    </row>
    <row r="129" spans="2:6" ht="15.75" thickBot="1">
      <c r="B129" s="8">
        <v>125</v>
      </c>
      <c r="C129" s="9" t="s">
        <v>148</v>
      </c>
      <c r="D129" s="42" t="s">
        <v>224</v>
      </c>
      <c r="E129" s="13" t="s">
        <v>206</v>
      </c>
      <c r="F129" s="14"/>
    </row>
    <row r="130" spans="2:6" ht="15.75" thickBot="1">
      <c r="B130" s="8">
        <v>126</v>
      </c>
      <c r="C130" s="15" t="s">
        <v>149</v>
      </c>
      <c r="D130" s="43"/>
      <c r="E130" s="14" t="s">
        <v>207</v>
      </c>
      <c r="F130" s="14"/>
    </row>
    <row r="131" spans="2:6" ht="15.75" thickBot="1">
      <c r="B131" s="8">
        <v>127</v>
      </c>
      <c r="C131" s="15" t="s">
        <v>150</v>
      </c>
      <c r="D131" s="43"/>
      <c r="E131" s="14" t="s">
        <v>208</v>
      </c>
      <c r="F131" s="14"/>
    </row>
    <row r="132" spans="2:6" ht="15.75" thickBot="1">
      <c r="B132" s="8">
        <v>128</v>
      </c>
      <c r="C132" s="15" t="s">
        <v>151</v>
      </c>
      <c r="D132" s="44"/>
      <c r="E132" s="14" t="s">
        <v>209</v>
      </c>
      <c r="F132" s="14"/>
    </row>
    <row r="133" spans="2:6" ht="15.75" thickBot="1">
      <c r="B133" s="8">
        <v>129</v>
      </c>
      <c r="C133" s="9" t="s">
        <v>152</v>
      </c>
      <c r="D133" s="42" t="s">
        <v>225</v>
      </c>
      <c r="E133" s="13" t="s">
        <v>206</v>
      </c>
      <c r="F133" s="14"/>
    </row>
    <row r="134" spans="2:6" ht="15.75" thickBot="1">
      <c r="B134" s="8">
        <v>130</v>
      </c>
      <c r="C134" s="15" t="s">
        <v>153</v>
      </c>
      <c r="D134" s="44"/>
      <c r="E134" s="14" t="s">
        <v>207</v>
      </c>
      <c r="F134" s="14"/>
    </row>
    <row r="135" spans="2:6" ht="15.75" thickBot="1">
      <c r="B135" s="8">
        <v>131</v>
      </c>
      <c r="C135" s="9" t="s">
        <v>154</v>
      </c>
      <c r="D135" s="42" t="s">
        <v>226</v>
      </c>
      <c r="E135" s="13" t="s">
        <v>206</v>
      </c>
      <c r="F135" s="14"/>
    </row>
    <row r="136" spans="2:6" ht="15.75" thickBot="1">
      <c r="B136" s="8">
        <v>132</v>
      </c>
      <c r="C136" s="15" t="s">
        <v>155</v>
      </c>
      <c r="D136" s="44"/>
      <c r="E136" s="14" t="s">
        <v>207</v>
      </c>
      <c r="F136" s="14"/>
    </row>
    <row r="137" spans="2:6" ht="15.75" thickBot="1">
      <c r="B137" s="8">
        <v>133</v>
      </c>
      <c r="C137" s="9" t="s">
        <v>156</v>
      </c>
      <c r="D137" s="16" t="s">
        <v>227</v>
      </c>
      <c r="E137" s="13" t="s">
        <v>228</v>
      </c>
      <c r="F137" s="14"/>
    </row>
    <row r="138" spans="2:6" ht="15.75" thickBot="1">
      <c r="B138" s="8">
        <v>134</v>
      </c>
      <c r="C138" s="9" t="s">
        <v>229</v>
      </c>
      <c r="D138" s="42" t="s">
        <v>230</v>
      </c>
      <c r="E138" s="13" t="s">
        <v>231</v>
      </c>
      <c r="F138" s="17"/>
    </row>
    <row r="139" spans="2:6" ht="15.75" thickBot="1">
      <c r="B139" s="8">
        <v>135</v>
      </c>
      <c r="C139" s="15" t="s">
        <v>232</v>
      </c>
      <c r="D139" s="43"/>
      <c r="E139" s="14" t="s">
        <v>233</v>
      </c>
      <c r="F139" s="17"/>
    </row>
    <row r="140" spans="2:6" ht="15.75" thickBot="1">
      <c r="B140" s="8">
        <v>136</v>
      </c>
      <c r="C140" s="15" t="s">
        <v>234</v>
      </c>
      <c r="D140" s="43"/>
      <c r="E140" s="14" t="s">
        <v>235</v>
      </c>
      <c r="F140" s="17"/>
    </row>
    <row r="141" spans="2:6" ht="15.75" thickBot="1">
      <c r="B141" s="8">
        <v>137</v>
      </c>
      <c r="C141" s="15" t="s">
        <v>236</v>
      </c>
      <c r="D141" s="43"/>
      <c r="E141" s="14" t="s">
        <v>237</v>
      </c>
      <c r="F141" s="17"/>
    </row>
    <row r="142" spans="2:6" ht="15.75" thickBot="1">
      <c r="B142" s="8">
        <v>138</v>
      </c>
      <c r="C142" s="15" t="s">
        <v>238</v>
      </c>
      <c r="D142" s="43"/>
      <c r="E142" s="14" t="s">
        <v>239</v>
      </c>
      <c r="F142" s="17"/>
    </row>
    <row r="143" spans="2:6" ht="15.75" thickBot="1">
      <c r="B143" s="8">
        <v>139</v>
      </c>
      <c r="C143" s="15" t="s">
        <v>240</v>
      </c>
      <c r="D143" s="43"/>
      <c r="E143" s="14" t="s">
        <v>241</v>
      </c>
      <c r="F143" s="17"/>
    </row>
    <row r="144" spans="2:6" ht="15.75" thickBot="1">
      <c r="B144" s="8">
        <v>140</v>
      </c>
      <c r="C144" s="15" t="s">
        <v>242</v>
      </c>
      <c r="D144" s="43"/>
      <c r="E144" s="14" t="s">
        <v>243</v>
      </c>
      <c r="F144" s="17"/>
    </row>
    <row r="145" spans="2:6" ht="15.75" thickBot="1">
      <c r="B145" s="8">
        <v>141</v>
      </c>
      <c r="C145" s="15" t="s">
        <v>244</v>
      </c>
      <c r="D145" s="43"/>
      <c r="E145" s="14" t="s">
        <v>245</v>
      </c>
      <c r="F145" s="17"/>
    </row>
    <row r="146" spans="2:6" ht="15.75" thickBot="1">
      <c r="B146" s="8">
        <v>142</v>
      </c>
      <c r="C146" s="15" t="s">
        <v>246</v>
      </c>
      <c r="D146" s="43"/>
      <c r="E146" s="14" t="s">
        <v>247</v>
      </c>
      <c r="F146" s="17"/>
    </row>
    <row r="147" spans="2:6" ht="15.75" thickBot="1">
      <c r="B147" s="8">
        <v>143</v>
      </c>
      <c r="C147" s="15" t="s">
        <v>248</v>
      </c>
      <c r="D147" s="44"/>
      <c r="E147" s="14" t="s">
        <v>249</v>
      </c>
      <c r="F147" s="17"/>
    </row>
    <row r="148" spans="2:6" ht="15.75" thickBot="1">
      <c r="B148" s="8">
        <v>144</v>
      </c>
      <c r="C148" s="9" t="s">
        <v>250</v>
      </c>
      <c r="D148" s="42" t="s">
        <v>251</v>
      </c>
      <c r="E148" s="13" t="s">
        <v>231</v>
      </c>
      <c r="F148" s="17"/>
    </row>
    <row r="149" spans="2:6" ht="15.75" thickBot="1">
      <c r="B149" s="8">
        <v>145</v>
      </c>
      <c r="C149" s="15" t="s">
        <v>252</v>
      </c>
      <c r="D149" s="43"/>
      <c r="E149" s="14" t="s">
        <v>233</v>
      </c>
      <c r="F149" s="17"/>
    </row>
    <row r="150" spans="2:6" ht="15.75" thickBot="1">
      <c r="B150" s="8">
        <v>146</v>
      </c>
      <c r="C150" s="15" t="s">
        <v>253</v>
      </c>
      <c r="D150" s="43"/>
      <c r="E150" s="14" t="s">
        <v>235</v>
      </c>
      <c r="F150" s="17"/>
    </row>
    <row r="151" spans="2:6" ht="15.75" thickBot="1">
      <c r="B151" s="8">
        <v>147</v>
      </c>
      <c r="C151" s="15" t="s">
        <v>254</v>
      </c>
      <c r="D151" s="43"/>
      <c r="E151" s="14" t="s">
        <v>237</v>
      </c>
      <c r="F151" s="17"/>
    </row>
    <row r="152" spans="2:6" ht="15.75" thickBot="1">
      <c r="B152" s="8">
        <v>148</v>
      </c>
      <c r="C152" s="15" t="s">
        <v>255</v>
      </c>
      <c r="D152" s="43"/>
      <c r="E152" s="14" t="s">
        <v>239</v>
      </c>
      <c r="F152" s="17"/>
    </row>
    <row r="153" spans="2:6" ht="15.75" thickBot="1">
      <c r="B153" s="8">
        <v>149</v>
      </c>
      <c r="C153" s="15" t="s">
        <v>256</v>
      </c>
      <c r="D153" s="43"/>
      <c r="E153" s="14" t="s">
        <v>241</v>
      </c>
      <c r="F153" s="17"/>
    </row>
    <row r="154" spans="2:6" ht="15.75" thickBot="1">
      <c r="B154" s="8">
        <v>150</v>
      </c>
      <c r="C154" s="15" t="s">
        <v>257</v>
      </c>
      <c r="D154" s="43"/>
      <c r="E154" s="14" t="s">
        <v>243</v>
      </c>
      <c r="F154" s="17"/>
    </row>
    <row r="155" spans="2:6" ht="15.75" thickBot="1">
      <c r="B155" s="8">
        <v>151</v>
      </c>
      <c r="C155" s="15" t="s">
        <v>258</v>
      </c>
      <c r="D155" s="43"/>
      <c r="E155" s="14" t="s">
        <v>245</v>
      </c>
      <c r="F155" s="17"/>
    </row>
    <row r="156" spans="2:6" ht="15.75" thickBot="1">
      <c r="B156" s="8">
        <v>152</v>
      </c>
      <c r="C156" s="15" t="s">
        <v>259</v>
      </c>
      <c r="D156" s="43"/>
      <c r="E156" s="14" t="s">
        <v>247</v>
      </c>
      <c r="F156" s="17"/>
    </row>
    <row r="157" spans="2:6" ht="15.75" thickBot="1">
      <c r="B157" s="8">
        <v>153</v>
      </c>
      <c r="C157" s="15" t="s">
        <v>260</v>
      </c>
      <c r="D157" s="44"/>
      <c r="E157" s="14" t="s">
        <v>249</v>
      </c>
      <c r="F157" s="17"/>
    </row>
    <row r="158" spans="2:6" ht="15.75" thickBot="1">
      <c r="B158" s="8">
        <v>154</v>
      </c>
      <c r="C158" s="9" t="s">
        <v>261</v>
      </c>
      <c r="D158" s="42" t="s">
        <v>262</v>
      </c>
      <c r="E158" s="13" t="s">
        <v>231</v>
      </c>
      <c r="F158" s="17"/>
    </row>
    <row r="159" spans="2:6" ht="15.75" thickBot="1">
      <c r="B159" s="8">
        <v>155</v>
      </c>
      <c r="C159" s="15" t="s">
        <v>263</v>
      </c>
      <c r="D159" s="43"/>
      <c r="E159" s="14" t="s">
        <v>233</v>
      </c>
      <c r="F159" s="17"/>
    </row>
    <row r="160" spans="2:6" ht="15.75" thickBot="1">
      <c r="B160" s="8">
        <v>156</v>
      </c>
      <c r="C160" s="15" t="s">
        <v>264</v>
      </c>
      <c r="D160" s="43"/>
      <c r="E160" s="14" t="s">
        <v>235</v>
      </c>
      <c r="F160" s="17"/>
    </row>
    <row r="161" spans="2:6" ht="15.75" thickBot="1">
      <c r="B161" s="8">
        <v>157</v>
      </c>
      <c r="C161" s="15" t="s">
        <v>265</v>
      </c>
      <c r="D161" s="43"/>
      <c r="E161" s="14" t="s">
        <v>237</v>
      </c>
      <c r="F161" s="17"/>
    </row>
    <row r="162" spans="2:6" ht="15.75" thickBot="1">
      <c r="B162" s="8">
        <v>158</v>
      </c>
      <c r="C162" s="15" t="s">
        <v>266</v>
      </c>
      <c r="D162" s="43"/>
      <c r="E162" s="14" t="s">
        <v>239</v>
      </c>
      <c r="F162" s="17"/>
    </row>
    <row r="163" spans="2:6" ht="15.75" thickBot="1">
      <c r="B163" s="8">
        <v>159</v>
      </c>
      <c r="C163" s="15" t="s">
        <v>267</v>
      </c>
      <c r="D163" s="43"/>
      <c r="E163" s="14" t="s">
        <v>241</v>
      </c>
      <c r="F163" s="17"/>
    </row>
    <row r="164" spans="2:6" ht="15.75" thickBot="1">
      <c r="B164" s="8">
        <v>160</v>
      </c>
      <c r="C164" s="15" t="s">
        <v>268</v>
      </c>
      <c r="D164" s="43"/>
      <c r="E164" s="14" t="s">
        <v>243</v>
      </c>
      <c r="F164" s="17"/>
    </row>
    <row r="165" spans="2:6" ht="15.75" thickBot="1">
      <c r="B165" s="8">
        <v>161</v>
      </c>
      <c r="C165" s="15" t="s">
        <v>269</v>
      </c>
      <c r="D165" s="43"/>
      <c r="E165" s="14" t="s">
        <v>245</v>
      </c>
      <c r="F165" s="17"/>
    </row>
    <row r="166" spans="2:6" ht="15.75" thickBot="1">
      <c r="B166" s="8">
        <v>162</v>
      </c>
      <c r="C166" s="15" t="s">
        <v>270</v>
      </c>
      <c r="D166" s="43"/>
      <c r="E166" s="14" t="s">
        <v>247</v>
      </c>
      <c r="F166" s="17"/>
    </row>
    <row r="167" spans="2:6" ht="15.75" thickBot="1">
      <c r="B167" s="8">
        <v>163</v>
      </c>
      <c r="C167" s="15" t="s">
        <v>271</v>
      </c>
      <c r="D167" s="44"/>
      <c r="E167" s="14" t="s">
        <v>249</v>
      </c>
      <c r="F167" s="17"/>
    </row>
    <row r="168" spans="2:6" ht="15.75" thickBot="1">
      <c r="B168" s="8">
        <v>164</v>
      </c>
      <c r="C168" s="9" t="s">
        <v>272</v>
      </c>
      <c r="D168" s="42" t="s">
        <v>273</v>
      </c>
      <c r="E168" s="13" t="s">
        <v>231</v>
      </c>
      <c r="F168" s="17"/>
    </row>
    <row r="169" spans="2:6" ht="15.75" thickBot="1">
      <c r="B169" s="8">
        <v>165</v>
      </c>
      <c r="C169" s="15" t="s">
        <v>274</v>
      </c>
      <c r="D169" s="43"/>
      <c r="E169" s="14" t="s">
        <v>233</v>
      </c>
      <c r="F169" s="17"/>
    </row>
    <row r="170" spans="2:6" ht="15.75" thickBot="1">
      <c r="B170" s="8">
        <v>166</v>
      </c>
      <c r="C170" s="15" t="s">
        <v>275</v>
      </c>
      <c r="D170" s="43"/>
      <c r="E170" s="14" t="s">
        <v>235</v>
      </c>
      <c r="F170" s="17"/>
    </row>
    <row r="171" spans="2:6" ht="15.75" thickBot="1">
      <c r="B171" s="8">
        <v>167</v>
      </c>
      <c r="C171" s="15" t="s">
        <v>276</v>
      </c>
      <c r="D171" s="43"/>
      <c r="E171" s="14" t="s">
        <v>237</v>
      </c>
      <c r="F171" s="17"/>
    </row>
    <row r="172" spans="2:6" ht="15.75" thickBot="1">
      <c r="B172" s="8">
        <v>168</v>
      </c>
      <c r="C172" s="15" t="s">
        <v>277</v>
      </c>
      <c r="D172" s="43"/>
      <c r="E172" s="14" t="s">
        <v>239</v>
      </c>
      <c r="F172" s="17"/>
    </row>
    <row r="173" spans="2:6" ht="15.75" thickBot="1">
      <c r="B173" s="8">
        <v>169</v>
      </c>
      <c r="C173" s="15" t="s">
        <v>278</v>
      </c>
      <c r="D173" s="43"/>
      <c r="E173" s="14" t="s">
        <v>241</v>
      </c>
      <c r="F173" s="17"/>
    </row>
    <row r="174" spans="2:6" ht="15.75" thickBot="1">
      <c r="B174" s="8">
        <v>170</v>
      </c>
      <c r="C174" s="15" t="s">
        <v>279</v>
      </c>
      <c r="D174" s="43"/>
      <c r="E174" s="14" t="s">
        <v>243</v>
      </c>
      <c r="F174" s="17"/>
    </row>
    <row r="175" spans="2:6" ht="15.75" thickBot="1">
      <c r="B175" s="8">
        <v>171</v>
      </c>
      <c r="C175" s="15" t="s">
        <v>280</v>
      </c>
      <c r="D175" s="43"/>
      <c r="E175" s="14" t="s">
        <v>245</v>
      </c>
      <c r="F175" s="17"/>
    </row>
    <row r="176" spans="2:6" ht="15.75" thickBot="1">
      <c r="B176" s="8">
        <v>172</v>
      </c>
      <c r="C176" s="15" t="s">
        <v>281</v>
      </c>
      <c r="D176" s="44"/>
      <c r="E176" s="14" t="s">
        <v>247</v>
      </c>
      <c r="F176" s="17"/>
    </row>
    <row r="177" spans="2:6" ht="15.75" thickBot="1">
      <c r="B177" s="8">
        <v>173</v>
      </c>
      <c r="C177" s="15" t="s">
        <v>282</v>
      </c>
      <c r="D177" s="45" t="s">
        <v>283</v>
      </c>
      <c r="E177" s="14" t="s">
        <v>284</v>
      </c>
      <c r="F177" s="17"/>
    </row>
    <row r="178" spans="2:6" ht="15.75" thickBot="1">
      <c r="B178" s="8">
        <v>174</v>
      </c>
      <c r="C178" s="9" t="s">
        <v>157</v>
      </c>
      <c r="D178" s="46"/>
      <c r="E178" s="9" t="s">
        <v>285</v>
      </c>
      <c r="F178" s="9"/>
    </row>
    <row r="179" spans="2:6" ht="15.75" thickBot="1">
      <c r="B179" s="8">
        <v>175</v>
      </c>
      <c r="C179" s="9" t="s">
        <v>158</v>
      </c>
      <c r="D179" s="46"/>
      <c r="E179" s="9" t="s">
        <v>286</v>
      </c>
      <c r="F179" s="9"/>
    </row>
    <row r="180" spans="2:6" ht="15.75" thickBot="1">
      <c r="B180" s="8">
        <v>176</v>
      </c>
      <c r="C180" s="9" t="s">
        <v>159</v>
      </c>
      <c r="D180" s="46"/>
      <c r="E180" s="9" t="s">
        <v>287</v>
      </c>
      <c r="F180" s="9"/>
    </row>
    <row r="181" spans="2:6" ht="15.75" thickBot="1">
      <c r="B181" s="8">
        <v>177</v>
      </c>
      <c r="C181" s="9" t="s">
        <v>160</v>
      </c>
      <c r="D181" s="46"/>
      <c r="E181" s="9" t="s">
        <v>288</v>
      </c>
      <c r="F181" s="9"/>
    </row>
    <row r="182" spans="2:6" ht="15.75" thickBot="1">
      <c r="B182" s="8">
        <v>178</v>
      </c>
      <c r="C182" s="9" t="s">
        <v>161</v>
      </c>
      <c r="D182" s="46"/>
      <c r="E182" s="9" t="s">
        <v>289</v>
      </c>
      <c r="F182" s="9"/>
    </row>
    <row r="183" spans="2:6" ht="15.75" thickBot="1">
      <c r="B183" s="8">
        <v>179</v>
      </c>
      <c r="C183" s="9" t="s">
        <v>162</v>
      </c>
      <c r="D183" s="46"/>
      <c r="E183" s="9" t="s">
        <v>290</v>
      </c>
      <c r="F183" s="9"/>
    </row>
    <row r="184" spans="2:6" ht="15.75" thickBot="1">
      <c r="B184" s="8">
        <v>180</v>
      </c>
      <c r="C184" s="9" t="s">
        <v>163</v>
      </c>
      <c r="D184" s="46"/>
      <c r="E184" s="9" t="s">
        <v>291</v>
      </c>
      <c r="F184" s="9"/>
    </row>
    <row r="185" spans="2:6" ht="15.75" thickBot="1">
      <c r="B185" s="8">
        <v>181</v>
      </c>
      <c r="C185" s="9" t="s">
        <v>164</v>
      </c>
      <c r="D185" s="46"/>
      <c r="E185" s="9" t="s">
        <v>292</v>
      </c>
      <c r="F185" s="9"/>
    </row>
    <row r="186" spans="2:6" ht="15.75" thickBot="1">
      <c r="B186" s="8">
        <v>182</v>
      </c>
      <c r="C186" s="9" t="s">
        <v>165</v>
      </c>
      <c r="D186" s="46"/>
      <c r="E186" s="9" t="s">
        <v>293</v>
      </c>
      <c r="F186" s="9"/>
    </row>
    <row r="187" spans="2:6" ht="15.75" thickBot="1">
      <c r="B187" s="8">
        <v>183</v>
      </c>
      <c r="C187" s="9" t="s">
        <v>166</v>
      </c>
      <c r="D187" s="46"/>
      <c r="E187" s="9" t="s">
        <v>294</v>
      </c>
      <c r="F187" s="9"/>
    </row>
    <row r="188" spans="2:6" ht="15.75" thickBot="1">
      <c r="B188" s="8">
        <v>184</v>
      </c>
      <c r="C188" s="9" t="s">
        <v>167</v>
      </c>
      <c r="D188" s="46"/>
      <c r="E188" s="13" t="s">
        <v>295</v>
      </c>
      <c r="F188" s="9"/>
    </row>
    <row r="189" spans="2:6" ht="15.75" thickBot="1">
      <c r="B189" s="8">
        <v>185</v>
      </c>
      <c r="C189" s="9" t="s">
        <v>168</v>
      </c>
      <c r="D189" s="46"/>
      <c r="E189" s="13" t="s">
        <v>296</v>
      </c>
      <c r="F189" s="9"/>
    </row>
    <row r="190" spans="2:6" ht="15.75" thickBot="1">
      <c r="B190" s="8">
        <v>186</v>
      </c>
      <c r="C190" s="9" t="s">
        <v>169</v>
      </c>
      <c r="D190" s="46"/>
      <c r="E190" s="13" t="s">
        <v>297</v>
      </c>
      <c r="F190" s="9"/>
    </row>
    <row r="191" spans="2:6" ht="15.75" thickBot="1">
      <c r="B191" s="8">
        <v>187</v>
      </c>
      <c r="C191" s="9" t="s">
        <v>170</v>
      </c>
      <c r="D191" s="46"/>
      <c r="E191" s="13" t="s">
        <v>298</v>
      </c>
      <c r="F191" s="9"/>
    </row>
    <row r="192" spans="2:6" ht="15.75" thickBot="1">
      <c r="B192" s="8">
        <v>188</v>
      </c>
      <c r="C192" s="9" t="s">
        <v>171</v>
      </c>
      <c r="D192" s="46"/>
      <c r="E192" s="13" t="s">
        <v>299</v>
      </c>
      <c r="F192" s="9"/>
    </row>
    <row r="193" spans="2:6" ht="15.75" thickBot="1">
      <c r="B193" s="8">
        <v>189</v>
      </c>
      <c r="C193" s="15" t="s">
        <v>172</v>
      </c>
      <c r="D193" s="46"/>
      <c r="E193" s="14" t="s">
        <v>300</v>
      </c>
      <c r="F193" s="15"/>
    </row>
    <row r="194" spans="2:6" ht="15.75" thickBot="1">
      <c r="B194" s="8">
        <v>190</v>
      </c>
      <c r="C194" s="9" t="s">
        <v>173</v>
      </c>
      <c r="D194" s="46"/>
      <c r="E194" s="13" t="s">
        <v>301</v>
      </c>
      <c r="F194" s="9"/>
    </row>
    <row r="195" spans="2:6" ht="15.75" thickBot="1">
      <c r="B195" s="8">
        <v>191</v>
      </c>
      <c r="C195" s="9" t="s">
        <v>174</v>
      </c>
      <c r="D195" s="46"/>
      <c r="E195" s="13" t="s">
        <v>302</v>
      </c>
      <c r="F195" s="9"/>
    </row>
    <row r="196" spans="2:6" ht="15.75" thickBot="1">
      <c r="B196" s="8">
        <v>192</v>
      </c>
      <c r="C196" s="9" t="s">
        <v>175</v>
      </c>
      <c r="D196" s="46"/>
      <c r="E196" s="13" t="s">
        <v>303</v>
      </c>
      <c r="F196" s="9"/>
    </row>
    <row r="197" spans="2:6" ht="15.75" thickBot="1">
      <c r="B197" s="8">
        <v>193</v>
      </c>
      <c r="C197" s="9" t="s">
        <v>176</v>
      </c>
      <c r="D197" s="46"/>
      <c r="E197" s="13" t="s">
        <v>304</v>
      </c>
      <c r="F197" s="9"/>
    </row>
    <row r="198" spans="2:6" ht="15.75" thickBot="1">
      <c r="B198" s="8">
        <v>194</v>
      </c>
      <c r="C198" s="9" t="s">
        <v>177</v>
      </c>
      <c r="D198" s="46"/>
      <c r="E198" s="13" t="s">
        <v>305</v>
      </c>
      <c r="F198" s="9"/>
    </row>
    <row r="199" spans="2:6" ht="15.75" thickBot="1">
      <c r="B199" s="8">
        <v>195</v>
      </c>
      <c r="C199" s="9" t="s">
        <v>178</v>
      </c>
      <c r="D199" s="46"/>
      <c r="E199" s="13" t="s">
        <v>306</v>
      </c>
      <c r="F199" s="9"/>
    </row>
    <row r="200" spans="2:6" ht="15.75" thickBot="1">
      <c r="B200" s="8">
        <v>196</v>
      </c>
      <c r="C200" s="9" t="s">
        <v>179</v>
      </c>
      <c r="D200" s="46"/>
      <c r="E200" s="13" t="s">
        <v>307</v>
      </c>
      <c r="F200" s="9"/>
    </row>
    <row r="201" spans="2:6" ht="15.75" thickBot="1">
      <c r="B201" s="8">
        <v>197</v>
      </c>
      <c r="C201" s="9" t="s">
        <v>180</v>
      </c>
      <c r="D201" s="46"/>
      <c r="E201" s="13" t="s">
        <v>308</v>
      </c>
      <c r="F201" s="9"/>
    </row>
    <row r="202" spans="2:6" ht="15.75" thickBot="1">
      <c r="B202" s="8">
        <v>198</v>
      </c>
      <c r="C202" s="9" t="s">
        <v>181</v>
      </c>
      <c r="D202" s="46"/>
      <c r="E202" s="13" t="s">
        <v>309</v>
      </c>
      <c r="F202" s="9"/>
    </row>
    <row r="203" spans="2:6" ht="15.75" thickBot="1">
      <c r="B203" s="8">
        <v>199</v>
      </c>
      <c r="C203" s="9" t="s">
        <v>182</v>
      </c>
      <c r="D203" s="46"/>
      <c r="E203" s="13" t="s">
        <v>310</v>
      </c>
      <c r="F203" s="9"/>
    </row>
    <row r="204" spans="2:6" ht="15.75" thickBot="1">
      <c r="B204" s="8">
        <v>200</v>
      </c>
      <c r="C204" s="9" t="s">
        <v>183</v>
      </c>
      <c r="D204" s="46"/>
      <c r="E204" s="13" t="s">
        <v>311</v>
      </c>
      <c r="F204" s="9"/>
    </row>
    <row r="205" spans="2:6" ht="15.75" thickBot="1">
      <c r="B205" s="8">
        <v>201</v>
      </c>
      <c r="C205" s="9" t="s">
        <v>184</v>
      </c>
      <c r="D205" s="46"/>
      <c r="E205" s="13" t="s">
        <v>312</v>
      </c>
      <c r="F205" s="9"/>
    </row>
    <row r="206" spans="2:6" ht="15.75" thickBot="1">
      <c r="B206" s="8">
        <v>202</v>
      </c>
      <c r="C206" s="9" t="s">
        <v>185</v>
      </c>
      <c r="D206" s="46"/>
      <c r="E206" s="13" t="s">
        <v>313</v>
      </c>
      <c r="F206" s="9"/>
    </row>
    <row r="207" spans="2:6" ht="15.75" thickBot="1">
      <c r="B207" s="8">
        <v>203</v>
      </c>
      <c r="C207" s="9" t="s">
        <v>186</v>
      </c>
      <c r="D207" s="46"/>
      <c r="E207" s="13" t="s">
        <v>314</v>
      </c>
      <c r="F207" s="9"/>
    </row>
    <row r="208" spans="2:6" ht="15.75" thickBot="1">
      <c r="B208" s="8">
        <v>204</v>
      </c>
      <c r="C208" s="9" t="s">
        <v>187</v>
      </c>
      <c r="D208" s="47"/>
      <c r="E208" s="13" t="s">
        <v>315</v>
      </c>
      <c r="F208" s="9"/>
    </row>
  </sheetData>
  <mergeCells count="9">
    <mergeCell ref="D158:D167"/>
    <mergeCell ref="D168:D176"/>
    <mergeCell ref="D177:D208"/>
    <mergeCell ref="D125:D128"/>
    <mergeCell ref="D129:D132"/>
    <mergeCell ref="D133:D134"/>
    <mergeCell ref="D135:D136"/>
    <mergeCell ref="D138:D147"/>
    <mergeCell ref="D148:D15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B1:H28"/>
  <sheetViews>
    <sheetView workbookViewId="0">
      <selection activeCell="B2" sqref="B2:F28"/>
    </sheetView>
  </sheetViews>
  <sheetFormatPr defaultRowHeight="13.5"/>
  <cols>
    <col min="3" max="4" width="9" style="1"/>
  </cols>
  <sheetData>
    <row r="1" spans="2:8">
      <c r="D1" s="1" t="s">
        <v>322</v>
      </c>
    </row>
    <row r="2" spans="2:8">
      <c r="B2">
        <v>200</v>
      </c>
      <c r="C2" s="1">
        <f>INT(60000/B2)</f>
        <v>300</v>
      </c>
      <c r="D2" s="1">
        <v>56</v>
      </c>
      <c r="E2">
        <f>3000/D2</f>
        <v>53.571428571428569</v>
      </c>
      <c r="F2">
        <f>D2*100/C2</f>
        <v>18.666666666666668</v>
      </c>
      <c r="H2" s="1"/>
    </row>
    <row r="3" spans="2:8">
      <c r="B3" s="4">
        <v>300</v>
      </c>
      <c r="C3" s="1">
        <f t="shared" ref="C3:C28" si="0">INT(60000/B3)</f>
        <v>200</v>
      </c>
      <c r="D3" s="1">
        <v>50</v>
      </c>
      <c r="E3">
        <f t="shared" ref="E3:E28" si="1">3000/D3</f>
        <v>60</v>
      </c>
      <c r="F3">
        <f t="shared" ref="F3:F28" si="2">D3*100/C3</f>
        <v>25</v>
      </c>
      <c r="H3" s="1"/>
    </row>
    <row r="4" spans="2:8">
      <c r="B4">
        <v>400</v>
      </c>
      <c r="C4" s="1">
        <f t="shared" si="0"/>
        <v>150</v>
      </c>
      <c r="D4" s="1">
        <v>42</v>
      </c>
      <c r="E4">
        <f t="shared" si="1"/>
        <v>71.428571428571431</v>
      </c>
      <c r="F4">
        <f t="shared" si="2"/>
        <v>28</v>
      </c>
      <c r="H4" s="1"/>
    </row>
    <row r="5" spans="2:8">
      <c r="B5" s="4">
        <v>500</v>
      </c>
      <c r="C5" s="1">
        <f t="shared" si="0"/>
        <v>120</v>
      </c>
      <c r="D5" s="1">
        <v>38</v>
      </c>
      <c r="E5">
        <f t="shared" si="1"/>
        <v>78.94736842105263</v>
      </c>
      <c r="F5">
        <f t="shared" si="2"/>
        <v>31.666666666666668</v>
      </c>
      <c r="H5" s="1"/>
    </row>
    <row r="6" spans="2:8">
      <c r="B6">
        <v>600</v>
      </c>
      <c r="C6" s="1">
        <f t="shared" si="0"/>
        <v>100</v>
      </c>
      <c r="D6" s="1">
        <v>36</v>
      </c>
      <c r="E6">
        <f t="shared" si="1"/>
        <v>83.333333333333329</v>
      </c>
      <c r="F6">
        <f t="shared" si="2"/>
        <v>36</v>
      </c>
      <c r="H6" s="1"/>
    </row>
    <row r="7" spans="2:8">
      <c r="B7">
        <v>700</v>
      </c>
      <c r="C7" s="1">
        <f t="shared" si="0"/>
        <v>85</v>
      </c>
      <c r="D7" s="1">
        <v>34</v>
      </c>
      <c r="E7">
        <f t="shared" si="1"/>
        <v>88.235294117647058</v>
      </c>
      <c r="F7">
        <f t="shared" si="2"/>
        <v>40</v>
      </c>
      <c r="H7" s="1"/>
    </row>
    <row r="8" spans="2:8">
      <c r="B8" s="18">
        <v>800</v>
      </c>
      <c r="C8" s="1">
        <f t="shared" si="0"/>
        <v>75</v>
      </c>
      <c r="D8" s="1">
        <v>32</v>
      </c>
      <c r="E8">
        <f t="shared" si="1"/>
        <v>93.75</v>
      </c>
      <c r="F8">
        <f t="shared" si="2"/>
        <v>42.666666666666664</v>
      </c>
      <c r="H8" s="1"/>
    </row>
    <row r="9" spans="2:8">
      <c r="B9">
        <v>900</v>
      </c>
      <c r="C9" s="1">
        <f t="shared" si="0"/>
        <v>66</v>
      </c>
      <c r="D9" s="1">
        <v>30</v>
      </c>
      <c r="E9">
        <f t="shared" si="1"/>
        <v>100</v>
      </c>
      <c r="F9">
        <f t="shared" si="2"/>
        <v>45.454545454545453</v>
      </c>
      <c r="H9" s="1"/>
    </row>
    <row r="10" spans="2:8">
      <c r="B10">
        <v>1000</v>
      </c>
      <c r="C10" s="1">
        <f t="shared" si="0"/>
        <v>60</v>
      </c>
      <c r="D10" s="1">
        <v>28</v>
      </c>
      <c r="E10">
        <f t="shared" si="1"/>
        <v>107.14285714285714</v>
      </c>
      <c r="F10">
        <f t="shared" si="2"/>
        <v>46.666666666666664</v>
      </c>
      <c r="H10" s="1"/>
    </row>
    <row r="11" spans="2:8">
      <c r="B11">
        <v>1100</v>
      </c>
      <c r="C11" s="1">
        <f t="shared" si="0"/>
        <v>54</v>
      </c>
      <c r="D11" s="1">
        <v>28</v>
      </c>
      <c r="E11">
        <f t="shared" si="1"/>
        <v>107.14285714285714</v>
      </c>
      <c r="F11">
        <f t="shared" si="2"/>
        <v>51.851851851851855</v>
      </c>
      <c r="H11" s="1"/>
    </row>
    <row r="12" spans="2:8">
      <c r="B12" s="18">
        <v>1200</v>
      </c>
      <c r="C12" s="1">
        <f t="shared" si="0"/>
        <v>50</v>
      </c>
      <c r="D12" s="1">
        <v>26</v>
      </c>
      <c r="E12">
        <f t="shared" si="1"/>
        <v>115.38461538461539</v>
      </c>
      <c r="F12">
        <f t="shared" si="2"/>
        <v>52</v>
      </c>
      <c r="H12" s="1"/>
    </row>
    <row r="13" spans="2:8">
      <c r="B13">
        <v>1300</v>
      </c>
      <c r="C13" s="1">
        <f t="shared" si="0"/>
        <v>46</v>
      </c>
      <c r="D13" s="1">
        <v>24</v>
      </c>
      <c r="E13">
        <f t="shared" si="1"/>
        <v>125</v>
      </c>
      <c r="F13">
        <f t="shared" si="2"/>
        <v>52.173913043478258</v>
      </c>
      <c r="H13" s="1"/>
    </row>
    <row r="14" spans="2:8">
      <c r="B14">
        <v>1400</v>
      </c>
      <c r="C14" s="1">
        <f t="shared" si="0"/>
        <v>42</v>
      </c>
      <c r="D14" s="1">
        <v>22</v>
      </c>
      <c r="E14">
        <f t="shared" si="1"/>
        <v>136.36363636363637</v>
      </c>
      <c r="F14">
        <f t="shared" si="2"/>
        <v>52.38095238095238</v>
      </c>
      <c r="H14" s="1"/>
    </row>
    <row r="15" spans="2:8">
      <c r="B15">
        <v>1500</v>
      </c>
      <c r="C15" s="1">
        <f t="shared" si="0"/>
        <v>40</v>
      </c>
      <c r="D15" s="1">
        <v>20</v>
      </c>
      <c r="E15">
        <f t="shared" si="1"/>
        <v>150</v>
      </c>
      <c r="F15">
        <f t="shared" si="2"/>
        <v>50</v>
      </c>
      <c r="H15" s="1"/>
    </row>
    <row r="16" spans="2:8">
      <c r="B16">
        <v>1600</v>
      </c>
      <c r="C16" s="1">
        <f t="shared" si="0"/>
        <v>37</v>
      </c>
      <c r="D16" s="1">
        <v>20</v>
      </c>
      <c r="E16">
        <f t="shared" si="1"/>
        <v>150</v>
      </c>
      <c r="F16">
        <f t="shared" si="2"/>
        <v>54.054054054054056</v>
      </c>
    </row>
    <row r="17" spans="2:6">
      <c r="B17">
        <v>1700</v>
      </c>
      <c r="C17" s="1">
        <f t="shared" si="0"/>
        <v>35</v>
      </c>
      <c r="D17" s="1">
        <v>20</v>
      </c>
      <c r="E17">
        <f t="shared" si="1"/>
        <v>150</v>
      </c>
      <c r="F17">
        <f t="shared" si="2"/>
        <v>57.142857142857146</v>
      </c>
    </row>
    <row r="18" spans="2:6">
      <c r="B18" s="18">
        <v>1800</v>
      </c>
      <c r="C18" s="1">
        <f t="shared" si="0"/>
        <v>33</v>
      </c>
      <c r="D18" s="1">
        <v>20</v>
      </c>
      <c r="E18">
        <f t="shared" si="1"/>
        <v>150</v>
      </c>
      <c r="F18">
        <f t="shared" si="2"/>
        <v>60.606060606060609</v>
      </c>
    </row>
    <row r="19" spans="2:6">
      <c r="B19">
        <v>1900</v>
      </c>
      <c r="C19" s="1">
        <f t="shared" si="0"/>
        <v>31</v>
      </c>
      <c r="D19" s="1">
        <v>20</v>
      </c>
      <c r="E19">
        <f t="shared" si="1"/>
        <v>150</v>
      </c>
      <c r="F19">
        <f t="shared" si="2"/>
        <v>64.516129032258064</v>
      </c>
    </row>
    <row r="20" spans="2:6">
      <c r="B20">
        <v>2000</v>
      </c>
      <c r="C20" s="1">
        <f t="shared" si="0"/>
        <v>30</v>
      </c>
      <c r="D20" s="1">
        <v>20</v>
      </c>
      <c r="E20">
        <f t="shared" si="1"/>
        <v>150</v>
      </c>
      <c r="F20">
        <f t="shared" si="2"/>
        <v>66.666666666666671</v>
      </c>
    </row>
    <row r="21" spans="2:6">
      <c r="B21">
        <v>2100</v>
      </c>
      <c r="C21" s="1">
        <f t="shared" si="0"/>
        <v>28</v>
      </c>
      <c r="D21" s="1">
        <v>20</v>
      </c>
      <c r="E21">
        <f t="shared" si="1"/>
        <v>150</v>
      </c>
      <c r="F21">
        <f t="shared" si="2"/>
        <v>71.428571428571431</v>
      </c>
    </row>
    <row r="22" spans="2:6">
      <c r="B22">
        <v>2200</v>
      </c>
      <c r="C22" s="1">
        <f t="shared" si="0"/>
        <v>27</v>
      </c>
      <c r="D22" s="1">
        <v>20</v>
      </c>
      <c r="E22">
        <f t="shared" si="1"/>
        <v>150</v>
      </c>
      <c r="F22">
        <f t="shared" si="2"/>
        <v>74.074074074074076</v>
      </c>
    </row>
    <row r="23" spans="2:6">
      <c r="B23">
        <v>2300</v>
      </c>
      <c r="C23" s="1">
        <f t="shared" si="0"/>
        <v>26</v>
      </c>
      <c r="D23" s="1">
        <v>20</v>
      </c>
      <c r="E23">
        <f t="shared" si="1"/>
        <v>150</v>
      </c>
      <c r="F23">
        <f t="shared" si="2"/>
        <v>76.92307692307692</v>
      </c>
    </row>
    <row r="24" spans="2:6">
      <c r="B24">
        <v>2400</v>
      </c>
      <c r="C24" s="1">
        <f t="shared" si="0"/>
        <v>25</v>
      </c>
      <c r="D24" s="1">
        <v>19</v>
      </c>
      <c r="E24">
        <f t="shared" si="1"/>
        <v>157.89473684210526</v>
      </c>
      <c r="F24">
        <f t="shared" si="2"/>
        <v>76</v>
      </c>
    </row>
    <row r="25" spans="2:6">
      <c r="B25">
        <v>2500</v>
      </c>
      <c r="C25" s="1">
        <f t="shared" si="0"/>
        <v>24</v>
      </c>
      <c r="D25" s="1">
        <v>18</v>
      </c>
      <c r="E25">
        <f t="shared" si="1"/>
        <v>166.66666666666666</v>
      </c>
      <c r="F25">
        <f t="shared" si="2"/>
        <v>75</v>
      </c>
    </row>
    <row r="26" spans="2:6">
      <c r="B26">
        <v>2600</v>
      </c>
      <c r="C26" s="1">
        <f t="shared" si="0"/>
        <v>23</v>
      </c>
      <c r="D26" s="1">
        <v>18</v>
      </c>
      <c r="E26">
        <f t="shared" si="1"/>
        <v>166.66666666666666</v>
      </c>
      <c r="F26">
        <f t="shared" si="2"/>
        <v>78.260869565217391</v>
      </c>
    </row>
    <row r="27" spans="2:6">
      <c r="B27">
        <v>2700</v>
      </c>
      <c r="C27" s="1">
        <f t="shared" si="0"/>
        <v>22</v>
      </c>
      <c r="D27" s="1">
        <v>18</v>
      </c>
      <c r="E27">
        <f t="shared" si="1"/>
        <v>166.66666666666666</v>
      </c>
      <c r="F27">
        <f t="shared" si="2"/>
        <v>81.818181818181813</v>
      </c>
    </row>
    <row r="28" spans="2:6">
      <c r="B28">
        <v>2800</v>
      </c>
      <c r="C28" s="1">
        <f t="shared" si="0"/>
        <v>21</v>
      </c>
      <c r="D28" s="1">
        <v>18</v>
      </c>
      <c r="E28">
        <f t="shared" si="1"/>
        <v>166.66666666666666</v>
      </c>
      <c r="F28">
        <f t="shared" si="2"/>
        <v>85.714285714285708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C3:T43"/>
  <sheetViews>
    <sheetView workbookViewId="0">
      <selection activeCell="G17" sqref="G17"/>
    </sheetView>
  </sheetViews>
  <sheetFormatPr defaultRowHeight="13.5"/>
  <cols>
    <col min="4" max="7" width="9" customWidth="1"/>
    <col min="8" max="8" width="9.125" customWidth="1"/>
  </cols>
  <sheetData>
    <row r="3" spans="3:20">
      <c r="C3" t="s">
        <v>189</v>
      </c>
      <c r="D3" t="s">
        <v>190</v>
      </c>
      <c r="E3" t="s">
        <v>191</v>
      </c>
      <c r="F3" t="s">
        <v>192</v>
      </c>
      <c r="G3" t="s">
        <v>193</v>
      </c>
      <c r="H3" t="s">
        <v>194</v>
      </c>
      <c r="I3" t="s">
        <v>195</v>
      </c>
      <c r="J3" t="s">
        <v>196</v>
      </c>
      <c r="L3" t="s">
        <v>197</v>
      </c>
    </row>
    <row r="4" spans="3:20">
      <c r="C4">
        <v>200</v>
      </c>
      <c r="D4">
        <f>INT(60000/C4)</f>
        <v>300</v>
      </c>
      <c r="E4">
        <v>60</v>
      </c>
      <c r="F4">
        <v>63</v>
      </c>
      <c r="G4">
        <f>INT(MOD(E4+F4/D4*360,360))</f>
        <v>135</v>
      </c>
      <c r="H4">
        <v>250</v>
      </c>
      <c r="I4">
        <v>63</v>
      </c>
      <c r="J4">
        <f>INT(MOD(I4/D4*360+H4,360))</f>
        <v>325</v>
      </c>
      <c r="L4">
        <v>300</v>
      </c>
      <c r="M4">
        <v>55</v>
      </c>
      <c r="N4">
        <v>109</v>
      </c>
      <c r="O4">
        <v>230</v>
      </c>
      <c r="P4">
        <v>284</v>
      </c>
    </row>
    <row r="5" spans="3:20">
      <c r="C5">
        <v>300</v>
      </c>
      <c r="D5">
        <f t="shared" ref="D5:D33" si="0">INT(60000/C5)</f>
        <v>200</v>
      </c>
      <c r="E5">
        <v>55</v>
      </c>
      <c r="F5">
        <v>50</v>
      </c>
      <c r="G5">
        <f t="shared" ref="G5:G34" si="1">INT(MOD(E5+F5/D5*360,360))</f>
        <v>145</v>
      </c>
      <c r="H5">
        <v>230</v>
      </c>
      <c r="I5">
        <v>50</v>
      </c>
      <c r="J5">
        <f t="shared" ref="J5:J34" si="2">INT(MOD(I5/D5*360+H5,360))</f>
        <v>320</v>
      </c>
      <c r="L5">
        <v>500</v>
      </c>
      <c r="M5">
        <v>35</v>
      </c>
      <c r="N5">
        <v>95</v>
      </c>
      <c r="O5">
        <v>230</v>
      </c>
      <c r="P5">
        <v>305</v>
      </c>
    </row>
    <row r="6" spans="3:20">
      <c r="C6">
        <v>400</v>
      </c>
      <c r="D6">
        <f t="shared" si="0"/>
        <v>150</v>
      </c>
      <c r="E6">
        <v>40</v>
      </c>
      <c r="F6">
        <v>50</v>
      </c>
      <c r="G6">
        <f t="shared" si="1"/>
        <v>160</v>
      </c>
      <c r="H6">
        <v>230</v>
      </c>
      <c r="I6">
        <v>50</v>
      </c>
      <c r="J6">
        <f t="shared" si="2"/>
        <v>350</v>
      </c>
      <c r="L6">
        <v>800</v>
      </c>
      <c r="M6">
        <v>10</v>
      </c>
      <c r="N6">
        <v>86</v>
      </c>
      <c r="O6">
        <v>210</v>
      </c>
      <c r="P6">
        <v>306</v>
      </c>
    </row>
    <row r="7" spans="3:20">
      <c r="C7">
        <v>500</v>
      </c>
      <c r="D7">
        <f t="shared" si="0"/>
        <v>120</v>
      </c>
      <c r="E7">
        <v>35</v>
      </c>
      <c r="F7">
        <v>41</v>
      </c>
      <c r="G7">
        <f t="shared" si="1"/>
        <v>158</v>
      </c>
      <c r="H7">
        <v>230</v>
      </c>
      <c r="I7">
        <v>41</v>
      </c>
      <c r="J7">
        <f t="shared" si="2"/>
        <v>353</v>
      </c>
      <c r="L7">
        <v>1200</v>
      </c>
      <c r="M7">
        <v>30</v>
      </c>
      <c r="N7">
        <v>145</v>
      </c>
      <c r="O7">
        <v>190</v>
      </c>
      <c r="P7">
        <v>319</v>
      </c>
    </row>
    <row r="8" spans="3:20">
      <c r="C8">
        <v>600</v>
      </c>
      <c r="D8">
        <f t="shared" si="0"/>
        <v>100</v>
      </c>
      <c r="E8">
        <v>35</v>
      </c>
      <c r="F8">
        <v>34</v>
      </c>
      <c r="G8">
        <f t="shared" si="1"/>
        <v>157</v>
      </c>
      <c r="H8">
        <v>230</v>
      </c>
      <c r="I8">
        <v>34</v>
      </c>
      <c r="J8">
        <f t="shared" si="2"/>
        <v>352</v>
      </c>
      <c r="L8">
        <v>1800</v>
      </c>
      <c r="M8">
        <v>340</v>
      </c>
      <c r="N8">
        <v>132</v>
      </c>
      <c r="O8">
        <v>160</v>
      </c>
      <c r="P8">
        <v>323</v>
      </c>
    </row>
    <row r="9" spans="3:20">
      <c r="C9">
        <v>700</v>
      </c>
      <c r="D9">
        <f t="shared" si="0"/>
        <v>85</v>
      </c>
      <c r="E9">
        <v>35</v>
      </c>
      <c r="F9">
        <v>29</v>
      </c>
      <c r="G9">
        <f t="shared" si="1"/>
        <v>157</v>
      </c>
      <c r="H9">
        <v>230</v>
      </c>
      <c r="I9">
        <v>29</v>
      </c>
      <c r="J9">
        <f t="shared" si="2"/>
        <v>352</v>
      </c>
    </row>
    <row r="10" spans="3:20">
      <c r="C10">
        <v>800</v>
      </c>
      <c r="D10">
        <f t="shared" si="0"/>
        <v>75</v>
      </c>
      <c r="E10">
        <v>35</v>
      </c>
      <c r="F10">
        <v>26</v>
      </c>
      <c r="G10">
        <f t="shared" si="1"/>
        <v>159</v>
      </c>
      <c r="H10">
        <v>230</v>
      </c>
      <c r="I10">
        <v>26</v>
      </c>
      <c r="J10">
        <f t="shared" si="2"/>
        <v>354</v>
      </c>
    </row>
    <row r="11" spans="3:20">
      <c r="C11">
        <v>900</v>
      </c>
      <c r="D11">
        <f t="shared" si="0"/>
        <v>66</v>
      </c>
      <c r="E11">
        <v>35</v>
      </c>
      <c r="F11">
        <v>23</v>
      </c>
      <c r="G11">
        <f t="shared" si="1"/>
        <v>160</v>
      </c>
      <c r="H11">
        <v>230</v>
      </c>
      <c r="I11">
        <v>23</v>
      </c>
      <c r="J11">
        <f t="shared" si="2"/>
        <v>355</v>
      </c>
    </row>
    <row r="12" spans="3:20">
      <c r="C12">
        <v>1000</v>
      </c>
      <c r="D12">
        <f t="shared" si="0"/>
        <v>60</v>
      </c>
      <c r="E12">
        <v>35</v>
      </c>
      <c r="F12">
        <v>22</v>
      </c>
      <c r="G12">
        <f t="shared" si="1"/>
        <v>167</v>
      </c>
      <c r="H12">
        <v>230</v>
      </c>
      <c r="I12">
        <v>22</v>
      </c>
      <c r="J12">
        <f t="shared" si="2"/>
        <v>2</v>
      </c>
      <c r="L12" t="s">
        <v>198</v>
      </c>
    </row>
    <row r="13" spans="3:20">
      <c r="C13">
        <v>1100</v>
      </c>
      <c r="D13">
        <f t="shared" si="0"/>
        <v>54</v>
      </c>
      <c r="E13">
        <v>35</v>
      </c>
      <c r="F13">
        <v>21</v>
      </c>
      <c r="G13">
        <f t="shared" si="1"/>
        <v>175</v>
      </c>
      <c r="H13">
        <v>230</v>
      </c>
      <c r="I13">
        <v>21</v>
      </c>
      <c r="J13">
        <f t="shared" si="2"/>
        <v>10</v>
      </c>
    </row>
    <row r="14" spans="3:20">
      <c r="C14">
        <v>1200</v>
      </c>
      <c r="D14">
        <f t="shared" si="0"/>
        <v>50</v>
      </c>
      <c r="E14">
        <v>30</v>
      </c>
      <c r="F14">
        <v>20</v>
      </c>
      <c r="G14">
        <f t="shared" si="1"/>
        <v>174</v>
      </c>
      <c r="H14">
        <v>230</v>
      </c>
      <c r="I14">
        <v>20</v>
      </c>
      <c r="J14">
        <f t="shared" si="2"/>
        <v>14</v>
      </c>
    </row>
    <row r="15" spans="3:20">
      <c r="C15">
        <v>1300</v>
      </c>
      <c r="D15">
        <f t="shared" si="0"/>
        <v>46</v>
      </c>
      <c r="E15">
        <v>25</v>
      </c>
      <c r="F15">
        <v>19</v>
      </c>
      <c r="G15">
        <f t="shared" si="1"/>
        <v>173</v>
      </c>
      <c r="H15">
        <v>230</v>
      </c>
      <c r="I15">
        <v>18</v>
      </c>
      <c r="J15">
        <f t="shared" si="2"/>
        <v>10</v>
      </c>
    </row>
    <row r="16" spans="3:20">
      <c r="C16">
        <v>1400</v>
      </c>
      <c r="D16">
        <f t="shared" si="0"/>
        <v>42</v>
      </c>
      <c r="E16">
        <v>20</v>
      </c>
      <c r="F16">
        <v>18</v>
      </c>
      <c r="G16">
        <f t="shared" si="1"/>
        <v>174</v>
      </c>
      <c r="H16">
        <v>230</v>
      </c>
      <c r="I16">
        <v>17</v>
      </c>
      <c r="J16">
        <f t="shared" si="2"/>
        <v>15</v>
      </c>
      <c r="M16">
        <v>2500</v>
      </c>
      <c r="N16">
        <f t="shared" ref="N16:N20" si="3">INT(60000/M16)</f>
        <v>24</v>
      </c>
      <c r="O16">
        <v>320</v>
      </c>
      <c r="P16">
        <v>12</v>
      </c>
      <c r="Q16">
        <f t="shared" ref="Q16:Q20" si="4">INT(MOD(O16+P16/N16*360,360))</f>
        <v>140</v>
      </c>
      <c r="R16">
        <v>150</v>
      </c>
      <c r="S16">
        <v>10</v>
      </c>
      <c r="T16">
        <f t="shared" ref="T16:T20" si="5">INT(MOD(S16/N16*360+R16,360))</f>
        <v>300</v>
      </c>
    </row>
    <row r="17" spans="3:20">
      <c r="C17">
        <v>1500</v>
      </c>
      <c r="D17">
        <f t="shared" si="0"/>
        <v>40</v>
      </c>
      <c r="E17">
        <v>20</v>
      </c>
      <c r="F17">
        <v>17</v>
      </c>
      <c r="G17">
        <f t="shared" si="1"/>
        <v>173</v>
      </c>
      <c r="H17">
        <v>230</v>
      </c>
      <c r="I17">
        <v>16</v>
      </c>
      <c r="J17">
        <f t="shared" si="2"/>
        <v>14</v>
      </c>
      <c r="M17">
        <v>1600</v>
      </c>
      <c r="N17">
        <f t="shared" si="3"/>
        <v>37</v>
      </c>
      <c r="O17">
        <v>340</v>
      </c>
      <c r="P17">
        <v>14</v>
      </c>
      <c r="Q17">
        <f t="shared" si="4"/>
        <v>116</v>
      </c>
      <c r="R17">
        <v>160</v>
      </c>
      <c r="S17">
        <v>16</v>
      </c>
      <c r="T17">
        <f t="shared" si="5"/>
        <v>315</v>
      </c>
    </row>
    <row r="18" spans="3:20">
      <c r="C18">
        <v>1600</v>
      </c>
      <c r="D18">
        <f t="shared" si="0"/>
        <v>37</v>
      </c>
      <c r="E18">
        <v>20</v>
      </c>
      <c r="F18">
        <v>16</v>
      </c>
      <c r="G18">
        <f t="shared" si="1"/>
        <v>175</v>
      </c>
      <c r="H18">
        <v>230</v>
      </c>
      <c r="I18">
        <v>15</v>
      </c>
      <c r="J18">
        <f t="shared" si="2"/>
        <v>15</v>
      </c>
      <c r="M18">
        <v>1000</v>
      </c>
      <c r="N18">
        <f t="shared" si="3"/>
        <v>60</v>
      </c>
      <c r="O18">
        <v>35</v>
      </c>
      <c r="P18">
        <v>16</v>
      </c>
      <c r="Q18">
        <f t="shared" si="4"/>
        <v>131</v>
      </c>
      <c r="R18">
        <v>190</v>
      </c>
      <c r="S18">
        <v>18</v>
      </c>
      <c r="T18">
        <f t="shared" si="5"/>
        <v>298</v>
      </c>
    </row>
    <row r="19" spans="3:20">
      <c r="C19">
        <v>1700</v>
      </c>
      <c r="D19">
        <f t="shared" si="0"/>
        <v>35</v>
      </c>
      <c r="E19">
        <v>20</v>
      </c>
      <c r="F19">
        <v>15</v>
      </c>
      <c r="G19">
        <f t="shared" si="1"/>
        <v>174</v>
      </c>
      <c r="H19">
        <v>230</v>
      </c>
      <c r="I19">
        <v>14</v>
      </c>
      <c r="J19">
        <f t="shared" si="2"/>
        <v>14</v>
      </c>
      <c r="M19">
        <v>600</v>
      </c>
      <c r="N19">
        <f t="shared" si="3"/>
        <v>100</v>
      </c>
      <c r="O19">
        <v>35</v>
      </c>
      <c r="P19">
        <v>19</v>
      </c>
      <c r="Q19">
        <f t="shared" si="4"/>
        <v>103</v>
      </c>
      <c r="R19">
        <v>220</v>
      </c>
      <c r="S19">
        <v>23</v>
      </c>
      <c r="T19">
        <f t="shared" si="5"/>
        <v>302</v>
      </c>
    </row>
    <row r="20" spans="3:20">
      <c r="C20">
        <v>1800</v>
      </c>
      <c r="D20">
        <f t="shared" si="0"/>
        <v>33</v>
      </c>
      <c r="E20">
        <v>20</v>
      </c>
      <c r="F20">
        <v>14</v>
      </c>
      <c r="G20">
        <f t="shared" si="1"/>
        <v>172</v>
      </c>
      <c r="H20">
        <v>230</v>
      </c>
      <c r="I20">
        <v>13</v>
      </c>
      <c r="J20">
        <f t="shared" si="2"/>
        <v>11</v>
      </c>
      <c r="M20">
        <v>300</v>
      </c>
      <c r="N20">
        <f t="shared" si="3"/>
        <v>200</v>
      </c>
      <c r="O20">
        <v>55</v>
      </c>
      <c r="P20">
        <v>30</v>
      </c>
      <c r="Q20">
        <f t="shared" si="4"/>
        <v>109</v>
      </c>
      <c r="R20">
        <v>230</v>
      </c>
      <c r="S20">
        <v>30</v>
      </c>
      <c r="T20">
        <f t="shared" si="5"/>
        <v>284</v>
      </c>
    </row>
    <row r="21" spans="3:20">
      <c r="C21" s="4">
        <v>1900</v>
      </c>
      <c r="D21" s="4">
        <f t="shared" si="0"/>
        <v>31</v>
      </c>
      <c r="E21" s="4">
        <v>20</v>
      </c>
      <c r="F21" s="4">
        <v>13</v>
      </c>
      <c r="G21" s="4">
        <f t="shared" si="1"/>
        <v>170</v>
      </c>
      <c r="H21" s="4">
        <v>230</v>
      </c>
      <c r="I21" s="4">
        <v>12</v>
      </c>
      <c r="J21" s="4">
        <f t="shared" si="2"/>
        <v>9</v>
      </c>
    </row>
    <row r="22" spans="3:20">
      <c r="C22" s="4">
        <v>2000</v>
      </c>
      <c r="D22" s="4">
        <f t="shared" si="0"/>
        <v>30</v>
      </c>
      <c r="E22" s="4">
        <v>20</v>
      </c>
      <c r="F22" s="4">
        <v>13</v>
      </c>
      <c r="G22" s="4">
        <f t="shared" si="1"/>
        <v>176</v>
      </c>
      <c r="H22" s="4">
        <v>230</v>
      </c>
      <c r="I22" s="4">
        <v>11</v>
      </c>
      <c r="J22" s="4">
        <f t="shared" si="2"/>
        <v>2</v>
      </c>
    </row>
    <row r="23" spans="3:20">
      <c r="C23" s="4">
        <v>2100</v>
      </c>
      <c r="D23" s="4">
        <f t="shared" si="0"/>
        <v>28</v>
      </c>
      <c r="E23" s="4">
        <v>20</v>
      </c>
      <c r="F23" s="4">
        <v>13</v>
      </c>
      <c r="G23" s="4">
        <f t="shared" si="1"/>
        <v>187</v>
      </c>
      <c r="H23" s="4">
        <v>230</v>
      </c>
      <c r="I23" s="4">
        <v>11</v>
      </c>
      <c r="J23" s="4">
        <f t="shared" si="2"/>
        <v>11</v>
      </c>
      <c r="K23" s="4">
        <v>12</v>
      </c>
    </row>
    <row r="24" spans="3:20">
      <c r="C24" s="4">
        <v>2200</v>
      </c>
      <c r="D24" s="4">
        <f t="shared" si="0"/>
        <v>27</v>
      </c>
      <c r="E24" s="4">
        <v>20</v>
      </c>
      <c r="F24" s="4">
        <v>12</v>
      </c>
      <c r="G24" s="4">
        <f t="shared" si="1"/>
        <v>180</v>
      </c>
      <c r="H24" s="4">
        <v>230</v>
      </c>
      <c r="I24" s="4">
        <v>11</v>
      </c>
      <c r="J24" s="4">
        <f t="shared" si="2"/>
        <v>16</v>
      </c>
      <c r="K24" s="4">
        <v>12</v>
      </c>
    </row>
    <row r="25" spans="3:20">
      <c r="C25" s="4">
        <v>2300</v>
      </c>
      <c r="D25" s="4">
        <f t="shared" si="0"/>
        <v>26</v>
      </c>
      <c r="E25" s="4">
        <v>10</v>
      </c>
      <c r="F25" s="4">
        <v>12</v>
      </c>
      <c r="G25" s="4">
        <f t="shared" si="1"/>
        <v>176</v>
      </c>
      <c r="H25" s="4">
        <v>230</v>
      </c>
      <c r="I25" s="4">
        <v>10</v>
      </c>
      <c r="J25" s="4">
        <f t="shared" si="2"/>
        <v>8</v>
      </c>
      <c r="K25" s="4">
        <v>12</v>
      </c>
    </row>
    <row r="26" spans="3:20">
      <c r="C26" s="4">
        <v>2400</v>
      </c>
      <c r="D26" s="4">
        <f t="shared" si="0"/>
        <v>25</v>
      </c>
      <c r="E26" s="4">
        <v>10</v>
      </c>
      <c r="F26" s="4">
        <v>11</v>
      </c>
      <c r="G26" s="4">
        <f t="shared" si="1"/>
        <v>168</v>
      </c>
      <c r="H26" s="4">
        <v>220</v>
      </c>
      <c r="I26" s="4">
        <v>10</v>
      </c>
      <c r="J26" s="4">
        <f t="shared" si="2"/>
        <v>4</v>
      </c>
      <c r="K26" s="4">
        <v>12</v>
      </c>
    </row>
    <row r="27" spans="3:20" s="4" customFormat="1">
      <c r="C27" s="4">
        <v>2500</v>
      </c>
      <c r="D27" s="4">
        <f t="shared" si="0"/>
        <v>24</v>
      </c>
      <c r="E27" s="4">
        <v>10</v>
      </c>
      <c r="F27" s="4">
        <v>11</v>
      </c>
      <c r="G27" s="4">
        <f t="shared" si="1"/>
        <v>175</v>
      </c>
      <c r="H27" s="4">
        <v>210</v>
      </c>
      <c r="I27" s="4">
        <v>10</v>
      </c>
      <c r="J27" s="4">
        <f t="shared" si="2"/>
        <v>0</v>
      </c>
      <c r="K27" s="4">
        <v>12</v>
      </c>
    </row>
    <row r="28" spans="3:20">
      <c r="C28" s="4">
        <v>2600</v>
      </c>
      <c r="D28" s="4">
        <f t="shared" si="0"/>
        <v>23</v>
      </c>
      <c r="E28" s="4">
        <v>10</v>
      </c>
      <c r="F28" s="4">
        <v>11</v>
      </c>
      <c r="G28" s="4">
        <f t="shared" si="1"/>
        <v>182</v>
      </c>
      <c r="H28" s="4">
        <v>210</v>
      </c>
      <c r="I28" s="4">
        <v>10</v>
      </c>
      <c r="J28" s="4">
        <f t="shared" si="2"/>
        <v>6</v>
      </c>
      <c r="K28" s="4">
        <v>12</v>
      </c>
    </row>
    <row r="29" spans="3:20">
      <c r="C29" s="4">
        <v>2700</v>
      </c>
      <c r="D29" s="4">
        <f t="shared" si="0"/>
        <v>22</v>
      </c>
      <c r="E29" s="4">
        <v>10</v>
      </c>
      <c r="F29" s="4">
        <v>10</v>
      </c>
      <c r="G29" s="4">
        <f t="shared" si="1"/>
        <v>173</v>
      </c>
      <c r="H29" s="4">
        <v>200</v>
      </c>
      <c r="I29" s="4">
        <v>10</v>
      </c>
      <c r="J29" s="4">
        <f t="shared" si="2"/>
        <v>3</v>
      </c>
      <c r="K29" s="4">
        <v>12</v>
      </c>
    </row>
    <row r="30" spans="3:20">
      <c r="C30" s="4">
        <v>2800</v>
      </c>
      <c r="D30" s="4">
        <f t="shared" si="0"/>
        <v>21</v>
      </c>
      <c r="E30" s="4">
        <v>10</v>
      </c>
      <c r="F30" s="4">
        <v>10</v>
      </c>
      <c r="G30" s="4">
        <f t="shared" si="1"/>
        <v>181</v>
      </c>
      <c r="H30" s="4">
        <v>200</v>
      </c>
      <c r="I30" s="4">
        <v>9</v>
      </c>
      <c r="J30" s="4">
        <f t="shared" si="2"/>
        <v>354</v>
      </c>
      <c r="K30" s="4">
        <v>12</v>
      </c>
    </row>
    <row r="31" spans="3:20">
      <c r="C31">
        <v>2900</v>
      </c>
      <c r="D31">
        <f t="shared" si="0"/>
        <v>20</v>
      </c>
      <c r="E31" s="4">
        <v>10</v>
      </c>
      <c r="F31">
        <v>9</v>
      </c>
      <c r="G31">
        <f t="shared" si="1"/>
        <v>172</v>
      </c>
      <c r="H31" s="4">
        <v>200</v>
      </c>
      <c r="I31">
        <v>8</v>
      </c>
      <c r="J31">
        <f t="shared" si="2"/>
        <v>344</v>
      </c>
    </row>
    <row r="32" spans="3:20">
      <c r="C32">
        <v>3000</v>
      </c>
      <c r="D32">
        <f t="shared" si="0"/>
        <v>20</v>
      </c>
      <c r="E32" s="4">
        <v>10</v>
      </c>
      <c r="F32">
        <v>9</v>
      </c>
      <c r="G32">
        <f t="shared" si="1"/>
        <v>172</v>
      </c>
      <c r="H32" s="4">
        <v>200</v>
      </c>
      <c r="I32">
        <v>8</v>
      </c>
      <c r="J32">
        <f t="shared" si="2"/>
        <v>344</v>
      </c>
    </row>
    <row r="33" spans="3:17">
      <c r="C33">
        <v>3100</v>
      </c>
      <c r="D33">
        <f t="shared" si="0"/>
        <v>19</v>
      </c>
      <c r="E33" s="4">
        <v>10</v>
      </c>
      <c r="F33">
        <v>9</v>
      </c>
      <c r="G33">
        <f t="shared" si="1"/>
        <v>180</v>
      </c>
      <c r="H33" s="4">
        <v>200</v>
      </c>
      <c r="I33">
        <v>8</v>
      </c>
      <c r="J33">
        <f t="shared" si="2"/>
        <v>351</v>
      </c>
    </row>
    <row r="34" spans="3:17">
      <c r="C34">
        <v>3200</v>
      </c>
      <c r="D34">
        <f>INT(60000/C34)</f>
        <v>18</v>
      </c>
      <c r="E34" s="4">
        <v>10</v>
      </c>
      <c r="F34">
        <v>9</v>
      </c>
      <c r="G34">
        <f t="shared" si="1"/>
        <v>190</v>
      </c>
      <c r="H34" s="4">
        <v>200</v>
      </c>
      <c r="I34">
        <v>8</v>
      </c>
      <c r="J34">
        <f t="shared" si="2"/>
        <v>0</v>
      </c>
    </row>
    <row r="37" spans="3:17">
      <c r="O37" t="s">
        <v>199</v>
      </c>
    </row>
    <row r="38" spans="3:17">
      <c r="H38">
        <v>24</v>
      </c>
      <c r="I38">
        <f>60000/H38</f>
        <v>2500</v>
      </c>
      <c r="K38">
        <v>2500</v>
      </c>
      <c r="L38">
        <v>340</v>
      </c>
      <c r="M38">
        <v>160</v>
      </c>
      <c r="O38">
        <f>60/K38*1000</f>
        <v>24</v>
      </c>
      <c r="P38">
        <v>24</v>
      </c>
      <c r="Q38">
        <f>60000/P38</f>
        <v>2500</v>
      </c>
    </row>
    <row r="39" spans="3:17">
      <c r="H39">
        <v>25</v>
      </c>
      <c r="I39">
        <f t="shared" ref="I39:I43" si="6">60000/H39</f>
        <v>2400</v>
      </c>
      <c r="K39">
        <v>1600</v>
      </c>
      <c r="L39">
        <v>35</v>
      </c>
      <c r="M39">
        <v>160</v>
      </c>
      <c r="O39">
        <f t="shared" ref="O39:O42" si="7">60/K39*1000</f>
        <v>37.5</v>
      </c>
      <c r="P39">
        <v>27</v>
      </c>
      <c r="Q39">
        <f t="shared" ref="Q39:Q42" si="8">60000/P39</f>
        <v>2222.2222222222222</v>
      </c>
    </row>
    <row r="40" spans="3:17">
      <c r="H40">
        <v>42</v>
      </c>
      <c r="I40">
        <f t="shared" si="6"/>
        <v>1428.5714285714287</v>
      </c>
      <c r="K40">
        <v>1000</v>
      </c>
      <c r="L40">
        <v>35</v>
      </c>
      <c r="M40">
        <v>190</v>
      </c>
      <c r="O40">
        <f t="shared" si="7"/>
        <v>60</v>
      </c>
      <c r="P40">
        <v>45</v>
      </c>
      <c r="Q40">
        <f t="shared" si="8"/>
        <v>1333.3333333333333</v>
      </c>
    </row>
    <row r="41" spans="3:17">
      <c r="H41">
        <v>80</v>
      </c>
      <c r="I41">
        <f t="shared" si="6"/>
        <v>750</v>
      </c>
      <c r="K41">
        <v>600</v>
      </c>
      <c r="L41">
        <v>35</v>
      </c>
      <c r="M41">
        <v>220</v>
      </c>
      <c r="O41">
        <f t="shared" si="7"/>
        <v>100</v>
      </c>
      <c r="P41">
        <v>84</v>
      </c>
      <c r="Q41">
        <f t="shared" si="8"/>
        <v>714.28571428571433</v>
      </c>
    </row>
    <row r="42" spans="3:17">
      <c r="H42">
        <v>176</v>
      </c>
      <c r="I42">
        <f t="shared" si="6"/>
        <v>340.90909090909093</v>
      </c>
      <c r="K42">
        <v>300</v>
      </c>
      <c r="L42">
        <v>55</v>
      </c>
      <c r="M42">
        <v>230</v>
      </c>
      <c r="O42">
        <f t="shared" si="7"/>
        <v>200</v>
      </c>
      <c r="P42">
        <v>193</v>
      </c>
      <c r="Q42">
        <f t="shared" si="8"/>
        <v>310.88082901554407</v>
      </c>
    </row>
    <row r="43" spans="3:17">
      <c r="H43">
        <v>437</v>
      </c>
      <c r="I43">
        <f t="shared" si="6"/>
        <v>137.29977116704805</v>
      </c>
      <c r="K43">
        <v>200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8"/>
  <dimension ref="A3:R43"/>
  <sheetViews>
    <sheetView topLeftCell="A10" workbookViewId="0">
      <pane xSplit="1" topLeftCell="B1" activePane="topRight" state="frozen"/>
      <selection pane="topRight" activeCell="B36" sqref="B36"/>
    </sheetView>
  </sheetViews>
  <sheetFormatPr defaultRowHeight="13.5"/>
  <cols>
    <col min="2" max="5" width="9" customWidth="1"/>
    <col min="6" max="6" width="9.125" customWidth="1"/>
  </cols>
  <sheetData>
    <row r="3" spans="1:18">
      <c r="A3" t="s">
        <v>189</v>
      </c>
      <c r="B3" t="s">
        <v>190</v>
      </c>
      <c r="C3" t="s">
        <v>191</v>
      </c>
      <c r="D3" t="s">
        <v>192</v>
      </c>
      <c r="E3" t="s">
        <v>193</v>
      </c>
      <c r="F3" t="s">
        <v>194</v>
      </c>
      <c r="G3" t="s">
        <v>195</v>
      </c>
      <c r="H3" t="s">
        <v>196</v>
      </c>
      <c r="J3" t="s">
        <v>197</v>
      </c>
    </row>
    <row r="4" spans="1:18">
      <c r="A4">
        <v>200</v>
      </c>
      <c r="B4">
        <f>INT(60000/A4)</f>
        <v>300</v>
      </c>
      <c r="C4">
        <f>H4</f>
        <v>128</v>
      </c>
      <c r="D4">
        <v>63</v>
      </c>
      <c r="E4">
        <f>INT(MOD(C4+D4/B4*360,360))</f>
        <v>203</v>
      </c>
      <c r="F4">
        <v>53</v>
      </c>
      <c r="G4">
        <v>63</v>
      </c>
      <c r="H4">
        <f>INT(MOD(G4/B4*360+F4,360))</f>
        <v>128</v>
      </c>
      <c r="J4">
        <v>300</v>
      </c>
      <c r="K4">
        <v>55</v>
      </c>
      <c r="L4">
        <v>109</v>
      </c>
      <c r="M4">
        <v>230</v>
      </c>
      <c r="N4">
        <v>284</v>
      </c>
    </row>
    <row r="5" spans="1:18">
      <c r="A5">
        <v>300</v>
      </c>
      <c r="B5">
        <f t="shared" ref="B5:B33" si="0">INT(60000/A5)</f>
        <v>200</v>
      </c>
      <c r="C5">
        <f t="shared" ref="C5:C34" si="1">H5</f>
        <v>45</v>
      </c>
      <c r="D5">
        <v>50</v>
      </c>
      <c r="E5">
        <f t="shared" ref="E5:E34" si="2">INT(MOD(C5+D5/B5*360,360))</f>
        <v>135</v>
      </c>
      <c r="F5">
        <v>330</v>
      </c>
      <c r="G5">
        <v>42</v>
      </c>
      <c r="H5">
        <f t="shared" ref="H5:H34" si="3">INT(MOD(G5/B5*360+F5,360))</f>
        <v>45</v>
      </c>
      <c r="J5">
        <v>500</v>
      </c>
      <c r="K5">
        <v>35</v>
      </c>
      <c r="L5">
        <v>95</v>
      </c>
      <c r="M5">
        <v>230</v>
      </c>
      <c r="N5">
        <v>305</v>
      </c>
    </row>
    <row r="6" spans="1:18">
      <c r="A6">
        <v>400</v>
      </c>
      <c r="B6">
        <f t="shared" si="0"/>
        <v>150</v>
      </c>
      <c r="C6">
        <f t="shared" si="1"/>
        <v>49</v>
      </c>
      <c r="D6">
        <v>50</v>
      </c>
      <c r="E6">
        <f t="shared" si="2"/>
        <v>169</v>
      </c>
      <c r="F6">
        <v>330</v>
      </c>
      <c r="G6">
        <v>33</v>
      </c>
      <c r="H6">
        <f t="shared" si="3"/>
        <v>49</v>
      </c>
      <c r="J6">
        <v>800</v>
      </c>
      <c r="K6">
        <v>10</v>
      </c>
      <c r="L6">
        <v>86</v>
      </c>
      <c r="M6">
        <v>210</v>
      </c>
      <c r="N6">
        <v>306</v>
      </c>
    </row>
    <row r="7" spans="1:18">
      <c r="A7">
        <v>500</v>
      </c>
      <c r="B7">
        <f t="shared" si="0"/>
        <v>120</v>
      </c>
      <c r="C7">
        <f t="shared" si="1"/>
        <v>48</v>
      </c>
      <c r="D7">
        <v>41</v>
      </c>
      <c r="E7">
        <f t="shared" si="2"/>
        <v>171</v>
      </c>
      <c r="F7">
        <v>330</v>
      </c>
      <c r="G7">
        <v>26</v>
      </c>
      <c r="H7">
        <f t="shared" si="3"/>
        <v>48</v>
      </c>
      <c r="J7">
        <v>1200</v>
      </c>
      <c r="K7">
        <v>30</v>
      </c>
      <c r="L7">
        <v>145</v>
      </c>
      <c r="M7">
        <v>190</v>
      </c>
      <c r="N7">
        <v>319</v>
      </c>
    </row>
    <row r="8" spans="1:18">
      <c r="A8">
        <v>600</v>
      </c>
      <c r="B8">
        <f t="shared" si="0"/>
        <v>100</v>
      </c>
      <c r="C8">
        <f t="shared" si="1"/>
        <v>45</v>
      </c>
      <c r="D8">
        <v>34</v>
      </c>
      <c r="E8">
        <f t="shared" si="2"/>
        <v>167</v>
      </c>
      <c r="F8">
        <v>330</v>
      </c>
      <c r="G8">
        <v>21</v>
      </c>
      <c r="H8">
        <f t="shared" si="3"/>
        <v>45</v>
      </c>
      <c r="J8">
        <v>1800</v>
      </c>
      <c r="K8">
        <v>340</v>
      </c>
      <c r="L8">
        <v>132</v>
      </c>
      <c r="M8">
        <v>160</v>
      </c>
      <c r="N8">
        <v>323</v>
      </c>
    </row>
    <row r="9" spans="1:18">
      <c r="A9">
        <v>700</v>
      </c>
      <c r="B9">
        <f t="shared" si="0"/>
        <v>85</v>
      </c>
      <c r="C9">
        <f t="shared" si="1"/>
        <v>46</v>
      </c>
      <c r="D9">
        <v>29</v>
      </c>
      <c r="E9">
        <f t="shared" si="2"/>
        <v>168</v>
      </c>
      <c r="F9">
        <v>330</v>
      </c>
      <c r="G9">
        <v>18</v>
      </c>
      <c r="H9">
        <f t="shared" si="3"/>
        <v>46</v>
      </c>
    </row>
    <row r="10" spans="1:18">
      <c r="A10">
        <v>800</v>
      </c>
      <c r="B10">
        <f t="shared" si="0"/>
        <v>75</v>
      </c>
      <c r="C10">
        <f t="shared" si="1"/>
        <v>46</v>
      </c>
      <c r="D10">
        <v>26</v>
      </c>
      <c r="E10">
        <f t="shared" si="2"/>
        <v>170</v>
      </c>
      <c r="F10">
        <v>330</v>
      </c>
      <c r="G10">
        <v>16</v>
      </c>
      <c r="H10">
        <f t="shared" si="3"/>
        <v>46</v>
      </c>
    </row>
    <row r="11" spans="1:18">
      <c r="A11">
        <v>900</v>
      </c>
      <c r="B11">
        <f t="shared" si="0"/>
        <v>66</v>
      </c>
      <c r="C11">
        <f t="shared" si="1"/>
        <v>46</v>
      </c>
      <c r="D11">
        <v>23</v>
      </c>
      <c r="E11">
        <f t="shared" si="2"/>
        <v>171</v>
      </c>
      <c r="F11">
        <v>330</v>
      </c>
      <c r="G11">
        <v>14</v>
      </c>
      <c r="H11">
        <f t="shared" si="3"/>
        <v>46</v>
      </c>
    </row>
    <row r="12" spans="1:18">
      <c r="A12">
        <v>1000</v>
      </c>
      <c r="B12">
        <f t="shared" si="0"/>
        <v>60</v>
      </c>
      <c r="C12">
        <v>60</v>
      </c>
      <c r="D12">
        <v>10</v>
      </c>
      <c r="E12">
        <f t="shared" si="2"/>
        <v>120</v>
      </c>
      <c r="F12">
        <v>356</v>
      </c>
      <c r="G12">
        <v>10</v>
      </c>
      <c r="H12">
        <f t="shared" si="3"/>
        <v>56</v>
      </c>
      <c r="J12" t="s">
        <v>198</v>
      </c>
    </row>
    <row r="13" spans="1:18">
      <c r="A13">
        <v>1100</v>
      </c>
      <c r="B13">
        <f t="shared" si="0"/>
        <v>54</v>
      </c>
      <c r="C13">
        <f t="shared" si="1"/>
        <v>43</v>
      </c>
      <c r="D13">
        <v>21</v>
      </c>
      <c r="E13">
        <f t="shared" si="2"/>
        <v>183</v>
      </c>
      <c r="F13">
        <v>330</v>
      </c>
      <c r="G13">
        <v>11</v>
      </c>
      <c r="H13">
        <f t="shared" si="3"/>
        <v>43</v>
      </c>
    </row>
    <row r="14" spans="1:18">
      <c r="A14">
        <v>1200</v>
      </c>
      <c r="B14">
        <f t="shared" si="0"/>
        <v>50</v>
      </c>
      <c r="C14">
        <f t="shared" si="1"/>
        <v>49</v>
      </c>
      <c r="D14">
        <v>20</v>
      </c>
      <c r="E14">
        <f t="shared" si="2"/>
        <v>193</v>
      </c>
      <c r="F14">
        <v>330</v>
      </c>
      <c r="G14">
        <v>11</v>
      </c>
      <c r="H14">
        <f t="shared" si="3"/>
        <v>49</v>
      </c>
    </row>
    <row r="15" spans="1:18">
      <c r="A15">
        <v>1300</v>
      </c>
      <c r="B15">
        <f t="shared" si="0"/>
        <v>46</v>
      </c>
      <c r="C15">
        <f t="shared" si="1"/>
        <v>48</v>
      </c>
      <c r="D15">
        <v>18</v>
      </c>
      <c r="E15">
        <f t="shared" si="2"/>
        <v>188</v>
      </c>
      <c r="F15">
        <v>330</v>
      </c>
      <c r="G15">
        <v>10</v>
      </c>
      <c r="H15">
        <f t="shared" si="3"/>
        <v>48</v>
      </c>
    </row>
    <row r="16" spans="1:18">
      <c r="A16">
        <v>1400</v>
      </c>
      <c r="B16">
        <f t="shared" si="0"/>
        <v>42</v>
      </c>
      <c r="C16">
        <f t="shared" si="1"/>
        <v>55</v>
      </c>
      <c r="D16">
        <v>16</v>
      </c>
      <c r="E16">
        <f t="shared" si="2"/>
        <v>192</v>
      </c>
      <c r="F16">
        <v>330</v>
      </c>
      <c r="G16">
        <v>10</v>
      </c>
      <c r="H16">
        <f t="shared" si="3"/>
        <v>55</v>
      </c>
      <c r="K16">
        <v>2500</v>
      </c>
      <c r="L16">
        <f t="shared" ref="L16:L20" si="4">INT(60000/K16)</f>
        <v>24</v>
      </c>
      <c r="M16">
        <v>320</v>
      </c>
      <c r="N16">
        <v>12</v>
      </c>
      <c r="O16">
        <f t="shared" ref="O16:O20" si="5">INT(MOD(M16+N16/L16*360,360))</f>
        <v>140</v>
      </c>
      <c r="P16">
        <v>150</v>
      </c>
      <c r="Q16">
        <v>10</v>
      </c>
      <c r="R16">
        <f t="shared" ref="R16:R20" si="6">INT(MOD(Q16/L16*360+P16,360))</f>
        <v>300</v>
      </c>
    </row>
    <row r="17" spans="1:18">
      <c r="A17">
        <v>1500</v>
      </c>
      <c r="B17">
        <f t="shared" si="0"/>
        <v>40</v>
      </c>
      <c r="C17">
        <f t="shared" si="1"/>
        <v>51</v>
      </c>
      <c r="D17">
        <v>16</v>
      </c>
      <c r="E17">
        <f t="shared" si="2"/>
        <v>195</v>
      </c>
      <c r="F17">
        <v>330</v>
      </c>
      <c r="G17">
        <v>9</v>
      </c>
      <c r="H17">
        <f t="shared" si="3"/>
        <v>51</v>
      </c>
      <c r="K17">
        <v>1600</v>
      </c>
      <c r="L17">
        <f t="shared" si="4"/>
        <v>37</v>
      </c>
      <c r="M17">
        <v>340</v>
      </c>
      <c r="N17">
        <v>14</v>
      </c>
      <c r="O17">
        <f t="shared" si="5"/>
        <v>116</v>
      </c>
      <c r="P17">
        <v>160</v>
      </c>
      <c r="Q17">
        <v>16</v>
      </c>
      <c r="R17">
        <f t="shared" si="6"/>
        <v>315</v>
      </c>
    </row>
    <row r="18" spans="1:18">
      <c r="A18">
        <v>1600</v>
      </c>
      <c r="B18">
        <f t="shared" si="0"/>
        <v>37</v>
      </c>
      <c r="C18">
        <f t="shared" si="1"/>
        <v>47</v>
      </c>
      <c r="D18">
        <v>15</v>
      </c>
      <c r="E18">
        <f t="shared" si="2"/>
        <v>192</v>
      </c>
      <c r="F18">
        <v>330</v>
      </c>
      <c r="G18">
        <v>8</v>
      </c>
      <c r="H18">
        <f t="shared" si="3"/>
        <v>47</v>
      </c>
      <c r="K18">
        <v>1000</v>
      </c>
      <c r="L18">
        <f t="shared" si="4"/>
        <v>60</v>
      </c>
      <c r="M18">
        <v>35</v>
      </c>
      <c r="N18">
        <v>16</v>
      </c>
      <c r="O18">
        <f t="shared" si="5"/>
        <v>131</v>
      </c>
      <c r="P18">
        <v>190</v>
      </c>
      <c r="Q18">
        <v>18</v>
      </c>
      <c r="R18">
        <f t="shared" si="6"/>
        <v>298</v>
      </c>
    </row>
    <row r="19" spans="1:18">
      <c r="A19">
        <v>1700</v>
      </c>
      <c r="B19">
        <f t="shared" si="0"/>
        <v>35</v>
      </c>
      <c r="C19">
        <f t="shared" si="1"/>
        <v>52</v>
      </c>
      <c r="D19">
        <v>14</v>
      </c>
      <c r="E19">
        <f t="shared" si="2"/>
        <v>196</v>
      </c>
      <c r="F19">
        <v>330</v>
      </c>
      <c r="G19">
        <v>8</v>
      </c>
      <c r="H19">
        <f t="shared" si="3"/>
        <v>52</v>
      </c>
      <c r="K19">
        <v>600</v>
      </c>
      <c r="L19">
        <f t="shared" si="4"/>
        <v>100</v>
      </c>
      <c r="M19">
        <v>35</v>
      </c>
      <c r="N19">
        <v>19</v>
      </c>
      <c r="O19">
        <f t="shared" si="5"/>
        <v>103</v>
      </c>
      <c r="P19">
        <v>220</v>
      </c>
      <c r="Q19">
        <v>23</v>
      </c>
      <c r="R19">
        <f t="shared" si="6"/>
        <v>302</v>
      </c>
    </row>
    <row r="20" spans="1:18">
      <c r="A20">
        <v>1800</v>
      </c>
      <c r="B20">
        <f t="shared" si="0"/>
        <v>33</v>
      </c>
      <c r="C20">
        <f t="shared" si="1"/>
        <v>46</v>
      </c>
      <c r="D20">
        <v>13</v>
      </c>
      <c r="E20">
        <f t="shared" si="2"/>
        <v>187</v>
      </c>
      <c r="F20">
        <v>330</v>
      </c>
      <c r="G20">
        <v>7</v>
      </c>
      <c r="H20">
        <f t="shared" si="3"/>
        <v>46</v>
      </c>
      <c r="K20">
        <v>300</v>
      </c>
      <c r="L20">
        <f t="shared" si="4"/>
        <v>200</v>
      </c>
      <c r="M20">
        <v>55</v>
      </c>
      <c r="N20">
        <v>30</v>
      </c>
      <c r="O20">
        <f t="shared" si="5"/>
        <v>109</v>
      </c>
      <c r="P20">
        <v>230</v>
      </c>
      <c r="Q20">
        <v>30</v>
      </c>
      <c r="R20">
        <f t="shared" si="6"/>
        <v>284</v>
      </c>
    </row>
    <row r="21" spans="1:18">
      <c r="A21" s="4">
        <v>1900</v>
      </c>
      <c r="B21" s="4">
        <f t="shared" si="0"/>
        <v>31</v>
      </c>
      <c r="C21">
        <f t="shared" si="1"/>
        <v>51</v>
      </c>
      <c r="D21" s="4">
        <v>12</v>
      </c>
      <c r="E21" s="4">
        <f t="shared" si="2"/>
        <v>190</v>
      </c>
      <c r="F21">
        <v>330</v>
      </c>
      <c r="G21" s="4">
        <v>7</v>
      </c>
      <c r="H21" s="4">
        <f t="shared" si="3"/>
        <v>51</v>
      </c>
    </row>
    <row r="22" spans="1:18">
      <c r="A22" s="4">
        <v>2000</v>
      </c>
      <c r="B22" s="4">
        <f t="shared" si="0"/>
        <v>30</v>
      </c>
      <c r="C22">
        <f t="shared" si="1"/>
        <v>54</v>
      </c>
      <c r="D22" s="4">
        <v>12</v>
      </c>
      <c r="E22" s="4">
        <f t="shared" si="2"/>
        <v>198</v>
      </c>
      <c r="F22">
        <v>330</v>
      </c>
      <c r="G22" s="4">
        <v>7</v>
      </c>
      <c r="H22" s="4">
        <f t="shared" si="3"/>
        <v>54</v>
      </c>
    </row>
    <row r="23" spans="1:18">
      <c r="A23" s="4">
        <v>2100</v>
      </c>
      <c r="B23" s="4">
        <f t="shared" si="0"/>
        <v>28</v>
      </c>
      <c r="C23">
        <f t="shared" si="1"/>
        <v>47</v>
      </c>
      <c r="D23" s="4">
        <v>11</v>
      </c>
      <c r="E23" s="4">
        <f t="shared" si="2"/>
        <v>188</v>
      </c>
      <c r="F23">
        <v>330</v>
      </c>
      <c r="G23" s="4">
        <v>6</v>
      </c>
      <c r="H23" s="4">
        <f t="shared" si="3"/>
        <v>47</v>
      </c>
      <c r="I23" s="4"/>
    </row>
    <row r="24" spans="1:18">
      <c r="A24" s="4">
        <v>2200</v>
      </c>
      <c r="B24" s="4">
        <f t="shared" si="0"/>
        <v>27</v>
      </c>
      <c r="C24">
        <f t="shared" si="1"/>
        <v>50</v>
      </c>
      <c r="D24" s="4">
        <v>10</v>
      </c>
      <c r="E24" s="4">
        <f t="shared" si="2"/>
        <v>183</v>
      </c>
      <c r="F24">
        <v>330</v>
      </c>
      <c r="G24" s="4">
        <v>6</v>
      </c>
      <c r="H24" s="4">
        <f t="shared" si="3"/>
        <v>50</v>
      </c>
      <c r="I24" s="4"/>
    </row>
    <row r="25" spans="1:18">
      <c r="A25" s="4">
        <v>2300</v>
      </c>
      <c r="B25" s="4">
        <f t="shared" si="0"/>
        <v>26</v>
      </c>
      <c r="C25">
        <f t="shared" si="1"/>
        <v>53</v>
      </c>
      <c r="D25" s="4">
        <v>10</v>
      </c>
      <c r="E25" s="4">
        <f t="shared" si="2"/>
        <v>191</v>
      </c>
      <c r="F25">
        <v>330</v>
      </c>
      <c r="G25" s="4">
        <v>6</v>
      </c>
      <c r="H25" s="4">
        <f t="shared" si="3"/>
        <v>53</v>
      </c>
      <c r="I25" s="4"/>
    </row>
    <row r="26" spans="1:18">
      <c r="A26" s="4">
        <v>2400</v>
      </c>
      <c r="B26" s="4">
        <f t="shared" si="0"/>
        <v>25</v>
      </c>
      <c r="C26">
        <f t="shared" si="1"/>
        <v>56</v>
      </c>
      <c r="D26" s="4">
        <v>9</v>
      </c>
      <c r="E26" s="4">
        <f t="shared" si="2"/>
        <v>185</v>
      </c>
      <c r="F26">
        <v>330</v>
      </c>
      <c r="G26" s="4">
        <v>6</v>
      </c>
      <c r="H26" s="4">
        <f t="shared" si="3"/>
        <v>56</v>
      </c>
      <c r="I26" s="4"/>
    </row>
    <row r="27" spans="1:18" s="4" customFormat="1">
      <c r="A27" s="4">
        <v>2500</v>
      </c>
      <c r="B27" s="4">
        <f t="shared" si="0"/>
        <v>24</v>
      </c>
      <c r="C27">
        <v>45</v>
      </c>
      <c r="D27" s="4">
        <v>5</v>
      </c>
      <c r="E27" s="4">
        <f t="shared" si="2"/>
        <v>120</v>
      </c>
      <c r="F27">
        <v>330</v>
      </c>
      <c r="G27" s="4">
        <v>5</v>
      </c>
      <c r="H27" s="4">
        <f t="shared" si="3"/>
        <v>45</v>
      </c>
      <c r="J27" s="4">
        <v>3</v>
      </c>
    </row>
    <row r="28" spans="1:18">
      <c r="A28" s="4">
        <v>2600</v>
      </c>
      <c r="B28" s="4">
        <f t="shared" si="0"/>
        <v>23</v>
      </c>
      <c r="C28">
        <f t="shared" si="1"/>
        <v>48</v>
      </c>
      <c r="D28" s="4">
        <v>8</v>
      </c>
      <c r="E28" s="4">
        <f t="shared" si="2"/>
        <v>173</v>
      </c>
      <c r="F28">
        <v>330</v>
      </c>
      <c r="G28" s="4">
        <v>5</v>
      </c>
      <c r="H28" s="4">
        <f t="shared" si="3"/>
        <v>48</v>
      </c>
      <c r="I28" s="4"/>
    </row>
    <row r="29" spans="1:18">
      <c r="A29" s="4">
        <v>2700</v>
      </c>
      <c r="B29" s="4">
        <f t="shared" si="0"/>
        <v>22</v>
      </c>
      <c r="C29">
        <f t="shared" si="1"/>
        <v>51</v>
      </c>
      <c r="D29" s="4">
        <v>8</v>
      </c>
      <c r="E29" s="4">
        <f t="shared" si="2"/>
        <v>181</v>
      </c>
      <c r="F29">
        <v>330</v>
      </c>
      <c r="G29" s="4">
        <v>5</v>
      </c>
      <c r="H29" s="4">
        <f t="shared" si="3"/>
        <v>51</v>
      </c>
      <c r="I29" s="4"/>
    </row>
    <row r="30" spans="1:18">
      <c r="A30" s="4">
        <v>2800</v>
      </c>
      <c r="B30" s="4">
        <f t="shared" si="0"/>
        <v>21</v>
      </c>
      <c r="C30">
        <f t="shared" si="1"/>
        <v>55</v>
      </c>
      <c r="D30" s="4">
        <v>8</v>
      </c>
      <c r="E30" s="4">
        <f t="shared" si="2"/>
        <v>192</v>
      </c>
      <c r="F30">
        <v>330</v>
      </c>
      <c r="G30" s="4">
        <v>5</v>
      </c>
      <c r="H30" s="4">
        <f t="shared" si="3"/>
        <v>55</v>
      </c>
      <c r="I30" s="4"/>
    </row>
    <row r="31" spans="1:18">
      <c r="A31">
        <v>2900</v>
      </c>
      <c r="B31">
        <f t="shared" si="0"/>
        <v>20</v>
      </c>
      <c r="C31">
        <f t="shared" si="1"/>
        <v>60</v>
      </c>
      <c r="D31">
        <v>7</v>
      </c>
      <c r="E31">
        <f t="shared" si="2"/>
        <v>186</v>
      </c>
      <c r="F31">
        <v>330</v>
      </c>
      <c r="G31">
        <v>5</v>
      </c>
      <c r="H31">
        <f t="shared" si="3"/>
        <v>60</v>
      </c>
    </row>
    <row r="32" spans="1:18">
      <c r="A32">
        <v>3000</v>
      </c>
      <c r="B32">
        <f t="shared" si="0"/>
        <v>20</v>
      </c>
      <c r="C32">
        <f t="shared" si="1"/>
        <v>60</v>
      </c>
      <c r="D32">
        <v>7</v>
      </c>
      <c r="E32">
        <f t="shared" si="2"/>
        <v>186</v>
      </c>
      <c r="F32">
        <v>330</v>
      </c>
      <c r="G32">
        <v>5</v>
      </c>
      <c r="H32">
        <f t="shared" si="3"/>
        <v>60</v>
      </c>
    </row>
    <row r="33" spans="1:15">
      <c r="A33">
        <v>3100</v>
      </c>
      <c r="B33">
        <f t="shared" si="0"/>
        <v>19</v>
      </c>
      <c r="C33">
        <f t="shared" si="1"/>
        <v>64</v>
      </c>
      <c r="D33">
        <v>7</v>
      </c>
      <c r="E33">
        <f t="shared" si="2"/>
        <v>196</v>
      </c>
      <c r="F33">
        <v>330</v>
      </c>
      <c r="G33">
        <v>5</v>
      </c>
      <c r="H33">
        <f t="shared" si="3"/>
        <v>64</v>
      </c>
    </row>
    <row r="34" spans="1:15">
      <c r="A34">
        <v>3200</v>
      </c>
      <c r="B34">
        <f>INT(60000/A34)</f>
        <v>18</v>
      </c>
      <c r="C34">
        <f t="shared" si="1"/>
        <v>70</v>
      </c>
      <c r="D34">
        <v>6</v>
      </c>
      <c r="E34">
        <f t="shared" si="2"/>
        <v>190</v>
      </c>
      <c r="F34">
        <v>330</v>
      </c>
      <c r="G34">
        <v>5</v>
      </c>
      <c r="H34">
        <f t="shared" si="3"/>
        <v>70</v>
      </c>
    </row>
    <row r="37" spans="1:15">
      <c r="M37" t="s">
        <v>199</v>
      </c>
    </row>
    <row r="38" spans="1:15">
      <c r="F38">
        <v>24</v>
      </c>
      <c r="G38">
        <f>60000/F38</f>
        <v>2500</v>
      </c>
      <c r="I38">
        <v>2500</v>
      </c>
      <c r="J38">
        <v>340</v>
      </c>
      <c r="K38">
        <v>160</v>
      </c>
      <c r="M38">
        <f>60/I38*1000</f>
        <v>24</v>
      </c>
      <c r="N38">
        <v>24</v>
      </c>
      <c r="O38">
        <f>60000/N38</f>
        <v>2500</v>
      </c>
    </row>
    <row r="39" spans="1:15">
      <c r="F39">
        <v>25</v>
      </c>
      <c r="G39">
        <f t="shared" ref="G39:G43" si="7">60000/F39</f>
        <v>2400</v>
      </c>
      <c r="I39">
        <v>1600</v>
      </c>
      <c r="J39">
        <v>35</v>
      </c>
      <c r="K39">
        <v>160</v>
      </c>
      <c r="M39">
        <f t="shared" ref="M39:M42" si="8">60/I39*1000</f>
        <v>37.5</v>
      </c>
      <c r="N39">
        <v>27</v>
      </c>
      <c r="O39">
        <f t="shared" ref="O39:O42" si="9">60000/N39</f>
        <v>2222.2222222222222</v>
      </c>
    </row>
    <row r="40" spans="1:15">
      <c r="F40">
        <v>42</v>
      </c>
      <c r="G40">
        <f t="shared" si="7"/>
        <v>1428.5714285714287</v>
      </c>
      <c r="I40">
        <v>1000</v>
      </c>
      <c r="J40">
        <v>35</v>
      </c>
      <c r="K40">
        <v>190</v>
      </c>
      <c r="M40">
        <f t="shared" si="8"/>
        <v>60</v>
      </c>
      <c r="N40">
        <v>45</v>
      </c>
      <c r="O40">
        <f t="shared" si="9"/>
        <v>1333.3333333333333</v>
      </c>
    </row>
    <row r="41" spans="1:15">
      <c r="F41">
        <v>80</v>
      </c>
      <c r="G41">
        <f t="shared" si="7"/>
        <v>750</v>
      </c>
      <c r="I41">
        <v>600</v>
      </c>
      <c r="J41">
        <v>35</v>
      </c>
      <c r="K41">
        <v>220</v>
      </c>
      <c r="M41">
        <f t="shared" si="8"/>
        <v>100</v>
      </c>
      <c r="N41">
        <v>84</v>
      </c>
      <c r="O41">
        <f t="shared" si="9"/>
        <v>714.28571428571433</v>
      </c>
    </row>
    <row r="42" spans="1:15">
      <c r="F42">
        <v>176</v>
      </c>
      <c r="G42">
        <f t="shared" si="7"/>
        <v>340.90909090909093</v>
      </c>
      <c r="I42">
        <v>300</v>
      </c>
      <c r="J42">
        <v>55</v>
      </c>
      <c r="K42">
        <v>230</v>
      </c>
      <c r="M42">
        <f t="shared" si="8"/>
        <v>200</v>
      </c>
      <c r="N42">
        <v>193</v>
      </c>
      <c r="O42">
        <f t="shared" si="9"/>
        <v>310.88082901554407</v>
      </c>
    </row>
    <row r="43" spans="1:15">
      <c r="F43">
        <v>437</v>
      </c>
      <c r="G43">
        <f t="shared" si="7"/>
        <v>137.29977116704805</v>
      </c>
      <c r="I43">
        <v>200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9"/>
  <dimension ref="C4:I14"/>
  <sheetViews>
    <sheetView workbookViewId="0">
      <selection activeCell="C20" sqref="C20"/>
    </sheetView>
  </sheetViews>
  <sheetFormatPr defaultRowHeight="13.5"/>
  <cols>
    <col min="3" max="3" width="16.75" customWidth="1"/>
    <col min="4" max="5" width="9.75" customWidth="1"/>
  </cols>
  <sheetData>
    <row r="4" spans="3:9">
      <c r="G4" t="s">
        <v>329</v>
      </c>
    </row>
    <row r="5" spans="3:9">
      <c r="C5" t="s">
        <v>323</v>
      </c>
      <c r="D5">
        <v>350</v>
      </c>
      <c r="E5">
        <f>D5-282</f>
        <v>68</v>
      </c>
      <c r="F5">
        <v>324</v>
      </c>
      <c r="G5">
        <v>53</v>
      </c>
    </row>
    <row r="6" spans="3:9">
      <c r="C6" t="s">
        <v>331</v>
      </c>
      <c r="D6">
        <v>217</v>
      </c>
      <c r="E6">
        <v>295</v>
      </c>
    </row>
    <row r="7" spans="3:9">
      <c r="C7" t="s">
        <v>332</v>
      </c>
      <c r="D7">
        <v>102</v>
      </c>
      <c r="E7">
        <v>180</v>
      </c>
    </row>
    <row r="8" spans="3:9">
      <c r="C8" t="s">
        <v>333</v>
      </c>
      <c r="D8">
        <v>282</v>
      </c>
      <c r="E8">
        <f t="shared" ref="E8" si="0">D8-282</f>
        <v>0</v>
      </c>
    </row>
    <row r="9" spans="3:9">
      <c r="C9" t="s">
        <v>324</v>
      </c>
      <c r="F9">
        <v>158</v>
      </c>
      <c r="G9">
        <v>194</v>
      </c>
    </row>
    <row r="10" spans="3:9">
      <c r="C10" t="s">
        <v>325</v>
      </c>
      <c r="F10">
        <v>350</v>
      </c>
      <c r="G10">
        <v>79</v>
      </c>
      <c r="I10">
        <v>45</v>
      </c>
    </row>
    <row r="11" spans="3:9">
      <c r="C11" t="s">
        <v>326</v>
      </c>
      <c r="F11">
        <v>16</v>
      </c>
      <c r="G11">
        <v>105</v>
      </c>
      <c r="I11">
        <v>190</v>
      </c>
    </row>
    <row r="12" spans="3:9">
      <c r="C12" t="s">
        <v>327</v>
      </c>
      <c r="F12">
        <v>226</v>
      </c>
      <c r="G12">
        <v>315</v>
      </c>
      <c r="I12">
        <v>330</v>
      </c>
    </row>
    <row r="13" spans="3:9">
      <c r="C13" t="s">
        <v>328</v>
      </c>
      <c r="F13">
        <v>330</v>
      </c>
      <c r="G13">
        <v>59</v>
      </c>
      <c r="I13">
        <v>45</v>
      </c>
    </row>
    <row r="14" spans="3:9">
      <c r="C14" t="s">
        <v>330</v>
      </c>
      <c r="F14">
        <v>266</v>
      </c>
      <c r="G14">
        <v>355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/>
  <dimension ref="B3:F208"/>
  <sheetViews>
    <sheetView topLeftCell="A160" workbookViewId="0">
      <selection activeCell="B192" sqref="B192"/>
    </sheetView>
  </sheetViews>
  <sheetFormatPr defaultRowHeight="13.5"/>
  <cols>
    <col min="3" max="3" width="22.625" customWidth="1"/>
    <col min="5" max="5" width="25.5" customWidth="1"/>
    <col min="6" max="6" width="24.125" customWidth="1"/>
  </cols>
  <sheetData>
    <row r="3" spans="2:6">
      <c r="B3" s="20" t="s">
        <v>334</v>
      </c>
      <c r="C3" s="20" t="s">
        <v>335</v>
      </c>
      <c r="D3" s="20" t="s">
        <v>336</v>
      </c>
      <c r="E3" s="20" t="s">
        <v>337</v>
      </c>
      <c r="F3" s="20" t="s">
        <v>338</v>
      </c>
    </row>
    <row r="4" spans="2:6">
      <c r="B4" s="21">
        <v>1</v>
      </c>
      <c r="C4" s="22" t="s">
        <v>24</v>
      </c>
      <c r="D4" s="19">
        <v>80</v>
      </c>
      <c r="E4" s="49" t="s">
        <v>339</v>
      </c>
      <c r="F4" s="21" t="s">
        <v>340</v>
      </c>
    </row>
    <row r="5" spans="2:6">
      <c r="B5" s="21">
        <v>2</v>
      </c>
      <c r="C5" s="22" t="s">
        <v>25</v>
      </c>
      <c r="D5" s="19">
        <v>60</v>
      </c>
      <c r="E5" s="48"/>
      <c r="F5" s="21" t="s">
        <v>341</v>
      </c>
    </row>
    <row r="6" spans="2:6">
      <c r="B6" s="21">
        <v>3</v>
      </c>
      <c r="C6" s="22" t="s">
        <v>26</v>
      </c>
      <c r="D6" s="19">
        <v>8</v>
      </c>
      <c r="E6" s="48"/>
      <c r="F6" s="21" t="s">
        <v>342</v>
      </c>
    </row>
    <row r="7" spans="2:6">
      <c r="B7" s="21">
        <v>4</v>
      </c>
      <c r="C7" s="22" t="s">
        <v>27</v>
      </c>
      <c r="D7" s="19">
        <v>8</v>
      </c>
      <c r="E7" s="48"/>
      <c r="F7" s="21" t="s">
        <v>343</v>
      </c>
    </row>
    <row r="8" spans="2:6">
      <c r="B8" s="21">
        <v>5</v>
      </c>
      <c r="C8" s="22" t="s">
        <v>28</v>
      </c>
      <c r="D8" s="19">
        <v>0</v>
      </c>
      <c r="E8" s="48"/>
      <c r="F8" s="21" t="s">
        <v>344</v>
      </c>
    </row>
    <row r="9" spans="2:6">
      <c r="B9" s="21">
        <v>6</v>
      </c>
      <c r="C9" s="22" t="s">
        <v>29</v>
      </c>
      <c r="D9" s="19">
        <v>80</v>
      </c>
      <c r="E9" s="49" t="s">
        <v>345</v>
      </c>
      <c r="F9" s="21" t="s">
        <v>340</v>
      </c>
    </row>
    <row r="10" spans="2:6">
      <c r="B10" s="21">
        <v>7</v>
      </c>
      <c r="C10" s="22" t="s">
        <v>30</v>
      </c>
      <c r="D10" s="19">
        <v>60</v>
      </c>
      <c r="E10" s="48"/>
      <c r="F10" s="21" t="s">
        <v>341</v>
      </c>
    </row>
    <row r="11" spans="2:6">
      <c r="B11" s="21">
        <v>8</v>
      </c>
      <c r="C11" s="22" t="s">
        <v>31</v>
      </c>
      <c r="D11" s="19">
        <v>8</v>
      </c>
      <c r="E11" s="48"/>
      <c r="F11" s="21" t="s">
        <v>342</v>
      </c>
    </row>
    <row r="12" spans="2:6">
      <c r="B12" s="21">
        <v>9</v>
      </c>
      <c r="C12" s="22" t="s">
        <v>32</v>
      </c>
      <c r="D12" s="19">
        <v>8</v>
      </c>
      <c r="E12" s="48"/>
      <c r="F12" s="21" t="s">
        <v>343</v>
      </c>
    </row>
    <row r="13" spans="2:6">
      <c r="B13" s="21">
        <v>10</v>
      </c>
      <c r="C13" s="22" t="s">
        <v>33</v>
      </c>
      <c r="D13" s="19">
        <v>0</v>
      </c>
      <c r="E13" s="48"/>
      <c r="F13" s="21" t="s">
        <v>344</v>
      </c>
    </row>
    <row r="14" spans="2:6">
      <c r="B14" s="21">
        <v>11</v>
      </c>
      <c r="C14" s="22" t="s">
        <v>34</v>
      </c>
      <c r="D14" s="19">
        <v>58</v>
      </c>
      <c r="E14" s="49" t="s">
        <v>346</v>
      </c>
      <c r="F14" s="21" t="s">
        <v>340</v>
      </c>
    </row>
    <row r="15" spans="2:6">
      <c r="B15" s="21">
        <v>12</v>
      </c>
      <c r="C15" s="22" t="s">
        <v>35</v>
      </c>
      <c r="D15" s="19">
        <v>60</v>
      </c>
      <c r="E15" s="48"/>
      <c r="F15" s="21" t="s">
        <v>341</v>
      </c>
    </row>
    <row r="16" spans="2:6">
      <c r="B16" s="21">
        <v>13</v>
      </c>
      <c r="C16" s="22" t="s">
        <v>36</v>
      </c>
      <c r="D16" s="19">
        <v>8</v>
      </c>
      <c r="E16" s="48"/>
      <c r="F16" s="21" t="s">
        <v>342</v>
      </c>
    </row>
    <row r="17" spans="2:6">
      <c r="B17" s="21">
        <v>14</v>
      </c>
      <c r="C17" s="22" t="s">
        <v>37</v>
      </c>
      <c r="D17" s="19">
        <v>8</v>
      </c>
      <c r="E17" s="48"/>
      <c r="F17" s="21" t="s">
        <v>343</v>
      </c>
    </row>
    <row r="18" spans="2:6">
      <c r="B18" s="21">
        <v>15</v>
      </c>
      <c r="C18" s="22" t="s">
        <v>38</v>
      </c>
      <c r="D18" s="19">
        <v>0</v>
      </c>
      <c r="E18" s="48"/>
      <c r="F18" s="21" t="s">
        <v>344</v>
      </c>
    </row>
    <row r="19" spans="2:6">
      <c r="B19" s="21">
        <v>16</v>
      </c>
      <c r="C19" s="22" t="s">
        <v>39</v>
      </c>
      <c r="D19" s="19">
        <v>80</v>
      </c>
      <c r="E19" s="49" t="s">
        <v>347</v>
      </c>
      <c r="F19" s="21" t="s">
        <v>340</v>
      </c>
    </row>
    <row r="20" spans="2:6">
      <c r="B20" s="21">
        <v>17</v>
      </c>
      <c r="C20" s="22" t="s">
        <v>40</v>
      </c>
      <c r="D20" s="19">
        <v>60</v>
      </c>
      <c r="E20" s="48"/>
      <c r="F20" s="21" t="s">
        <v>341</v>
      </c>
    </row>
    <row r="21" spans="2:6">
      <c r="B21" s="21">
        <v>18</v>
      </c>
      <c r="C21" s="22" t="s">
        <v>41</v>
      </c>
      <c r="D21" s="19">
        <v>8</v>
      </c>
      <c r="E21" s="48"/>
      <c r="F21" s="21" t="s">
        <v>342</v>
      </c>
    </row>
    <row r="22" spans="2:6">
      <c r="B22" s="21">
        <v>19</v>
      </c>
      <c r="C22" s="22" t="s">
        <v>42</v>
      </c>
      <c r="D22" s="19">
        <v>8</v>
      </c>
      <c r="E22" s="48"/>
      <c r="F22" s="21" t="s">
        <v>343</v>
      </c>
    </row>
    <row r="23" spans="2:6">
      <c r="B23" s="21">
        <v>20</v>
      </c>
      <c r="C23" s="22" t="s">
        <v>43</v>
      </c>
      <c r="D23" s="19">
        <v>0</v>
      </c>
      <c r="E23" s="48"/>
      <c r="F23" s="21" t="s">
        <v>344</v>
      </c>
    </row>
    <row r="24" spans="2:6">
      <c r="B24" s="21">
        <v>21</v>
      </c>
      <c r="C24" s="22" t="s">
        <v>44</v>
      </c>
      <c r="D24" s="19">
        <v>80</v>
      </c>
      <c r="E24" s="49" t="s">
        <v>348</v>
      </c>
      <c r="F24" s="21" t="s">
        <v>340</v>
      </c>
    </row>
    <row r="25" spans="2:6">
      <c r="B25" s="21">
        <v>22</v>
      </c>
      <c r="C25" s="22" t="s">
        <v>45</v>
      </c>
      <c r="D25" s="19">
        <v>60</v>
      </c>
      <c r="E25" s="48"/>
      <c r="F25" s="21" t="s">
        <v>341</v>
      </c>
    </row>
    <row r="26" spans="2:6">
      <c r="B26" s="21">
        <v>23</v>
      </c>
      <c r="C26" s="22" t="s">
        <v>46</v>
      </c>
      <c r="D26" s="19">
        <v>8</v>
      </c>
      <c r="E26" s="48"/>
      <c r="F26" s="21" t="s">
        <v>342</v>
      </c>
    </row>
    <row r="27" spans="2:6">
      <c r="B27" s="21">
        <v>24</v>
      </c>
      <c r="C27" s="22" t="s">
        <v>47</v>
      </c>
      <c r="D27" s="19">
        <v>8</v>
      </c>
      <c r="E27" s="48"/>
      <c r="F27" s="21" t="s">
        <v>343</v>
      </c>
    </row>
    <row r="28" spans="2:6">
      <c r="B28" s="21">
        <v>25</v>
      </c>
      <c r="C28" s="22" t="s">
        <v>48</v>
      </c>
      <c r="D28" s="19">
        <v>0</v>
      </c>
      <c r="E28" s="48"/>
      <c r="F28" s="21" t="s">
        <v>344</v>
      </c>
    </row>
    <row r="29" spans="2:6">
      <c r="B29" s="21">
        <v>26</v>
      </c>
      <c r="C29" s="22" t="s">
        <v>49</v>
      </c>
      <c r="D29" s="19">
        <v>80</v>
      </c>
      <c r="E29" s="49" t="s">
        <v>349</v>
      </c>
      <c r="F29" s="21" t="s">
        <v>340</v>
      </c>
    </row>
    <row r="30" spans="2:6">
      <c r="B30" s="21">
        <v>27</v>
      </c>
      <c r="C30" s="22" t="s">
        <v>50</v>
      </c>
      <c r="D30" s="19">
        <v>60</v>
      </c>
      <c r="E30" s="48"/>
      <c r="F30" s="21" t="s">
        <v>341</v>
      </c>
    </row>
    <row r="31" spans="2:6">
      <c r="B31" s="21">
        <v>28</v>
      </c>
      <c r="C31" s="22" t="s">
        <v>51</v>
      </c>
      <c r="D31" s="19">
        <v>8</v>
      </c>
      <c r="E31" s="48"/>
      <c r="F31" s="21" t="s">
        <v>342</v>
      </c>
    </row>
    <row r="32" spans="2:6">
      <c r="B32" s="21">
        <v>29</v>
      </c>
      <c r="C32" s="22" t="s">
        <v>52</v>
      </c>
      <c r="D32" s="19">
        <v>8</v>
      </c>
      <c r="E32" s="48"/>
      <c r="F32" s="21" t="s">
        <v>343</v>
      </c>
    </row>
    <row r="33" spans="2:6">
      <c r="B33" s="21">
        <v>30</v>
      </c>
      <c r="C33" s="22" t="s">
        <v>53</v>
      </c>
      <c r="D33" s="19">
        <v>0</v>
      </c>
      <c r="E33" s="48"/>
      <c r="F33" s="21" t="s">
        <v>344</v>
      </c>
    </row>
    <row r="34" spans="2:6">
      <c r="B34" s="21">
        <v>31</v>
      </c>
      <c r="C34" s="22" t="s">
        <v>54</v>
      </c>
      <c r="D34" s="19">
        <v>80</v>
      </c>
      <c r="E34" s="49" t="s">
        <v>350</v>
      </c>
      <c r="F34" s="21" t="s">
        <v>340</v>
      </c>
    </row>
    <row r="35" spans="2:6">
      <c r="B35" s="21">
        <v>32</v>
      </c>
      <c r="C35" s="22" t="s">
        <v>55</v>
      </c>
      <c r="D35" s="19">
        <v>60</v>
      </c>
      <c r="E35" s="48"/>
      <c r="F35" s="21" t="s">
        <v>341</v>
      </c>
    </row>
    <row r="36" spans="2:6">
      <c r="B36" s="21">
        <v>33</v>
      </c>
      <c r="C36" s="22" t="s">
        <v>56</v>
      </c>
      <c r="D36" s="19">
        <v>8</v>
      </c>
      <c r="E36" s="48"/>
      <c r="F36" s="21" t="s">
        <v>342</v>
      </c>
    </row>
    <row r="37" spans="2:6">
      <c r="B37" s="21">
        <v>34</v>
      </c>
      <c r="C37" s="22" t="s">
        <v>57</v>
      </c>
      <c r="D37" s="19">
        <v>8</v>
      </c>
      <c r="E37" s="48"/>
      <c r="F37" s="21" t="s">
        <v>343</v>
      </c>
    </row>
    <row r="38" spans="2:6">
      <c r="B38" s="21">
        <v>35</v>
      </c>
      <c r="C38" s="22" t="s">
        <v>58</v>
      </c>
      <c r="D38" s="19">
        <v>0</v>
      </c>
      <c r="E38" s="48"/>
      <c r="F38" s="21" t="s">
        <v>344</v>
      </c>
    </row>
    <row r="39" spans="2:6">
      <c r="B39" s="21">
        <v>36</v>
      </c>
      <c r="C39" s="22" t="s">
        <v>59</v>
      </c>
      <c r="D39" s="19">
        <v>80</v>
      </c>
      <c r="E39" s="49" t="s">
        <v>351</v>
      </c>
      <c r="F39" s="21" t="s">
        <v>340</v>
      </c>
    </row>
    <row r="40" spans="2:6">
      <c r="B40" s="21">
        <v>37</v>
      </c>
      <c r="C40" s="22" t="s">
        <v>60</v>
      </c>
      <c r="D40" s="19">
        <v>60</v>
      </c>
      <c r="E40" s="48"/>
      <c r="F40" s="21" t="s">
        <v>341</v>
      </c>
    </row>
    <row r="41" spans="2:6">
      <c r="B41" s="21">
        <v>38</v>
      </c>
      <c r="C41" s="22" t="s">
        <v>61</v>
      </c>
      <c r="D41" s="19">
        <v>8</v>
      </c>
      <c r="E41" s="48"/>
      <c r="F41" s="21" t="s">
        <v>342</v>
      </c>
    </row>
    <row r="42" spans="2:6">
      <c r="B42" s="21">
        <v>39</v>
      </c>
      <c r="C42" s="22" t="s">
        <v>62</v>
      </c>
      <c r="D42" s="19">
        <v>8</v>
      </c>
      <c r="E42" s="48"/>
      <c r="F42" s="21" t="s">
        <v>343</v>
      </c>
    </row>
    <row r="43" spans="2:6">
      <c r="B43" s="21">
        <v>40</v>
      </c>
      <c r="C43" s="22" t="s">
        <v>63</v>
      </c>
      <c r="D43" s="19">
        <v>0</v>
      </c>
      <c r="E43" s="48"/>
      <c r="F43" s="21" t="s">
        <v>344</v>
      </c>
    </row>
    <row r="44" spans="2:6">
      <c r="B44" s="21">
        <v>41</v>
      </c>
      <c r="C44" s="22" t="s">
        <v>64</v>
      </c>
      <c r="D44" s="19">
        <v>55</v>
      </c>
      <c r="E44" s="49" t="s">
        <v>352</v>
      </c>
      <c r="F44" s="21" t="s">
        <v>340</v>
      </c>
    </row>
    <row r="45" spans="2:6">
      <c r="B45" s="21">
        <v>42</v>
      </c>
      <c r="C45" s="22" t="s">
        <v>65</v>
      </c>
      <c r="D45" s="19">
        <v>80</v>
      </c>
      <c r="E45" s="48"/>
      <c r="F45" s="21" t="s">
        <v>341</v>
      </c>
    </row>
    <row r="46" spans="2:6">
      <c r="B46" s="21">
        <v>43</v>
      </c>
      <c r="C46" s="22" t="s">
        <v>66</v>
      </c>
      <c r="D46" s="19">
        <v>8</v>
      </c>
      <c r="E46" s="48"/>
      <c r="F46" s="21" t="s">
        <v>342</v>
      </c>
    </row>
    <row r="47" spans="2:6">
      <c r="B47" s="21">
        <v>44</v>
      </c>
      <c r="C47" s="22" t="s">
        <v>67</v>
      </c>
      <c r="D47" s="19">
        <v>8</v>
      </c>
      <c r="E47" s="48"/>
      <c r="F47" s="21" t="s">
        <v>343</v>
      </c>
    </row>
    <row r="48" spans="2:6">
      <c r="B48" s="21">
        <v>45</v>
      </c>
      <c r="C48" s="22" t="s">
        <v>68</v>
      </c>
      <c r="D48" s="19">
        <v>0</v>
      </c>
      <c r="E48" s="48"/>
      <c r="F48" s="21" t="s">
        <v>344</v>
      </c>
    </row>
    <row r="49" spans="2:6">
      <c r="B49" s="21">
        <v>46</v>
      </c>
      <c r="C49" s="22" t="s">
        <v>69</v>
      </c>
      <c r="D49" s="19">
        <v>60</v>
      </c>
      <c r="E49" s="49" t="s">
        <v>353</v>
      </c>
      <c r="F49" s="21" t="s">
        <v>340</v>
      </c>
    </row>
    <row r="50" spans="2:6">
      <c r="B50" s="21">
        <v>47</v>
      </c>
      <c r="C50" s="22" t="s">
        <v>70</v>
      </c>
      <c r="D50" s="19">
        <v>100</v>
      </c>
      <c r="E50" s="48"/>
      <c r="F50" s="21" t="s">
        <v>341</v>
      </c>
    </row>
    <row r="51" spans="2:6">
      <c r="B51" s="21">
        <v>48</v>
      </c>
      <c r="C51" s="22" t="s">
        <v>71</v>
      </c>
      <c r="D51" s="19">
        <v>8</v>
      </c>
      <c r="E51" s="48"/>
      <c r="F51" s="21" t="s">
        <v>342</v>
      </c>
    </row>
    <row r="52" spans="2:6">
      <c r="B52" s="21">
        <v>49</v>
      </c>
      <c r="C52" s="22" t="s">
        <v>72</v>
      </c>
      <c r="D52" s="19">
        <v>8</v>
      </c>
      <c r="E52" s="48"/>
      <c r="F52" s="21" t="s">
        <v>343</v>
      </c>
    </row>
    <row r="53" spans="2:6">
      <c r="B53" s="21">
        <v>50</v>
      </c>
      <c r="C53" s="22" t="s">
        <v>73</v>
      </c>
      <c r="D53" s="19">
        <v>0</v>
      </c>
      <c r="E53" s="48"/>
      <c r="F53" s="21" t="s">
        <v>344</v>
      </c>
    </row>
    <row r="54" spans="2:6">
      <c r="B54" s="21">
        <v>51</v>
      </c>
      <c r="C54" s="22" t="s">
        <v>74</v>
      </c>
      <c r="D54" s="19">
        <v>58</v>
      </c>
      <c r="E54" s="49" t="s">
        <v>354</v>
      </c>
      <c r="F54" s="21" t="s">
        <v>340</v>
      </c>
    </row>
    <row r="55" spans="2:6">
      <c r="B55" s="21">
        <v>52</v>
      </c>
      <c r="C55" s="22" t="s">
        <v>75</v>
      </c>
      <c r="D55" s="19">
        <v>100</v>
      </c>
      <c r="E55" s="48"/>
      <c r="F55" s="21" t="s">
        <v>341</v>
      </c>
    </row>
    <row r="56" spans="2:6">
      <c r="B56" s="21">
        <v>53</v>
      </c>
      <c r="C56" s="22" t="s">
        <v>76</v>
      </c>
      <c r="D56" s="19">
        <v>8</v>
      </c>
      <c r="E56" s="48"/>
      <c r="F56" s="21" t="s">
        <v>342</v>
      </c>
    </row>
    <row r="57" spans="2:6">
      <c r="B57" s="21">
        <v>54</v>
      </c>
      <c r="C57" s="22" t="s">
        <v>77</v>
      </c>
      <c r="D57" s="19">
        <v>8</v>
      </c>
      <c r="E57" s="48"/>
      <c r="F57" s="21" t="s">
        <v>343</v>
      </c>
    </row>
    <row r="58" spans="2:6">
      <c r="B58" s="21">
        <v>55</v>
      </c>
      <c r="C58" s="22" t="s">
        <v>78</v>
      </c>
      <c r="D58" s="19">
        <v>0</v>
      </c>
      <c r="E58" s="48"/>
      <c r="F58" s="21" t="s">
        <v>344</v>
      </c>
    </row>
    <row r="59" spans="2:6">
      <c r="B59" s="21">
        <v>56</v>
      </c>
      <c r="C59" s="22" t="s">
        <v>79</v>
      </c>
      <c r="D59" s="19">
        <v>58</v>
      </c>
      <c r="E59" s="49" t="s">
        <v>355</v>
      </c>
      <c r="F59" s="21" t="s">
        <v>340</v>
      </c>
    </row>
    <row r="60" spans="2:6">
      <c r="B60" s="21">
        <v>57</v>
      </c>
      <c r="C60" s="22" t="s">
        <v>80</v>
      </c>
      <c r="D60" s="19">
        <v>100</v>
      </c>
      <c r="E60" s="48"/>
      <c r="F60" s="21" t="s">
        <v>341</v>
      </c>
    </row>
    <row r="61" spans="2:6">
      <c r="B61" s="21">
        <v>58</v>
      </c>
      <c r="C61" s="22" t="s">
        <v>81</v>
      </c>
      <c r="D61" s="19">
        <v>8</v>
      </c>
      <c r="E61" s="48"/>
      <c r="F61" s="21" t="s">
        <v>342</v>
      </c>
    </row>
    <row r="62" spans="2:6">
      <c r="B62" s="21">
        <v>59</v>
      </c>
      <c r="C62" s="22" t="s">
        <v>82</v>
      </c>
      <c r="D62" s="19">
        <v>8</v>
      </c>
      <c r="E62" s="48"/>
      <c r="F62" s="21" t="s">
        <v>343</v>
      </c>
    </row>
    <row r="63" spans="2:6">
      <c r="B63" s="21">
        <v>60</v>
      </c>
      <c r="C63" s="22" t="s">
        <v>83</v>
      </c>
      <c r="D63" s="19">
        <v>0</v>
      </c>
      <c r="E63" s="48"/>
      <c r="F63" s="21" t="s">
        <v>344</v>
      </c>
    </row>
    <row r="64" spans="2:6">
      <c r="B64" s="21">
        <v>61</v>
      </c>
      <c r="C64" s="22" t="s">
        <v>84</v>
      </c>
      <c r="D64" s="19">
        <v>37</v>
      </c>
      <c r="E64" s="49" t="s">
        <v>356</v>
      </c>
      <c r="F64" s="21" t="s">
        <v>340</v>
      </c>
    </row>
    <row r="65" spans="2:6">
      <c r="B65" s="21">
        <v>62</v>
      </c>
      <c r="C65" s="22" t="s">
        <v>85</v>
      </c>
      <c r="D65" s="19">
        <v>80</v>
      </c>
      <c r="E65" s="49"/>
      <c r="F65" s="21" t="s">
        <v>341</v>
      </c>
    </row>
    <row r="66" spans="2:6">
      <c r="B66" s="21">
        <v>63</v>
      </c>
      <c r="C66" s="22" t="s">
        <v>86</v>
      </c>
      <c r="D66" s="19">
        <v>8</v>
      </c>
      <c r="E66" s="49"/>
      <c r="F66" s="21" t="s">
        <v>342</v>
      </c>
    </row>
    <row r="67" spans="2:6">
      <c r="B67" s="21">
        <v>64</v>
      </c>
      <c r="C67" s="22" t="s">
        <v>87</v>
      </c>
      <c r="D67" s="19">
        <v>8</v>
      </c>
      <c r="E67" s="49"/>
      <c r="F67" s="21" t="s">
        <v>343</v>
      </c>
    </row>
    <row r="68" spans="2:6">
      <c r="B68" s="21">
        <v>65</v>
      </c>
      <c r="C68" s="22" t="s">
        <v>88</v>
      </c>
      <c r="D68" s="19">
        <v>0</v>
      </c>
      <c r="E68" s="49"/>
      <c r="F68" s="21" t="s">
        <v>344</v>
      </c>
    </row>
    <row r="69" spans="2:6">
      <c r="B69" s="21">
        <v>66</v>
      </c>
      <c r="C69" s="22" t="s">
        <v>89</v>
      </c>
      <c r="D69" s="19">
        <v>37</v>
      </c>
      <c r="E69" s="49" t="s">
        <v>357</v>
      </c>
      <c r="F69" s="21" t="s">
        <v>340</v>
      </c>
    </row>
    <row r="70" spans="2:6">
      <c r="B70" s="21">
        <v>67</v>
      </c>
      <c r="C70" s="22" t="s">
        <v>90</v>
      </c>
      <c r="D70" s="19">
        <v>80</v>
      </c>
      <c r="E70" s="49"/>
      <c r="F70" s="21" t="s">
        <v>341</v>
      </c>
    </row>
    <row r="71" spans="2:6">
      <c r="B71" s="21">
        <v>68</v>
      </c>
      <c r="C71" s="22" t="s">
        <v>91</v>
      </c>
      <c r="D71" s="19">
        <v>8</v>
      </c>
      <c r="E71" s="49"/>
      <c r="F71" s="21" t="s">
        <v>342</v>
      </c>
    </row>
    <row r="72" spans="2:6">
      <c r="B72" s="21">
        <v>69</v>
      </c>
      <c r="C72" s="22" t="s">
        <v>92</v>
      </c>
      <c r="D72" s="19">
        <v>8</v>
      </c>
      <c r="E72" s="49"/>
      <c r="F72" s="21" t="s">
        <v>343</v>
      </c>
    </row>
    <row r="73" spans="2:6">
      <c r="B73" s="21">
        <v>70</v>
      </c>
      <c r="C73" s="22" t="s">
        <v>93</v>
      </c>
      <c r="D73" s="19">
        <v>0</v>
      </c>
      <c r="E73" s="49"/>
      <c r="F73" s="21" t="s">
        <v>344</v>
      </c>
    </row>
    <row r="74" spans="2:6">
      <c r="B74" s="21">
        <v>71</v>
      </c>
      <c r="C74" s="22" t="s">
        <v>94</v>
      </c>
      <c r="D74" s="19">
        <v>37</v>
      </c>
      <c r="E74" s="49" t="s">
        <v>358</v>
      </c>
      <c r="F74" s="21" t="s">
        <v>340</v>
      </c>
    </row>
    <row r="75" spans="2:6">
      <c r="B75" s="21">
        <v>72</v>
      </c>
      <c r="C75" s="22" t="s">
        <v>95</v>
      </c>
      <c r="D75" s="19">
        <v>80</v>
      </c>
      <c r="E75" s="49"/>
      <c r="F75" s="21" t="s">
        <v>341</v>
      </c>
    </row>
    <row r="76" spans="2:6">
      <c r="B76" s="21">
        <v>73</v>
      </c>
      <c r="C76" s="22" t="s">
        <v>96</v>
      </c>
      <c r="D76" s="19">
        <v>8</v>
      </c>
      <c r="E76" s="49"/>
      <c r="F76" s="21" t="s">
        <v>342</v>
      </c>
    </row>
    <row r="77" spans="2:6">
      <c r="B77" s="21">
        <v>74</v>
      </c>
      <c r="C77" s="22" t="s">
        <v>97</v>
      </c>
      <c r="D77" s="19">
        <v>8</v>
      </c>
      <c r="E77" s="49"/>
      <c r="F77" s="21" t="s">
        <v>343</v>
      </c>
    </row>
    <row r="78" spans="2:6">
      <c r="B78" s="21">
        <v>75</v>
      </c>
      <c r="C78" s="22" t="s">
        <v>98</v>
      </c>
      <c r="D78" s="19">
        <v>0</v>
      </c>
      <c r="E78" s="49"/>
      <c r="F78" s="21" t="s">
        <v>344</v>
      </c>
    </row>
    <row r="79" spans="2:6">
      <c r="B79" s="21">
        <v>76</v>
      </c>
      <c r="C79" s="22" t="s">
        <v>99</v>
      </c>
      <c r="D79" s="19">
        <v>37</v>
      </c>
      <c r="E79" s="49" t="s">
        <v>359</v>
      </c>
      <c r="F79" s="21" t="s">
        <v>340</v>
      </c>
    </row>
    <row r="80" spans="2:6">
      <c r="B80" s="21">
        <v>77</v>
      </c>
      <c r="C80" s="22" t="s">
        <v>100</v>
      </c>
      <c r="D80" s="19">
        <v>80</v>
      </c>
      <c r="E80" s="49"/>
      <c r="F80" s="21" t="s">
        <v>341</v>
      </c>
    </row>
    <row r="81" spans="2:6">
      <c r="B81" s="21">
        <v>78</v>
      </c>
      <c r="C81" s="22" t="s">
        <v>101</v>
      </c>
      <c r="D81" s="19">
        <v>8</v>
      </c>
      <c r="E81" s="49"/>
      <c r="F81" s="21" t="s">
        <v>342</v>
      </c>
    </row>
    <row r="82" spans="2:6">
      <c r="B82" s="21">
        <v>79</v>
      </c>
      <c r="C82" s="22" t="s">
        <v>102</v>
      </c>
      <c r="D82" s="19">
        <v>8</v>
      </c>
      <c r="E82" s="49"/>
      <c r="F82" s="21" t="s">
        <v>343</v>
      </c>
    </row>
    <row r="83" spans="2:6">
      <c r="B83" s="21">
        <v>80</v>
      </c>
      <c r="C83" s="22" t="s">
        <v>103</v>
      </c>
      <c r="D83" s="19">
        <v>0</v>
      </c>
      <c r="E83" s="49"/>
      <c r="F83" s="21" t="s">
        <v>344</v>
      </c>
    </row>
    <row r="84" spans="2:6">
      <c r="B84" s="21">
        <v>81</v>
      </c>
      <c r="C84" s="22" t="s">
        <v>104</v>
      </c>
      <c r="D84" s="19">
        <v>37</v>
      </c>
      <c r="E84" s="49" t="s">
        <v>360</v>
      </c>
      <c r="F84" s="21" t="s">
        <v>340</v>
      </c>
    </row>
    <row r="85" spans="2:6">
      <c r="B85" s="21">
        <v>82</v>
      </c>
      <c r="C85" s="22" t="s">
        <v>105</v>
      </c>
      <c r="D85" s="19">
        <v>80</v>
      </c>
      <c r="E85" s="49"/>
      <c r="F85" s="21" t="s">
        <v>341</v>
      </c>
    </row>
    <row r="86" spans="2:6">
      <c r="B86" s="21">
        <v>83</v>
      </c>
      <c r="C86" s="22" t="s">
        <v>106</v>
      </c>
      <c r="D86" s="19">
        <v>8</v>
      </c>
      <c r="E86" s="49"/>
      <c r="F86" s="21" t="s">
        <v>342</v>
      </c>
    </row>
    <row r="87" spans="2:6">
      <c r="B87" s="21">
        <v>84</v>
      </c>
      <c r="C87" s="22" t="s">
        <v>107</v>
      </c>
      <c r="D87" s="19">
        <v>8</v>
      </c>
      <c r="E87" s="49"/>
      <c r="F87" s="21" t="s">
        <v>343</v>
      </c>
    </row>
    <row r="88" spans="2:6">
      <c r="B88" s="21">
        <v>85</v>
      </c>
      <c r="C88" s="22" t="s">
        <v>108</v>
      </c>
      <c r="D88" s="19">
        <v>0</v>
      </c>
      <c r="E88" s="49"/>
      <c r="F88" s="21" t="s">
        <v>344</v>
      </c>
    </row>
    <row r="89" spans="2:6">
      <c r="B89" s="21">
        <v>86</v>
      </c>
      <c r="C89" s="22" t="s">
        <v>109</v>
      </c>
      <c r="D89" s="19">
        <v>37</v>
      </c>
      <c r="E89" s="49" t="s">
        <v>361</v>
      </c>
      <c r="F89" s="21" t="s">
        <v>340</v>
      </c>
    </row>
    <row r="90" spans="2:6">
      <c r="B90" s="21">
        <v>87</v>
      </c>
      <c r="C90" s="22" t="s">
        <v>110</v>
      </c>
      <c r="D90" s="19">
        <v>80</v>
      </c>
      <c r="E90" s="49"/>
      <c r="F90" s="21" t="s">
        <v>341</v>
      </c>
    </row>
    <row r="91" spans="2:6">
      <c r="B91" s="21">
        <v>88</v>
      </c>
      <c r="C91" s="22" t="s">
        <v>111</v>
      </c>
      <c r="D91" s="19">
        <v>8</v>
      </c>
      <c r="E91" s="49"/>
      <c r="F91" s="21" t="s">
        <v>342</v>
      </c>
    </row>
    <row r="92" spans="2:6">
      <c r="B92" s="21">
        <v>89</v>
      </c>
      <c r="C92" s="22" t="s">
        <v>112</v>
      </c>
      <c r="D92" s="19">
        <v>8</v>
      </c>
      <c r="E92" s="49"/>
      <c r="F92" s="21" t="s">
        <v>343</v>
      </c>
    </row>
    <row r="93" spans="2:6">
      <c r="B93" s="21">
        <v>90</v>
      </c>
      <c r="C93" s="22" t="s">
        <v>113</v>
      </c>
      <c r="D93" s="19">
        <v>0</v>
      </c>
      <c r="E93" s="49"/>
      <c r="F93" s="21" t="s">
        <v>344</v>
      </c>
    </row>
    <row r="94" spans="2:6">
      <c r="B94" s="21">
        <v>91</v>
      </c>
      <c r="C94" s="22" t="s">
        <v>114</v>
      </c>
      <c r="D94" s="19">
        <v>37</v>
      </c>
      <c r="E94" s="49" t="s">
        <v>362</v>
      </c>
      <c r="F94" s="21" t="s">
        <v>340</v>
      </c>
    </row>
    <row r="95" spans="2:6">
      <c r="B95" s="21">
        <v>92</v>
      </c>
      <c r="C95" s="22" t="s">
        <v>115</v>
      </c>
      <c r="D95" s="19">
        <v>80</v>
      </c>
      <c r="E95" s="49"/>
      <c r="F95" s="21" t="s">
        <v>341</v>
      </c>
    </row>
    <row r="96" spans="2:6">
      <c r="B96" s="21">
        <v>93</v>
      </c>
      <c r="C96" s="22" t="s">
        <v>116</v>
      </c>
      <c r="D96" s="19">
        <v>8</v>
      </c>
      <c r="E96" s="49"/>
      <c r="F96" s="21" t="s">
        <v>342</v>
      </c>
    </row>
    <row r="97" spans="2:6">
      <c r="B97" s="21">
        <v>94</v>
      </c>
      <c r="C97" s="22" t="s">
        <v>117</v>
      </c>
      <c r="D97" s="19">
        <v>8</v>
      </c>
      <c r="E97" s="49"/>
      <c r="F97" s="21" t="s">
        <v>343</v>
      </c>
    </row>
    <row r="98" spans="2:6">
      <c r="B98" s="21">
        <v>95</v>
      </c>
      <c r="C98" s="22" t="s">
        <v>118</v>
      </c>
      <c r="D98" s="19">
        <v>0</v>
      </c>
      <c r="E98" s="49"/>
      <c r="F98" s="21" t="s">
        <v>344</v>
      </c>
    </row>
    <row r="99" spans="2:6">
      <c r="B99" s="21">
        <v>96</v>
      </c>
      <c r="C99" s="22" t="s">
        <v>119</v>
      </c>
      <c r="D99" s="19">
        <v>37</v>
      </c>
      <c r="E99" s="49" t="s">
        <v>363</v>
      </c>
      <c r="F99" s="21" t="s">
        <v>340</v>
      </c>
    </row>
    <row r="100" spans="2:6">
      <c r="B100" s="21">
        <v>97</v>
      </c>
      <c r="C100" s="22" t="s">
        <v>120</v>
      </c>
      <c r="D100" s="19">
        <v>80</v>
      </c>
      <c r="E100" s="49"/>
      <c r="F100" s="21" t="s">
        <v>341</v>
      </c>
    </row>
    <row r="101" spans="2:6">
      <c r="B101" s="21">
        <v>98</v>
      </c>
      <c r="C101" s="22" t="s">
        <v>121</v>
      </c>
      <c r="D101" s="19">
        <v>8</v>
      </c>
      <c r="E101" s="49"/>
      <c r="F101" s="21" t="s">
        <v>342</v>
      </c>
    </row>
    <row r="102" spans="2:6">
      <c r="B102" s="21">
        <v>99</v>
      </c>
      <c r="C102" s="22" t="s">
        <v>122</v>
      </c>
      <c r="D102" s="19">
        <v>8</v>
      </c>
      <c r="E102" s="49"/>
      <c r="F102" s="21" t="s">
        <v>343</v>
      </c>
    </row>
    <row r="103" spans="2:6">
      <c r="B103" s="21">
        <v>100</v>
      </c>
      <c r="C103" s="22" t="s">
        <v>123</v>
      </c>
      <c r="D103" s="19">
        <v>0</v>
      </c>
      <c r="E103" s="49"/>
      <c r="F103" s="21" t="s">
        <v>344</v>
      </c>
    </row>
    <row r="104" spans="2:6">
      <c r="B104" s="21">
        <v>101</v>
      </c>
      <c r="C104" s="22" t="s">
        <v>124</v>
      </c>
      <c r="D104" s="19">
        <v>13</v>
      </c>
      <c r="E104" s="49" t="s">
        <v>364</v>
      </c>
      <c r="F104" s="21" t="s">
        <v>340</v>
      </c>
    </row>
    <row r="105" spans="2:6">
      <c r="B105" s="21">
        <v>102</v>
      </c>
      <c r="C105" s="22" t="s">
        <v>125</v>
      </c>
      <c r="D105" s="19">
        <v>50</v>
      </c>
      <c r="E105" s="49"/>
      <c r="F105" s="21" t="s">
        <v>341</v>
      </c>
    </row>
    <row r="106" spans="2:6">
      <c r="B106" s="21">
        <v>103</v>
      </c>
      <c r="C106" s="22" t="s">
        <v>126</v>
      </c>
      <c r="D106" s="19">
        <v>12</v>
      </c>
      <c r="E106" s="49"/>
      <c r="F106" s="21" t="s">
        <v>342</v>
      </c>
    </row>
    <row r="107" spans="2:6">
      <c r="B107" s="21">
        <v>104</v>
      </c>
      <c r="C107" s="22" t="s">
        <v>127</v>
      </c>
      <c r="D107" s="19">
        <v>8</v>
      </c>
      <c r="E107" s="49"/>
      <c r="F107" s="21" t="s">
        <v>343</v>
      </c>
    </row>
    <row r="108" spans="2:6">
      <c r="B108" s="21">
        <v>105</v>
      </c>
      <c r="C108" s="22" t="s">
        <v>128</v>
      </c>
      <c r="D108" s="19">
        <v>0</v>
      </c>
      <c r="E108" s="49"/>
      <c r="F108" s="21" t="s">
        <v>344</v>
      </c>
    </row>
    <row r="109" spans="2:6">
      <c r="B109" s="21">
        <v>106</v>
      </c>
      <c r="C109" s="22" t="s">
        <v>129</v>
      </c>
      <c r="D109" s="19">
        <v>15</v>
      </c>
      <c r="E109" s="49" t="s">
        <v>365</v>
      </c>
      <c r="F109" s="21" t="s">
        <v>340</v>
      </c>
    </row>
    <row r="110" spans="2:6">
      <c r="B110" s="21">
        <v>107</v>
      </c>
      <c r="C110" s="22" t="s">
        <v>130</v>
      </c>
      <c r="D110" s="19">
        <v>60</v>
      </c>
      <c r="E110" s="49"/>
      <c r="F110" s="21" t="s">
        <v>341</v>
      </c>
    </row>
    <row r="111" spans="2:6">
      <c r="B111" s="21">
        <v>108</v>
      </c>
      <c r="C111" s="22" t="s">
        <v>131</v>
      </c>
      <c r="D111" s="19">
        <v>8</v>
      </c>
      <c r="E111" s="49"/>
      <c r="F111" s="21" t="s">
        <v>342</v>
      </c>
    </row>
    <row r="112" spans="2:6">
      <c r="B112" s="21">
        <v>109</v>
      </c>
      <c r="C112" s="22" t="s">
        <v>132</v>
      </c>
      <c r="D112" s="19">
        <v>8</v>
      </c>
      <c r="E112" s="49"/>
      <c r="F112" s="21" t="s">
        <v>343</v>
      </c>
    </row>
    <row r="113" spans="2:6">
      <c r="B113" s="21">
        <v>110</v>
      </c>
      <c r="C113" s="22" t="s">
        <v>133</v>
      </c>
      <c r="D113" s="19">
        <v>0</v>
      </c>
      <c r="E113" s="49"/>
      <c r="F113" s="21" t="s">
        <v>344</v>
      </c>
    </row>
    <row r="114" spans="2:6">
      <c r="B114" s="21">
        <v>111</v>
      </c>
      <c r="C114" s="22" t="s">
        <v>134</v>
      </c>
      <c r="D114" s="19">
        <v>15</v>
      </c>
      <c r="E114" s="49" t="s">
        <v>366</v>
      </c>
      <c r="F114" s="21" t="s">
        <v>340</v>
      </c>
    </row>
    <row r="115" spans="2:6">
      <c r="B115" s="21">
        <v>112</v>
      </c>
      <c r="C115" s="22" t="s">
        <v>135</v>
      </c>
      <c r="D115" s="19">
        <v>60</v>
      </c>
      <c r="E115" s="49"/>
      <c r="F115" s="21" t="s">
        <v>341</v>
      </c>
    </row>
    <row r="116" spans="2:6">
      <c r="B116" s="21">
        <v>113</v>
      </c>
      <c r="C116" s="22" t="s">
        <v>136</v>
      </c>
      <c r="D116" s="19">
        <v>8</v>
      </c>
      <c r="E116" s="49"/>
      <c r="F116" s="21" t="s">
        <v>342</v>
      </c>
    </row>
    <row r="117" spans="2:6">
      <c r="B117" s="21">
        <v>114</v>
      </c>
      <c r="C117" s="22" t="s">
        <v>137</v>
      </c>
      <c r="D117" s="19">
        <v>8</v>
      </c>
      <c r="E117" s="49"/>
      <c r="F117" s="21" t="s">
        <v>343</v>
      </c>
    </row>
    <row r="118" spans="2:6">
      <c r="B118" s="21">
        <v>115</v>
      </c>
      <c r="C118" s="22" t="s">
        <v>138</v>
      </c>
      <c r="D118" s="19">
        <v>0</v>
      </c>
      <c r="E118" s="49"/>
      <c r="F118" s="21" t="s">
        <v>344</v>
      </c>
    </row>
    <row r="119" spans="2:6">
      <c r="B119" s="21">
        <v>116</v>
      </c>
      <c r="C119" s="22" t="s">
        <v>139</v>
      </c>
      <c r="D119" s="19">
        <v>15</v>
      </c>
      <c r="E119" s="49" t="s">
        <v>367</v>
      </c>
      <c r="F119" s="21" t="s">
        <v>340</v>
      </c>
    </row>
    <row r="120" spans="2:6">
      <c r="B120" s="21">
        <v>117</v>
      </c>
      <c r="C120" s="22" t="s">
        <v>140</v>
      </c>
      <c r="D120" s="19">
        <v>60</v>
      </c>
      <c r="E120" s="49"/>
      <c r="F120" s="21" t="s">
        <v>341</v>
      </c>
    </row>
    <row r="121" spans="2:6">
      <c r="B121" s="21">
        <v>118</v>
      </c>
      <c r="C121" s="22" t="s">
        <v>141</v>
      </c>
      <c r="D121" s="19">
        <v>8</v>
      </c>
      <c r="E121" s="49"/>
      <c r="F121" s="21" t="s">
        <v>342</v>
      </c>
    </row>
    <row r="122" spans="2:6">
      <c r="B122" s="21">
        <v>119</v>
      </c>
      <c r="C122" s="22" t="s">
        <v>142</v>
      </c>
      <c r="D122" s="19">
        <v>8</v>
      </c>
      <c r="E122" s="49"/>
      <c r="F122" s="21" t="s">
        <v>343</v>
      </c>
    </row>
    <row r="123" spans="2:6">
      <c r="B123" s="21">
        <v>120</v>
      </c>
      <c r="C123" s="22" t="s">
        <v>143</v>
      </c>
      <c r="D123" s="19">
        <v>0</v>
      </c>
      <c r="E123" s="49"/>
      <c r="F123" s="21" t="s">
        <v>344</v>
      </c>
    </row>
    <row r="124" spans="2:6">
      <c r="B124" s="21">
        <v>121</v>
      </c>
      <c r="C124" s="22" t="s">
        <v>144</v>
      </c>
      <c r="D124" s="19">
        <v>50</v>
      </c>
      <c r="E124" s="48" t="s">
        <v>368</v>
      </c>
      <c r="F124" s="21" t="s">
        <v>340</v>
      </c>
    </row>
    <row r="125" spans="2:6">
      <c r="B125" s="21">
        <v>122</v>
      </c>
      <c r="C125" s="22" t="s">
        <v>145</v>
      </c>
      <c r="D125" s="19">
        <v>30</v>
      </c>
      <c r="E125" s="48"/>
      <c r="F125" s="21" t="s">
        <v>341</v>
      </c>
    </row>
    <row r="126" spans="2:6">
      <c r="B126" s="21">
        <v>123</v>
      </c>
      <c r="C126" s="22" t="s">
        <v>146</v>
      </c>
      <c r="D126" s="19">
        <v>12</v>
      </c>
      <c r="E126" s="48"/>
      <c r="F126" s="21" t="s">
        <v>342</v>
      </c>
    </row>
    <row r="127" spans="2:6">
      <c r="B127" s="21">
        <v>124</v>
      </c>
      <c r="C127" s="22" t="s">
        <v>147</v>
      </c>
      <c r="D127" s="19">
        <v>30</v>
      </c>
      <c r="E127" s="48"/>
      <c r="F127" s="21" t="s">
        <v>343</v>
      </c>
    </row>
    <row r="128" spans="2:6">
      <c r="B128" s="21">
        <v>125</v>
      </c>
      <c r="C128" s="22" t="s">
        <v>148</v>
      </c>
      <c r="D128" s="19">
        <v>20</v>
      </c>
      <c r="E128" s="48" t="s">
        <v>369</v>
      </c>
      <c r="F128" s="21" t="s">
        <v>340</v>
      </c>
    </row>
    <row r="129" spans="2:6">
      <c r="B129" s="21">
        <v>126</v>
      </c>
      <c r="C129" s="22" t="s">
        <v>149</v>
      </c>
      <c r="D129" s="19">
        <v>50</v>
      </c>
      <c r="E129" s="48"/>
      <c r="F129" s="21" t="s">
        <v>341</v>
      </c>
    </row>
    <row r="130" spans="2:6">
      <c r="B130" s="21">
        <v>127</v>
      </c>
      <c r="C130" s="22" t="s">
        <v>150</v>
      </c>
      <c r="D130" s="19">
        <v>8</v>
      </c>
      <c r="E130" s="48"/>
      <c r="F130" s="21" t="s">
        <v>342</v>
      </c>
    </row>
    <row r="131" spans="2:6">
      <c r="B131" s="21">
        <v>128</v>
      </c>
      <c r="C131" s="22" t="s">
        <v>151</v>
      </c>
      <c r="D131" s="19">
        <v>8</v>
      </c>
      <c r="E131" s="48"/>
      <c r="F131" s="21" t="s">
        <v>343</v>
      </c>
    </row>
    <row r="132" spans="2:6">
      <c r="B132" s="21">
        <v>129</v>
      </c>
      <c r="C132" s="22" t="s">
        <v>152</v>
      </c>
      <c r="D132" s="19">
        <v>25</v>
      </c>
      <c r="E132" s="48" t="s">
        <v>370</v>
      </c>
      <c r="F132" s="21" t="s">
        <v>340</v>
      </c>
    </row>
    <row r="133" spans="2:6">
      <c r="B133" s="21">
        <v>130</v>
      </c>
      <c r="C133" s="22" t="s">
        <v>153</v>
      </c>
      <c r="D133" s="19">
        <v>25</v>
      </c>
      <c r="E133" s="48"/>
      <c r="F133" s="21" t="s">
        <v>341</v>
      </c>
    </row>
    <row r="134" spans="2:6">
      <c r="B134" s="21">
        <v>131</v>
      </c>
      <c r="C134" s="22" t="s">
        <v>154</v>
      </c>
      <c r="D134" s="19">
        <v>30</v>
      </c>
      <c r="E134" s="48" t="s">
        <v>371</v>
      </c>
      <c r="F134" s="21" t="s">
        <v>340</v>
      </c>
    </row>
    <row r="135" spans="2:6">
      <c r="B135" s="21">
        <v>132</v>
      </c>
      <c r="C135" s="22" t="s">
        <v>155</v>
      </c>
      <c r="D135" s="19">
        <v>30</v>
      </c>
      <c r="E135" s="48"/>
      <c r="F135" s="21" t="s">
        <v>341</v>
      </c>
    </row>
    <row r="136" spans="2:6">
      <c r="B136" s="21">
        <v>133</v>
      </c>
      <c r="C136" s="23" t="s">
        <v>156</v>
      </c>
      <c r="D136" s="19">
        <v>30</v>
      </c>
      <c r="E136" s="21" t="s">
        <v>372</v>
      </c>
      <c r="F136" s="21" t="s">
        <v>373</v>
      </c>
    </row>
    <row r="137" spans="2:6">
      <c r="B137" s="21">
        <v>134</v>
      </c>
      <c r="C137" s="22" t="s">
        <v>374</v>
      </c>
      <c r="D137" s="19">
        <v>30</v>
      </c>
      <c r="E137" s="48" t="s">
        <v>375</v>
      </c>
      <c r="F137" s="21" t="s">
        <v>376</v>
      </c>
    </row>
    <row r="138" spans="2:6">
      <c r="B138" s="21">
        <v>135</v>
      </c>
      <c r="C138" s="22" t="s">
        <v>377</v>
      </c>
      <c r="D138" s="19">
        <v>30</v>
      </c>
      <c r="E138" s="48"/>
      <c r="F138" s="21" t="s">
        <v>378</v>
      </c>
    </row>
    <row r="139" spans="2:6">
      <c r="B139" s="21">
        <v>136</v>
      </c>
      <c r="C139" s="22" t="s">
        <v>379</v>
      </c>
      <c r="D139" s="19">
        <v>5</v>
      </c>
      <c r="E139" s="48"/>
      <c r="F139" s="21" t="s">
        <v>380</v>
      </c>
    </row>
    <row r="140" spans="2:6">
      <c r="B140" s="21">
        <v>137</v>
      </c>
      <c r="C140" s="22" t="s">
        <v>381</v>
      </c>
      <c r="D140" s="19">
        <v>0</v>
      </c>
      <c r="E140" s="48"/>
      <c r="F140" s="21" t="s">
        <v>382</v>
      </c>
    </row>
    <row r="141" spans="2:6">
      <c r="B141" s="21">
        <v>138</v>
      </c>
      <c r="C141" s="22" t="s">
        <v>383</v>
      </c>
      <c r="D141" s="19">
        <v>10</v>
      </c>
      <c r="E141" s="48"/>
      <c r="F141" s="21" t="s">
        <v>384</v>
      </c>
    </row>
    <row r="142" spans="2:6">
      <c r="B142" s="21">
        <v>139</v>
      </c>
      <c r="C142" s="22" t="s">
        <v>385</v>
      </c>
      <c r="D142" s="19">
        <v>10</v>
      </c>
      <c r="E142" s="48"/>
      <c r="F142" s="21" t="s">
        <v>386</v>
      </c>
    </row>
    <row r="143" spans="2:6">
      <c r="B143" s="21">
        <v>140</v>
      </c>
      <c r="C143" s="22" t="s">
        <v>387</v>
      </c>
      <c r="D143" s="19">
        <v>5</v>
      </c>
      <c r="E143" s="48"/>
      <c r="F143" s="21" t="s">
        <v>388</v>
      </c>
    </row>
    <row r="144" spans="2:6">
      <c r="B144" s="21">
        <v>141</v>
      </c>
      <c r="C144" s="22" t="s">
        <v>389</v>
      </c>
      <c r="D144" s="19">
        <v>0</v>
      </c>
      <c r="E144" s="48"/>
      <c r="F144" s="21" t="s">
        <v>390</v>
      </c>
    </row>
    <row r="145" spans="2:6">
      <c r="B145" s="21">
        <v>142</v>
      </c>
      <c r="C145" s="22" t="s">
        <v>391</v>
      </c>
      <c r="D145" s="19">
        <v>1</v>
      </c>
      <c r="E145" s="48"/>
      <c r="F145" s="21" t="s">
        <v>392</v>
      </c>
    </row>
    <row r="146" spans="2:6">
      <c r="B146" s="21">
        <v>143</v>
      </c>
      <c r="C146" s="22" t="s">
        <v>393</v>
      </c>
      <c r="D146" s="19">
        <v>20</v>
      </c>
      <c r="E146" s="48"/>
      <c r="F146" s="21" t="s">
        <v>394</v>
      </c>
    </row>
    <row r="147" spans="2:6">
      <c r="B147" s="21">
        <v>144</v>
      </c>
      <c r="C147" s="22" t="s">
        <v>395</v>
      </c>
      <c r="D147" s="19">
        <v>30</v>
      </c>
      <c r="E147" s="48" t="s">
        <v>396</v>
      </c>
      <c r="F147" s="21" t="s">
        <v>376</v>
      </c>
    </row>
    <row r="148" spans="2:6">
      <c r="B148" s="21">
        <v>145</v>
      </c>
      <c r="C148" s="22" t="s">
        <v>397</v>
      </c>
      <c r="D148" s="19">
        <v>30</v>
      </c>
      <c r="E148" s="48"/>
      <c r="F148" s="21" t="s">
        <v>378</v>
      </c>
    </row>
    <row r="149" spans="2:6">
      <c r="B149" s="21">
        <v>146</v>
      </c>
      <c r="C149" s="22" t="s">
        <v>398</v>
      </c>
      <c r="D149" s="19">
        <v>5</v>
      </c>
      <c r="E149" s="48"/>
      <c r="F149" s="21" t="s">
        <v>380</v>
      </c>
    </row>
    <row r="150" spans="2:6">
      <c r="B150" s="21">
        <v>147</v>
      </c>
      <c r="C150" s="22" t="s">
        <v>399</v>
      </c>
      <c r="D150" s="19">
        <v>0</v>
      </c>
      <c r="E150" s="48"/>
      <c r="F150" s="21" t="s">
        <v>382</v>
      </c>
    </row>
    <row r="151" spans="2:6">
      <c r="B151" s="21">
        <v>148</v>
      </c>
      <c r="C151" s="22" t="s">
        <v>400</v>
      </c>
      <c r="D151" s="19">
        <v>10</v>
      </c>
      <c r="E151" s="48"/>
      <c r="F151" s="21" t="s">
        <v>384</v>
      </c>
    </row>
    <row r="152" spans="2:6">
      <c r="B152" s="21">
        <v>149</v>
      </c>
      <c r="C152" s="22" t="s">
        <v>401</v>
      </c>
      <c r="D152" s="19">
        <v>10</v>
      </c>
      <c r="E152" s="48"/>
      <c r="F152" s="21" t="s">
        <v>386</v>
      </c>
    </row>
    <row r="153" spans="2:6">
      <c r="B153" s="21">
        <v>150</v>
      </c>
      <c r="C153" s="22" t="s">
        <v>402</v>
      </c>
      <c r="D153" s="19">
        <v>5</v>
      </c>
      <c r="E153" s="48"/>
      <c r="F153" s="21" t="s">
        <v>388</v>
      </c>
    </row>
    <row r="154" spans="2:6">
      <c r="B154" s="21">
        <v>151</v>
      </c>
      <c r="C154" s="22" t="s">
        <v>403</v>
      </c>
      <c r="D154" s="19">
        <v>0</v>
      </c>
      <c r="E154" s="48"/>
      <c r="F154" s="21" t="s">
        <v>390</v>
      </c>
    </row>
    <row r="155" spans="2:6">
      <c r="B155" s="21">
        <v>152</v>
      </c>
      <c r="C155" s="22" t="s">
        <v>404</v>
      </c>
      <c r="D155" s="19">
        <v>1</v>
      </c>
      <c r="E155" s="48"/>
      <c r="F155" s="21" t="s">
        <v>392</v>
      </c>
    </row>
    <row r="156" spans="2:6">
      <c r="B156" s="21">
        <v>153</v>
      </c>
      <c r="C156" s="22" t="s">
        <v>405</v>
      </c>
      <c r="D156" s="19">
        <v>20</v>
      </c>
      <c r="E156" s="48"/>
      <c r="F156" s="21" t="s">
        <v>394</v>
      </c>
    </row>
    <row r="157" spans="2:6">
      <c r="B157" s="21">
        <v>154</v>
      </c>
      <c r="C157" s="22" t="s">
        <v>406</v>
      </c>
      <c r="D157" s="19">
        <v>30</v>
      </c>
      <c r="E157" s="48" t="s">
        <v>407</v>
      </c>
      <c r="F157" s="21" t="s">
        <v>376</v>
      </c>
    </row>
    <row r="158" spans="2:6">
      <c r="B158" s="21">
        <v>155</v>
      </c>
      <c r="C158" s="22" t="s">
        <v>408</v>
      </c>
      <c r="D158" s="19">
        <v>30</v>
      </c>
      <c r="E158" s="48"/>
      <c r="F158" s="21" t="s">
        <v>378</v>
      </c>
    </row>
    <row r="159" spans="2:6">
      <c r="B159" s="21">
        <v>156</v>
      </c>
      <c r="C159" s="22" t="s">
        <v>409</v>
      </c>
      <c r="D159" s="19">
        <v>5</v>
      </c>
      <c r="E159" s="48"/>
      <c r="F159" s="21" t="s">
        <v>380</v>
      </c>
    </row>
    <row r="160" spans="2:6">
      <c r="B160" s="21">
        <v>157</v>
      </c>
      <c r="C160" s="22" t="s">
        <v>410</v>
      </c>
      <c r="D160" s="19">
        <v>0</v>
      </c>
      <c r="E160" s="48"/>
      <c r="F160" s="21" t="s">
        <v>382</v>
      </c>
    </row>
    <row r="161" spans="2:6">
      <c r="B161" s="21">
        <v>158</v>
      </c>
      <c r="C161" s="22" t="s">
        <v>411</v>
      </c>
      <c r="D161" s="19">
        <v>10</v>
      </c>
      <c r="E161" s="48"/>
      <c r="F161" s="21" t="s">
        <v>384</v>
      </c>
    </row>
    <row r="162" spans="2:6">
      <c r="B162" s="21">
        <v>159</v>
      </c>
      <c r="C162" s="22" t="s">
        <v>412</v>
      </c>
      <c r="D162" s="19">
        <v>10</v>
      </c>
      <c r="E162" s="48"/>
      <c r="F162" s="21" t="s">
        <v>386</v>
      </c>
    </row>
    <row r="163" spans="2:6">
      <c r="B163" s="21">
        <v>160</v>
      </c>
      <c r="C163" s="22" t="s">
        <v>413</v>
      </c>
      <c r="D163" s="19">
        <v>5</v>
      </c>
      <c r="E163" s="48"/>
      <c r="F163" s="21" t="s">
        <v>388</v>
      </c>
    </row>
    <row r="164" spans="2:6">
      <c r="B164" s="21">
        <v>161</v>
      </c>
      <c r="C164" s="22" t="s">
        <v>414</v>
      </c>
      <c r="D164" s="19">
        <v>0</v>
      </c>
      <c r="E164" s="48"/>
      <c r="F164" s="21" t="s">
        <v>390</v>
      </c>
    </row>
    <row r="165" spans="2:6">
      <c r="B165" s="21">
        <v>162</v>
      </c>
      <c r="C165" s="22" t="s">
        <v>415</v>
      </c>
      <c r="D165" s="19">
        <v>1</v>
      </c>
      <c r="E165" s="48"/>
      <c r="F165" s="21" t="s">
        <v>392</v>
      </c>
    </row>
    <row r="166" spans="2:6">
      <c r="B166" s="21">
        <v>163</v>
      </c>
      <c r="C166" s="22" t="s">
        <v>416</v>
      </c>
      <c r="D166" s="19">
        <v>20</v>
      </c>
      <c r="E166" s="48"/>
      <c r="F166" s="21" t="s">
        <v>394</v>
      </c>
    </row>
    <row r="167" spans="2:6">
      <c r="B167" s="21">
        <v>164</v>
      </c>
      <c r="C167" s="22" t="s">
        <v>417</v>
      </c>
      <c r="D167" s="19">
        <v>30</v>
      </c>
      <c r="E167" s="48" t="s">
        <v>418</v>
      </c>
      <c r="F167" s="21" t="s">
        <v>376</v>
      </c>
    </row>
    <row r="168" spans="2:6">
      <c r="B168" s="21">
        <v>165</v>
      </c>
      <c r="C168" s="22" t="s">
        <v>419</v>
      </c>
      <c r="D168" s="19">
        <v>30</v>
      </c>
      <c r="E168" s="48"/>
      <c r="F168" s="21" t="s">
        <v>378</v>
      </c>
    </row>
    <row r="169" spans="2:6">
      <c r="B169" s="21">
        <v>166</v>
      </c>
      <c r="C169" s="22" t="s">
        <v>420</v>
      </c>
      <c r="D169" s="19">
        <v>5</v>
      </c>
      <c r="E169" s="48"/>
      <c r="F169" s="21" t="s">
        <v>380</v>
      </c>
    </row>
    <row r="170" spans="2:6">
      <c r="B170" s="21">
        <v>167</v>
      </c>
      <c r="C170" s="22" t="s">
        <v>421</v>
      </c>
      <c r="D170" s="19">
        <v>0</v>
      </c>
      <c r="E170" s="48"/>
      <c r="F170" s="21" t="s">
        <v>382</v>
      </c>
    </row>
    <row r="171" spans="2:6">
      <c r="B171" s="21">
        <v>168</v>
      </c>
      <c r="C171" s="22" t="s">
        <v>422</v>
      </c>
      <c r="D171" s="19">
        <v>10</v>
      </c>
      <c r="E171" s="48"/>
      <c r="F171" s="21" t="s">
        <v>384</v>
      </c>
    </row>
    <row r="172" spans="2:6">
      <c r="B172" s="21">
        <v>169</v>
      </c>
      <c r="C172" s="22" t="s">
        <v>423</v>
      </c>
      <c r="D172" s="19">
        <v>10</v>
      </c>
      <c r="E172" s="48"/>
      <c r="F172" s="21" t="s">
        <v>386</v>
      </c>
    </row>
    <row r="173" spans="2:6">
      <c r="B173" s="21">
        <v>170</v>
      </c>
      <c r="C173" s="22" t="s">
        <v>424</v>
      </c>
      <c r="D173" s="19">
        <v>5</v>
      </c>
      <c r="E173" s="48"/>
      <c r="F173" s="21" t="s">
        <v>388</v>
      </c>
    </row>
    <row r="174" spans="2:6">
      <c r="B174" s="21">
        <v>171</v>
      </c>
      <c r="C174" s="22" t="s">
        <v>425</v>
      </c>
      <c r="D174" s="19">
        <v>0</v>
      </c>
      <c r="E174" s="48"/>
      <c r="F174" s="21" t="s">
        <v>390</v>
      </c>
    </row>
    <row r="175" spans="2:6">
      <c r="B175" s="21">
        <v>172</v>
      </c>
      <c r="C175" s="22" t="s">
        <v>426</v>
      </c>
      <c r="D175" s="19">
        <v>1</v>
      </c>
      <c r="E175" s="48"/>
      <c r="F175" s="21" t="s">
        <v>392</v>
      </c>
    </row>
    <row r="176" spans="2:6">
      <c r="B176" s="21">
        <v>173</v>
      </c>
      <c r="C176" s="22" t="s">
        <v>427</v>
      </c>
      <c r="D176" s="19">
        <v>20</v>
      </c>
      <c r="E176" s="48"/>
      <c r="F176" s="21" t="s">
        <v>394</v>
      </c>
    </row>
    <row r="177" spans="2:6">
      <c r="B177" s="21">
        <v>174</v>
      </c>
      <c r="C177" s="22" t="s">
        <v>428</v>
      </c>
      <c r="D177" s="19">
        <v>0</v>
      </c>
      <c r="E177" s="48" t="s">
        <v>429</v>
      </c>
      <c r="F177" s="21" t="s">
        <v>430</v>
      </c>
    </row>
    <row r="178" spans="2:6">
      <c r="B178" s="21">
        <v>175</v>
      </c>
      <c r="C178" s="22" t="s">
        <v>157</v>
      </c>
      <c r="D178" s="19">
        <v>20</v>
      </c>
      <c r="E178" s="48"/>
      <c r="F178" s="21" t="s">
        <v>431</v>
      </c>
    </row>
    <row r="179" spans="2:6">
      <c r="B179" s="21">
        <v>176</v>
      </c>
      <c r="C179" s="22" t="s">
        <v>158</v>
      </c>
      <c r="D179" s="19">
        <v>50</v>
      </c>
      <c r="E179" s="48"/>
      <c r="F179" s="21" t="s">
        <v>432</v>
      </c>
    </row>
    <row r="180" spans="2:6">
      <c r="B180" s="21">
        <v>177</v>
      </c>
      <c r="C180" s="22" t="s">
        <v>159</v>
      </c>
      <c r="D180" s="19">
        <v>45</v>
      </c>
      <c r="E180" s="48"/>
      <c r="F180" s="21" t="s">
        <v>433</v>
      </c>
    </row>
    <row r="181" spans="2:6">
      <c r="B181" s="21">
        <v>178</v>
      </c>
      <c r="C181" s="22" t="s">
        <v>160</v>
      </c>
      <c r="D181" s="19">
        <v>140</v>
      </c>
      <c r="E181" s="48"/>
      <c r="F181" s="21" t="s">
        <v>434</v>
      </c>
    </row>
    <row r="182" spans="2:6">
      <c r="B182" s="21">
        <v>179</v>
      </c>
      <c r="C182" s="22" t="s">
        <v>161</v>
      </c>
      <c r="D182" s="19">
        <v>40</v>
      </c>
      <c r="E182" s="48"/>
      <c r="F182" s="21" t="s">
        <v>435</v>
      </c>
    </row>
    <row r="183" spans="2:6">
      <c r="B183" s="21">
        <v>180</v>
      </c>
      <c r="C183" s="22" t="s">
        <v>162</v>
      </c>
      <c r="D183" s="19">
        <v>28</v>
      </c>
      <c r="E183" s="48"/>
      <c r="F183" s="21" t="s">
        <v>436</v>
      </c>
    </row>
    <row r="184" spans="2:6">
      <c r="B184" s="21">
        <v>181</v>
      </c>
      <c r="C184" s="22" t="s">
        <v>163</v>
      </c>
      <c r="D184" s="19">
        <v>12</v>
      </c>
      <c r="E184" s="48"/>
      <c r="F184" s="21" t="s">
        <v>437</v>
      </c>
    </row>
    <row r="185" spans="2:6">
      <c r="B185" s="21">
        <v>182</v>
      </c>
      <c r="C185" s="22" t="s">
        <v>164</v>
      </c>
      <c r="D185" s="19">
        <v>45</v>
      </c>
      <c r="E185" s="48"/>
      <c r="F185" s="21" t="s">
        <v>438</v>
      </c>
    </row>
    <row r="186" spans="2:6">
      <c r="B186" s="21">
        <v>183</v>
      </c>
      <c r="C186" s="22" t="s">
        <v>165</v>
      </c>
      <c r="D186" s="19">
        <v>12</v>
      </c>
      <c r="E186" s="48"/>
      <c r="F186" s="21" t="s">
        <v>439</v>
      </c>
    </row>
    <row r="187" spans="2:6">
      <c r="B187" s="21">
        <v>184</v>
      </c>
      <c r="C187" s="22" t="s">
        <v>166</v>
      </c>
      <c r="D187" s="19">
        <v>8</v>
      </c>
      <c r="E187" s="48"/>
      <c r="F187" s="21" t="s">
        <v>440</v>
      </c>
    </row>
    <row r="188" spans="2:6">
      <c r="B188" s="21">
        <v>185</v>
      </c>
      <c r="C188" s="22" t="s">
        <v>167</v>
      </c>
      <c r="D188" s="19">
        <v>20</v>
      </c>
      <c r="E188" s="48"/>
      <c r="F188" s="21" t="s">
        <v>441</v>
      </c>
    </row>
    <row r="189" spans="2:6">
      <c r="B189" s="21">
        <v>186</v>
      </c>
      <c r="C189" s="22" t="s">
        <v>168</v>
      </c>
      <c r="D189" s="19">
        <v>20</v>
      </c>
      <c r="E189" s="48"/>
      <c r="F189" s="21" t="s">
        <v>442</v>
      </c>
    </row>
    <row r="190" spans="2:6">
      <c r="B190" s="21">
        <v>187</v>
      </c>
      <c r="C190" s="22" t="s">
        <v>169</v>
      </c>
      <c r="D190" s="19">
        <v>0</v>
      </c>
      <c r="E190" s="48"/>
      <c r="F190" s="21" t="s">
        <v>443</v>
      </c>
    </row>
    <row r="191" spans="2:6">
      <c r="B191" s="21">
        <v>188</v>
      </c>
      <c r="C191" s="22" t="s">
        <v>170</v>
      </c>
      <c r="D191" s="19">
        <v>0</v>
      </c>
      <c r="E191" s="48"/>
      <c r="F191" s="21" t="s">
        <v>444</v>
      </c>
    </row>
    <row r="192" spans="2:6">
      <c r="B192" s="21">
        <v>189</v>
      </c>
      <c r="C192" s="22" t="s">
        <v>171</v>
      </c>
      <c r="D192" s="19">
        <v>0</v>
      </c>
      <c r="E192" s="48"/>
      <c r="F192" s="21" t="s">
        <v>445</v>
      </c>
    </row>
    <row r="193" spans="2:6">
      <c r="B193" s="21">
        <v>190</v>
      </c>
      <c r="C193" s="22" t="s">
        <v>172</v>
      </c>
      <c r="D193" s="19">
        <v>0</v>
      </c>
      <c r="E193" s="48"/>
      <c r="F193" s="21" t="s">
        <v>446</v>
      </c>
    </row>
    <row r="194" spans="2:6">
      <c r="B194" s="21">
        <v>191</v>
      </c>
      <c r="C194" s="22" t="s">
        <v>173</v>
      </c>
      <c r="D194" s="19">
        <v>16</v>
      </c>
      <c r="E194" s="48"/>
      <c r="F194" s="21" t="s">
        <v>447</v>
      </c>
    </row>
    <row r="195" spans="2:6">
      <c r="B195" s="21">
        <v>192</v>
      </c>
      <c r="C195" s="22" t="s">
        <v>174</v>
      </c>
      <c r="D195" s="19">
        <v>16</v>
      </c>
      <c r="E195" s="48"/>
      <c r="F195" s="21" t="s">
        <v>448</v>
      </c>
    </row>
    <row r="196" spans="2:6">
      <c r="B196" s="21">
        <v>193</v>
      </c>
      <c r="C196" s="22" t="s">
        <v>175</v>
      </c>
      <c r="D196" s="19">
        <v>0</v>
      </c>
      <c r="E196" s="48"/>
      <c r="F196" s="21" t="s">
        <v>449</v>
      </c>
    </row>
    <row r="197" spans="2:6">
      <c r="B197" s="21">
        <v>194</v>
      </c>
      <c r="C197" s="22" t="s">
        <v>176</v>
      </c>
      <c r="D197" s="19">
        <v>0</v>
      </c>
      <c r="E197" s="48"/>
      <c r="F197" s="21" t="s">
        <v>450</v>
      </c>
    </row>
    <row r="198" spans="2:6">
      <c r="B198" s="21">
        <v>195</v>
      </c>
      <c r="C198" s="22" t="s">
        <v>177</v>
      </c>
      <c r="D198" s="19">
        <v>0</v>
      </c>
      <c r="E198" s="48"/>
      <c r="F198" s="21" t="s">
        <v>451</v>
      </c>
    </row>
    <row r="199" spans="2:6">
      <c r="B199" s="21">
        <v>196</v>
      </c>
      <c r="C199" s="22" t="s">
        <v>178</v>
      </c>
      <c r="D199" s="19">
        <v>0</v>
      </c>
      <c r="E199" s="48"/>
      <c r="F199" s="21" t="s">
        <v>452</v>
      </c>
    </row>
    <row r="200" spans="2:6">
      <c r="B200" s="21">
        <v>197</v>
      </c>
      <c r="C200" s="22" t="s">
        <v>179</v>
      </c>
      <c r="D200" s="19">
        <v>0</v>
      </c>
      <c r="E200" s="48"/>
      <c r="F200" s="21" t="s">
        <v>453</v>
      </c>
    </row>
    <row r="201" spans="2:6">
      <c r="B201" s="21">
        <v>198</v>
      </c>
      <c r="C201" s="22" t="s">
        <v>180</v>
      </c>
      <c r="D201" s="19">
        <v>0</v>
      </c>
      <c r="E201" s="48"/>
      <c r="F201" s="21" t="s">
        <v>454</v>
      </c>
    </row>
    <row r="202" spans="2:6">
      <c r="B202" s="21">
        <v>199</v>
      </c>
      <c r="C202" s="22" t="s">
        <v>181</v>
      </c>
      <c r="D202" s="19">
        <v>0</v>
      </c>
      <c r="E202" s="48"/>
      <c r="F202" s="21" t="s">
        <v>455</v>
      </c>
    </row>
    <row r="203" spans="2:6">
      <c r="B203" s="21">
        <v>200</v>
      </c>
      <c r="C203" s="22" t="s">
        <v>182</v>
      </c>
      <c r="D203" s="19">
        <v>0</v>
      </c>
      <c r="E203" s="48"/>
      <c r="F203" s="21" t="s">
        <v>456</v>
      </c>
    </row>
    <row r="204" spans="2:6">
      <c r="B204" s="21">
        <v>201</v>
      </c>
      <c r="C204" s="22" t="s">
        <v>183</v>
      </c>
      <c r="D204" s="19">
        <v>0</v>
      </c>
      <c r="E204" s="48"/>
      <c r="F204" s="21" t="s">
        <v>457</v>
      </c>
    </row>
    <row r="205" spans="2:6">
      <c r="B205" s="21">
        <v>202</v>
      </c>
      <c r="C205" s="22" t="s">
        <v>184</v>
      </c>
      <c r="D205" s="19">
        <v>0</v>
      </c>
      <c r="E205" s="48"/>
      <c r="F205" s="21" t="s">
        <v>458</v>
      </c>
    </row>
    <row r="206" spans="2:6">
      <c r="B206" s="21">
        <v>203</v>
      </c>
      <c r="C206" s="22" t="s">
        <v>185</v>
      </c>
      <c r="D206" s="19">
        <v>0</v>
      </c>
      <c r="E206" s="48"/>
      <c r="F206" s="21" t="s">
        <v>459</v>
      </c>
    </row>
    <row r="207" spans="2:6">
      <c r="B207" s="21">
        <v>204</v>
      </c>
      <c r="C207" s="22" t="s">
        <v>186</v>
      </c>
      <c r="D207" s="19">
        <v>0</v>
      </c>
      <c r="E207" s="48"/>
      <c r="F207" s="21" t="s">
        <v>460</v>
      </c>
    </row>
    <row r="208" spans="2:6">
      <c r="B208" s="21">
        <v>205</v>
      </c>
      <c r="C208" s="22" t="s">
        <v>187</v>
      </c>
      <c r="D208" s="19">
        <v>0</v>
      </c>
      <c r="E208" s="48"/>
      <c r="F208" s="21" t="s">
        <v>461</v>
      </c>
    </row>
  </sheetData>
  <mergeCells count="33">
    <mergeCell ref="E59:E63"/>
    <mergeCell ref="E4:E8"/>
    <mergeCell ref="E9:E13"/>
    <mergeCell ref="E14:E18"/>
    <mergeCell ref="E19:E23"/>
    <mergeCell ref="E24:E28"/>
    <mergeCell ref="E29:E33"/>
    <mergeCell ref="E34:E38"/>
    <mergeCell ref="E39:E43"/>
    <mergeCell ref="E44:E48"/>
    <mergeCell ref="E49:E53"/>
    <mergeCell ref="E54:E58"/>
    <mergeCell ref="E119:E123"/>
    <mergeCell ref="E64:E68"/>
    <mergeCell ref="E69:E73"/>
    <mergeCell ref="E74:E78"/>
    <mergeCell ref="E79:E83"/>
    <mergeCell ref="E84:E88"/>
    <mergeCell ref="E89:E93"/>
    <mergeCell ref="E94:E98"/>
    <mergeCell ref="E99:E103"/>
    <mergeCell ref="E104:E108"/>
    <mergeCell ref="E109:E113"/>
    <mergeCell ref="E114:E118"/>
    <mergeCell ref="E157:E166"/>
    <mergeCell ref="E167:E176"/>
    <mergeCell ref="E177:E208"/>
    <mergeCell ref="E124:E127"/>
    <mergeCell ref="E128:E131"/>
    <mergeCell ref="E132:E133"/>
    <mergeCell ref="E134:E135"/>
    <mergeCell ref="E137:E146"/>
    <mergeCell ref="E147:E15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/>
  <dimension ref="C3:J34"/>
  <sheetViews>
    <sheetView topLeftCell="A7" workbookViewId="0">
      <selection activeCell="A27" sqref="A27:XFD27"/>
    </sheetView>
  </sheetViews>
  <sheetFormatPr defaultRowHeight="13.5"/>
  <cols>
    <col min="3" max="7" width="9" style="1"/>
    <col min="10" max="10" width="9" style="1"/>
  </cols>
  <sheetData>
    <row r="3" spans="3:10">
      <c r="C3" s="1" t="s">
        <v>505</v>
      </c>
      <c r="D3" s="1" t="s">
        <v>506</v>
      </c>
      <c r="E3" s="1" t="s">
        <v>507</v>
      </c>
      <c r="F3" s="1" t="s">
        <v>508</v>
      </c>
      <c r="G3" s="1" t="s">
        <v>509</v>
      </c>
      <c r="H3" s="1" t="s">
        <v>510</v>
      </c>
      <c r="I3" s="1" t="s">
        <v>511</v>
      </c>
      <c r="J3" s="1" t="s">
        <v>512</v>
      </c>
    </row>
    <row r="4" spans="3:10">
      <c r="C4" s="1">
        <v>200</v>
      </c>
      <c r="D4" s="1">
        <f>INT(60000/C4)</f>
        <v>300</v>
      </c>
      <c r="E4" s="1">
        <v>58</v>
      </c>
      <c r="F4" s="1">
        <v>280</v>
      </c>
      <c r="G4" s="1">
        <f>INT(MOD(F4+E4/D4*360,360))</f>
        <v>349</v>
      </c>
      <c r="H4" s="1">
        <v>63</v>
      </c>
      <c r="I4" s="1">
        <v>270</v>
      </c>
      <c r="J4" s="1">
        <f>INT(MOD(I4+H4/D4*360,360))</f>
        <v>345</v>
      </c>
    </row>
    <row r="5" spans="3:10">
      <c r="C5" s="25">
        <v>300</v>
      </c>
      <c r="D5" s="1">
        <f t="shared" ref="D5:D30" si="0">INT(60000/C5)</f>
        <v>200</v>
      </c>
      <c r="E5" s="1">
        <v>56</v>
      </c>
      <c r="F5" s="1">
        <v>260</v>
      </c>
      <c r="G5" s="1">
        <f t="shared" ref="G5:G34" si="1">INT(MOD(F5+E5/D5*360,360))</f>
        <v>0</v>
      </c>
      <c r="H5" s="1">
        <v>63</v>
      </c>
      <c r="I5" s="1">
        <v>250</v>
      </c>
      <c r="J5" s="1">
        <f t="shared" ref="J5:J34" si="2">INT(MOD(I5+H5/D5*360,360))</f>
        <v>3</v>
      </c>
    </row>
    <row r="6" spans="3:10">
      <c r="C6" s="1">
        <v>400</v>
      </c>
      <c r="D6" s="1">
        <f t="shared" si="0"/>
        <v>150</v>
      </c>
      <c r="E6" s="1">
        <v>54</v>
      </c>
      <c r="F6" s="1">
        <v>250</v>
      </c>
      <c r="G6" s="1">
        <f t="shared" si="1"/>
        <v>19</v>
      </c>
      <c r="H6" s="1">
        <v>63</v>
      </c>
      <c r="I6" s="1">
        <v>230</v>
      </c>
      <c r="J6" s="1">
        <f t="shared" si="2"/>
        <v>21</v>
      </c>
    </row>
    <row r="7" spans="3:10">
      <c r="C7" s="25">
        <v>500</v>
      </c>
      <c r="D7" s="1">
        <f t="shared" si="0"/>
        <v>120</v>
      </c>
      <c r="E7" s="1">
        <v>52</v>
      </c>
      <c r="F7" s="1">
        <v>250</v>
      </c>
      <c r="G7" s="1">
        <f t="shared" si="1"/>
        <v>46</v>
      </c>
      <c r="H7" s="1">
        <v>63</v>
      </c>
      <c r="I7" s="1">
        <v>230</v>
      </c>
      <c r="J7" s="1">
        <f t="shared" si="2"/>
        <v>59</v>
      </c>
    </row>
    <row r="8" spans="3:10">
      <c r="C8" s="1">
        <v>600</v>
      </c>
      <c r="D8" s="1">
        <f t="shared" si="0"/>
        <v>100</v>
      </c>
      <c r="E8" s="1">
        <v>29</v>
      </c>
      <c r="F8" s="1">
        <v>260</v>
      </c>
      <c r="G8" s="1">
        <f t="shared" si="1"/>
        <v>4</v>
      </c>
      <c r="H8" s="1">
        <v>63</v>
      </c>
      <c r="I8" s="1">
        <v>230</v>
      </c>
      <c r="J8" s="1">
        <f t="shared" si="2"/>
        <v>96</v>
      </c>
    </row>
    <row r="9" spans="3:10">
      <c r="C9" s="1">
        <v>700</v>
      </c>
      <c r="D9" s="1">
        <f t="shared" si="0"/>
        <v>85</v>
      </c>
      <c r="E9" s="1">
        <v>28</v>
      </c>
      <c r="F9" s="1">
        <v>240</v>
      </c>
      <c r="G9" s="1">
        <f t="shared" si="1"/>
        <v>358</v>
      </c>
      <c r="H9" s="1">
        <v>63</v>
      </c>
      <c r="I9" s="1">
        <v>190</v>
      </c>
      <c r="J9" s="1">
        <f t="shared" si="2"/>
        <v>96</v>
      </c>
    </row>
    <row r="10" spans="3:10">
      <c r="C10" s="26">
        <v>800</v>
      </c>
      <c r="D10" s="1">
        <f t="shared" si="0"/>
        <v>75</v>
      </c>
      <c r="E10" s="1">
        <v>26</v>
      </c>
      <c r="F10" s="1">
        <v>240</v>
      </c>
      <c r="G10" s="1">
        <f t="shared" si="1"/>
        <v>4</v>
      </c>
      <c r="H10" s="1">
        <v>63</v>
      </c>
      <c r="I10" s="1">
        <v>190</v>
      </c>
      <c r="J10" s="1">
        <f t="shared" si="2"/>
        <v>132</v>
      </c>
    </row>
    <row r="11" spans="3:10">
      <c r="C11" s="1">
        <v>900</v>
      </c>
      <c r="D11" s="1">
        <f t="shared" si="0"/>
        <v>66</v>
      </c>
      <c r="E11" s="1">
        <v>26</v>
      </c>
      <c r="F11" s="1">
        <v>240</v>
      </c>
      <c r="G11" s="1">
        <f t="shared" si="1"/>
        <v>21</v>
      </c>
      <c r="H11" s="1">
        <v>63</v>
      </c>
      <c r="I11" s="1">
        <v>230</v>
      </c>
      <c r="J11" s="1">
        <f t="shared" si="2"/>
        <v>213</v>
      </c>
    </row>
    <row r="12" spans="3:10">
      <c r="C12" s="1">
        <v>1000</v>
      </c>
      <c r="D12" s="1">
        <f t="shared" si="0"/>
        <v>60</v>
      </c>
      <c r="E12" s="1">
        <v>23</v>
      </c>
      <c r="F12" s="1">
        <v>240</v>
      </c>
      <c r="G12" s="1">
        <f t="shared" si="1"/>
        <v>18</v>
      </c>
      <c r="H12" s="1">
        <v>56</v>
      </c>
      <c r="I12" s="1">
        <v>229</v>
      </c>
      <c r="J12" s="1">
        <f t="shared" si="2"/>
        <v>205</v>
      </c>
    </row>
    <row r="13" spans="3:10">
      <c r="C13" s="1">
        <v>1100</v>
      </c>
      <c r="D13" s="1">
        <f t="shared" si="0"/>
        <v>54</v>
      </c>
      <c r="E13" s="1">
        <v>22</v>
      </c>
      <c r="F13" s="1">
        <v>200</v>
      </c>
      <c r="G13" s="1">
        <f t="shared" si="1"/>
        <v>346</v>
      </c>
      <c r="H13" s="1">
        <v>48</v>
      </c>
      <c r="I13" s="1">
        <v>210</v>
      </c>
      <c r="J13" s="1">
        <f t="shared" si="2"/>
        <v>170</v>
      </c>
    </row>
    <row r="14" spans="3:10">
      <c r="C14" s="26">
        <v>1200</v>
      </c>
      <c r="D14" s="1">
        <f t="shared" si="0"/>
        <v>50</v>
      </c>
      <c r="E14" s="1">
        <v>22</v>
      </c>
      <c r="F14" s="1">
        <v>200</v>
      </c>
      <c r="G14" s="1">
        <f t="shared" si="1"/>
        <v>358</v>
      </c>
      <c r="H14" s="1">
        <v>42</v>
      </c>
      <c r="I14" s="1">
        <v>210</v>
      </c>
      <c r="J14" s="1">
        <f t="shared" si="2"/>
        <v>152</v>
      </c>
    </row>
    <row r="15" spans="3:10">
      <c r="C15" s="1">
        <v>1300</v>
      </c>
      <c r="D15" s="1">
        <f t="shared" si="0"/>
        <v>46</v>
      </c>
      <c r="E15" s="1">
        <v>22</v>
      </c>
      <c r="F15" s="1">
        <v>200</v>
      </c>
      <c r="G15" s="1">
        <f t="shared" si="1"/>
        <v>12</v>
      </c>
      <c r="H15" s="1">
        <v>40</v>
      </c>
      <c r="I15" s="1">
        <v>249</v>
      </c>
      <c r="J15" s="1">
        <f t="shared" si="2"/>
        <v>202</v>
      </c>
    </row>
    <row r="16" spans="3:10">
      <c r="C16" s="1">
        <v>1400</v>
      </c>
      <c r="D16" s="1">
        <f t="shared" si="0"/>
        <v>42</v>
      </c>
      <c r="E16" s="1">
        <v>22</v>
      </c>
      <c r="F16" s="1">
        <v>200</v>
      </c>
      <c r="G16" s="1">
        <f t="shared" si="1"/>
        <v>28</v>
      </c>
      <c r="H16" s="1">
        <v>38</v>
      </c>
      <c r="I16" s="1">
        <v>270</v>
      </c>
      <c r="J16" s="1">
        <f t="shared" si="2"/>
        <v>235</v>
      </c>
    </row>
    <row r="17" spans="3:10">
      <c r="C17" s="1">
        <v>1500</v>
      </c>
      <c r="D17" s="1">
        <f t="shared" si="0"/>
        <v>40</v>
      </c>
      <c r="E17" s="1">
        <v>22</v>
      </c>
      <c r="F17" s="1">
        <v>180</v>
      </c>
      <c r="G17" s="1">
        <f t="shared" si="1"/>
        <v>18</v>
      </c>
      <c r="H17" s="1">
        <v>24</v>
      </c>
      <c r="I17" s="1">
        <v>250</v>
      </c>
      <c r="J17" s="1">
        <f t="shared" si="2"/>
        <v>106</v>
      </c>
    </row>
    <row r="18" spans="3:10">
      <c r="C18" s="1">
        <v>1600</v>
      </c>
      <c r="D18" s="1">
        <f t="shared" si="0"/>
        <v>37</v>
      </c>
      <c r="E18" s="1">
        <v>22</v>
      </c>
      <c r="F18" s="1">
        <v>180</v>
      </c>
      <c r="G18" s="1">
        <f t="shared" si="1"/>
        <v>34</v>
      </c>
      <c r="H18" s="1">
        <v>24</v>
      </c>
      <c r="I18" s="1">
        <v>250</v>
      </c>
      <c r="J18" s="1">
        <f t="shared" si="2"/>
        <v>123</v>
      </c>
    </row>
    <row r="19" spans="3:10">
      <c r="C19" s="1">
        <v>1700</v>
      </c>
      <c r="D19" s="1">
        <f t="shared" si="0"/>
        <v>35</v>
      </c>
      <c r="E19" s="1">
        <v>22</v>
      </c>
      <c r="F19" s="1">
        <v>160</v>
      </c>
      <c r="G19" s="1">
        <f t="shared" si="1"/>
        <v>26</v>
      </c>
      <c r="H19" s="1">
        <v>24</v>
      </c>
      <c r="I19" s="1">
        <v>290</v>
      </c>
      <c r="J19" s="1">
        <f t="shared" si="2"/>
        <v>176</v>
      </c>
    </row>
    <row r="20" spans="3:10">
      <c r="C20" s="26">
        <v>1800</v>
      </c>
      <c r="D20" s="1">
        <f t="shared" si="0"/>
        <v>33</v>
      </c>
      <c r="E20" s="1">
        <v>22</v>
      </c>
      <c r="F20" s="1">
        <v>140</v>
      </c>
      <c r="G20" s="1">
        <f t="shared" si="1"/>
        <v>20</v>
      </c>
      <c r="H20" s="1">
        <v>20</v>
      </c>
      <c r="I20" s="1">
        <v>290</v>
      </c>
      <c r="J20" s="1">
        <f t="shared" si="2"/>
        <v>148</v>
      </c>
    </row>
    <row r="21" spans="3:10">
      <c r="C21" s="1">
        <v>1900</v>
      </c>
      <c r="D21" s="1">
        <f t="shared" si="0"/>
        <v>31</v>
      </c>
      <c r="E21" s="1">
        <v>22</v>
      </c>
      <c r="F21" s="1">
        <v>130</v>
      </c>
      <c r="G21" s="1">
        <f t="shared" si="1"/>
        <v>25</v>
      </c>
      <c r="H21" s="1">
        <v>14</v>
      </c>
      <c r="I21" s="1">
        <v>310</v>
      </c>
      <c r="J21" s="1">
        <f t="shared" si="2"/>
        <v>112</v>
      </c>
    </row>
    <row r="22" spans="3:10">
      <c r="C22" s="1">
        <v>2000</v>
      </c>
      <c r="D22" s="1">
        <f t="shared" si="0"/>
        <v>30</v>
      </c>
      <c r="E22" s="1">
        <v>22</v>
      </c>
      <c r="F22" s="1">
        <v>130</v>
      </c>
      <c r="G22" s="1">
        <f t="shared" si="1"/>
        <v>34</v>
      </c>
      <c r="H22" s="1">
        <v>14</v>
      </c>
      <c r="I22" s="1">
        <v>310</v>
      </c>
      <c r="J22" s="1">
        <f t="shared" si="2"/>
        <v>118</v>
      </c>
    </row>
    <row r="23" spans="3:10">
      <c r="C23" s="1">
        <v>2100</v>
      </c>
      <c r="D23" s="1">
        <f t="shared" si="0"/>
        <v>28</v>
      </c>
      <c r="E23" s="1">
        <v>22</v>
      </c>
      <c r="F23" s="1">
        <v>125</v>
      </c>
      <c r="G23" s="1">
        <f t="shared" si="1"/>
        <v>47</v>
      </c>
      <c r="H23" s="1">
        <v>14</v>
      </c>
      <c r="I23" s="1">
        <v>305</v>
      </c>
      <c r="J23" s="1">
        <f t="shared" si="2"/>
        <v>125</v>
      </c>
    </row>
    <row r="24" spans="3:10">
      <c r="C24" s="1">
        <v>2200</v>
      </c>
      <c r="D24" s="1">
        <f t="shared" si="0"/>
        <v>27</v>
      </c>
      <c r="E24" s="1">
        <v>21</v>
      </c>
      <c r="F24" s="1">
        <v>120</v>
      </c>
      <c r="G24" s="1">
        <f t="shared" si="1"/>
        <v>40</v>
      </c>
      <c r="H24" s="1">
        <v>14</v>
      </c>
      <c r="I24" s="1">
        <v>300</v>
      </c>
      <c r="J24" s="1">
        <f t="shared" si="2"/>
        <v>126</v>
      </c>
    </row>
    <row r="25" spans="3:10">
      <c r="C25" s="1">
        <v>2300</v>
      </c>
      <c r="D25" s="1">
        <f t="shared" si="0"/>
        <v>26</v>
      </c>
      <c r="E25" s="1">
        <v>20</v>
      </c>
      <c r="F25" s="1">
        <v>97</v>
      </c>
      <c r="G25" s="1">
        <f t="shared" si="1"/>
        <v>13</v>
      </c>
      <c r="H25" s="1">
        <v>14</v>
      </c>
      <c r="I25" s="1">
        <v>267</v>
      </c>
      <c r="J25" s="1">
        <f t="shared" si="2"/>
        <v>100</v>
      </c>
    </row>
    <row r="26" spans="3:10">
      <c r="C26" s="1">
        <v>2400</v>
      </c>
      <c r="D26" s="1">
        <f t="shared" si="0"/>
        <v>25</v>
      </c>
      <c r="E26" s="1">
        <v>19</v>
      </c>
      <c r="F26" s="1">
        <v>87</v>
      </c>
      <c r="G26" s="1">
        <f t="shared" si="1"/>
        <v>0</v>
      </c>
      <c r="H26" s="1">
        <v>13</v>
      </c>
      <c r="I26" s="1">
        <v>317</v>
      </c>
      <c r="J26" s="1">
        <f t="shared" si="2"/>
        <v>144</v>
      </c>
    </row>
    <row r="27" spans="3:10">
      <c r="C27" s="1">
        <v>2500</v>
      </c>
      <c r="D27" s="1">
        <f t="shared" si="0"/>
        <v>24</v>
      </c>
      <c r="E27" s="1">
        <v>18</v>
      </c>
      <c r="F27" s="1">
        <v>67</v>
      </c>
      <c r="G27" s="1">
        <f t="shared" si="1"/>
        <v>337</v>
      </c>
      <c r="H27" s="1">
        <v>12</v>
      </c>
      <c r="I27" s="1">
        <v>310</v>
      </c>
      <c r="J27" s="1">
        <f t="shared" si="2"/>
        <v>130</v>
      </c>
    </row>
    <row r="28" spans="3:10">
      <c r="C28" s="1">
        <v>2600</v>
      </c>
      <c r="D28" s="1">
        <f t="shared" si="0"/>
        <v>23</v>
      </c>
      <c r="E28" s="1">
        <v>16</v>
      </c>
      <c r="F28" s="1">
        <v>67</v>
      </c>
      <c r="G28" s="1">
        <f t="shared" si="1"/>
        <v>317</v>
      </c>
      <c r="H28" s="1">
        <v>12</v>
      </c>
      <c r="I28" s="1">
        <v>260</v>
      </c>
      <c r="J28" s="1">
        <f t="shared" si="2"/>
        <v>87</v>
      </c>
    </row>
    <row r="29" spans="3:10">
      <c r="C29" s="1">
        <v>2700</v>
      </c>
      <c r="D29" s="1">
        <f t="shared" si="0"/>
        <v>22</v>
      </c>
      <c r="E29" s="1">
        <v>16</v>
      </c>
      <c r="F29" s="1">
        <v>67</v>
      </c>
      <c r="G29" s="1">
        <f t="shared" si="1"/>
        <v>328</v>
      </c>
      <c r="H29" s="1">
        <v>12</v>
      </c>
      <c r="I29" s="1">
        <v>220</v>
      </c>
      <c r="J29" s="1">
        <f t="shared" si="2"/>
        <v>56</v>
      </c>
    </row>
    <row r="30" spans="3:10">
      <c r="C30" s="1">
        <v>2800</v>
      </c>
      <c r="D30" s="1">
        <f t="shared" si="0"/>
        <v>21</v>
      </c>
      <c r="E30" s="1">
        <v>14</v>
      </c>
      <c r="F30" s="1">
        <v>77</v>
      </c>
      <c r="G30" s="1">
        <f t="shared" si="1"/>
        <v>317</v>
      </c>
      <c r="H30" s="1">
        <v>12</v>
      </c>
      <c r="I30" s="1">
        <v>220</v>
      </c>
      <c r="J30" s="1">
        <f t="shared" si="2"/>
        <v>65</v>
      </c>
    </row>
    <row r="31" spans="3:10">
      <c r="C31" s="1">
        <v>2900</v>
      </c>
      <c r="D31" s="1">
        <f t="shared" ref="D31:D34" si="3">INT(60000/C31)</f>
        <v>20</v>
      </c>
      <c r="E31" s="1">
        <v>12</v>
      </c>
      <c r="F31" s="1">
        <v>67</v>
      </c>
      <c r="G31" s="1">
        <f t="shared" si="1"/>
        <v>283</v>
      </c>
      <c r="H31" s="1">
        <v>11</v>
      </c>
      <c r="I31" s="1">
        <v>267</v>
      </c>
      <c r="J31" s="1">
        <f t="shared" si="2"/>
        <v>105</v>
      </c>
    </row>
    <row r="32" spans="3:10">
      <c r="C32" s="1">
        <v>3000</v>
      </c>
      <c r="D32" s="1">
        <f t="shared" si="3"/>
        <v>20</v>
      </c>
      <c r="E32" s="1">
        <v>10</v>
      </c>
      <c r="F32" s="1">
        <v>87</v>
      </c>
      <c r="G32" s="1">
        <f t="shared" si="1"/>
        <v>267</v>
      </c>
      <c r="H32" s="1">
        <v>10</v>
      </c>
      <c r="I32" s="1">
        <v>257</v>
      </c>
      <c r="J32" s="1">
        <f t="shared" si="2"/>
        <v>77</v>
      </c>
    </row>
    <row r="33" spans="3:10">
      <c r="C33" s="1">
        <v>3100</v>
      </c>
      <c r="D33" s="1">
        <f t="shared" si="3"/>
        <v>19</v>
      </c>
      <c r="E33" s="1">
        <v>10</v>
      </c>
      <c r="F33" s="1">
        <v>60</v>
      </c>
      <c r="G33" s="1">
        <f t="shared" si="1"/>
        <v>249</v>
      </c>
      <c r="H33" s="1">
        <v>9</v>
      </c>
      <c r="I33" s="1">
        <v>257</v>
      </c>
      <c r="J33" s="1">
        <f t="shared" si="2"/>
        <v>67</v>
      </c>
    </row>
    <row r="34" spans="3:10">
      <c r="C34" s="1">
        <v>3200</v>
      </c>
      <c r="D34" s="1">
        <f t="shared" si="3"/>
        <v>18</v>
      </c>
      <c r="E34" s="1">
        <v>10</v>
      </c>
      <c r="F34" s="1">
        <v>60</v>
      </c>
      <c r="G34" s="1">
        <f t="shared" si="1"/>
        <v>260</v>
      </c>
      <c r="H34" s="1">
        <v>8</v>
      </c>
      <c r="I34" s="1">
        <v>257</v>
      </c>
      <c r="J34" s="1">
        <f t="shared" si="2"/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新驱动配置</vt:lpstr>
      <vt:lpstr>伺服参数DSP2</vt:lpstr>
      <vt:lpstr>伺服参数dsp1</vt:lpstr>
      <vt:lpstr>动框</vt:lpstr>
      <vt:lpstr>中压脚随动</vt:lpstr>
      <vt:lpstr>新随动</vt:lpstr>
      <vt:lpstr>耐拓</vt:lpstr>
      <vt:lpstr>第4组增益参数</vt:lpstr>
      <vt:lpstr>小模板机动框</vt:lpstr>
      <vt:lpstr>35机型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孔宪旭</cp:lastModifiedBy>
  <dcterms:created xsi:type="dcterms:W3CDTF">2006-09-13T11:21:51Z</dcterms:created>
  <dcterms:modified xsi:type="dcterms:W3CDTF">2018-07-30T08:01:22Z</dcterms:modified>
</cp:coreProperties>
</file>