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 document\Temp\homework\"/>
    </mc:Choice>
  </mc:AlternateContent>
  <bookViews>
    <workbookView xWindow="0" yWindow="0" windowWidth="0" windowHeight="16725"/>
  </bookViews>
  <sheets>
    <sheet name="方案限制" sheetId="1" r:id="rId1"/>
    <sheet name="方案A" sheetId="2" r:id="rId2"/>
    <sheet name="方案B" sheetId="3" r:id="rId3"/>
    <sheet name="方案C" sheetId="4" r:id="rId4"/>
  </sheets>
  <calcPr calcId="162913"/>
</workbook>
</file>

<file path=xl/calcChain.xml><?xml version="1.0" encoding="utf-8"?>
<calcChain xmlns="http://schemas.openxmlformats.org/spreadsheetml/2006/main">
  <c r="Q19" i="2" l="1"/>
  <c r="Q18" i="2"/>
  <c r="B19" i="2" l="1"/>
  <c r="B18" i="2"/>
  <c r="B18" i="3"/>
  <c r="B19" i="3" s="1"/>
  <c r="Q18" i="3"/>
  <c r="Q19" i="3"/>
  <c r="Q19" i="4"/>
  <c r="Q18" i="4"/>
  <c r="B18" i="4"/>
  <c r="Q9" i="3" l="1"/>
  <c r="B9" i="3"/>
  <c r="Q13" i="4" l="1"/>
  <c r="C13" i="4"/>
  <c r="B13" i="4"/>
  <c r="V12" i="4"/>
  <c r="V13" i="4" s="1"/>
  <c r="U12" i="4"/>
  <c r="U13" i="4" s="1"/>
  <c r="T12" i="4"/>
  <c r="T9" i="4" s="1"/>
  <c r="S12" i="4"/>
  <c r="S13" i="4" s="1"/>
  <c r="R12" i="4"/>
  <c r="R13" i="4" s="1"/>
  <c r="G12" i="4"/>
  <c r="G9" i="4" s="1"/>
  <c r="F12" i="4"/>
  <c r="F13" i="4" s="1"/>
  <c r="E12" i="4"/>
  <c r="E13" i="4" s="1"/>
  <c r="D12" i="4"/>
  <c r="D13" i="4" s="1"/>
  <c r="C12" i="4"/>
  <c r="C9" i="4" s="1"/>
  <c r="V9" i="4"/>
  <c r="S9" i="4"/>
  <c r="R9" i="4"/>
  <c r="Q9" i="4"/>
  <c r="F9" i="4"/>
  <c r="E9" i="4"/>
  <c r="D9" i="4"/>
  <c r="B9" i="4"/>
  <c r="V5" i="4"/>
  <c r="U5" i="4"/>
  <c r="T5" i="4"/>
  <c r="S5" i="4"/>
  <c r="R5" i="4"/>
  <c r="Q5" i="4"/>
  <c r="G5" i="4"/>
  <c r="F5" i="4"/>
  <c r="E5" i="4"/>
  <c r="D5" i="4"/>
  <c r="C5" i="4"/>
  <c r="B5" i="4"/>
  <c r="Q13" i="3"/>
  <c r="F13" i="3"/>
  <c r="B13" i="3"/>
  <c r="V9" i="3"/>
  <c r="U9" i="3"/>
  <c r="T13" i="3"/>
  <c r="S13" i="3"/>
  <c r="R13" i="3"/>
  <c r="G9" i="3"/>
  <c r="E9" i="3"/>
  <c r="D13" i="3"/>
  <c r="C13" i="3"/>
  <c r="T9" i="3"/>
  <c r="R9" i="3"/>
  <c r="F9" i="3"/>
  <c r="D9" i="3"/>
  <c r="C9" i="3"/>
  <c r="V5" i="3"/>
  <c r="U5" i="3"/>
  <c r="T5" i="3"/>
  <c r="S5" i="3"/>
  <c r="R5" i="3"/>
  <c r="Q5" i="3"/>
  <c r="G5" i="3"/>
  <c r="F5" i="3"/>
  <c r="E5" i="3"/>
  <c r="D5" i="3"/>
  <c r="C5" i="3"/>
  <c r="B5" i="3"/>
  <c r="V13" i="2"/>
  <c r="U13" i="2"/>
  <c r="T13" i="2"/>
  <c r="S13" i="2"/>
  <c r="R13" i="2"/>
  <c r="Q13" i="2"/>
  <c r="G13" i="2"/>
  <c r="F13" i="2"/>
  <c r="E13" i="2"/>
  <c r="D13" i="2"/>
  <c r="C13" i="2"/>
  <c r="B13" i="2"/>
  <c r="V9" i="2"/>
  <c r="U9" i="2"/>
  <c r="T9" i="2"/>
  <c r="S9" i="2"/>
  <c r="R9" i="2"/>
  <c r="Q9" i="2"/>
  <c r="G9" i="2"/>
  <c r="F9" i="2"/>
  <c r="E9" i="2"/>
  <c r="D9" i="2"/>
  <c r="C9" i="2"/>
  <c r="B9" i="2"/>
  <c r="V5" i="2"/>
  <c r="U5" i="2"/>
  <c r="T5" i="2"/>
  <c r="S5" i="2"/>
  <c r="R5" i="2"/>
  <c r="Q5" i="2"/>
  <c r="G5" i="2"/>
  <c r="F5" i="2"/>
  <c r="E5" i="2"/>
  <c r="D5" i="2"/>
  <c r="C5" i="2"/>
  <c r="B5" i="2"/>
  <c r="S9" i="3" l="1"/>
  <c r="U13" i="3"/>
  <c r="U9" i="4"/>
  <c r="V13" i="3"/>
  <c r="E13" i="3"/>
  <c r="G13" i="4"/>
  <c r="G13" i="3"/>
  <c r="T13" i="4"/>
</calcChain>
</file>

<file path=xl/sharedStrings.xml><?xml version="1.0" encoding="utf-8"?>
<sst xmlns="http://schemas.openxmlformats.org/spreadsheetml/2006/main" count="149" uniqueCount="35">
  <si>
    <t>折现率</t>
  </si>
  <si>
    <t>总投资金额</t>
  </si>
  <si>
    <t>方案名</t>
  </si>
  <si>
    <t>方案A1</t>
  </si>
  <si>
    <t>方案A2</t>
  </si>
  <si>
    <t>年限</t>
  </si>
  <si>
    <t>项目</t>
  </si>
  <si>
    <t>建设期</t>
  </si>
  <si>
    <t>经营年份</t>
  </si>
  <si>
    <t>0</t>
  </si>
  <si>
    <t>现金流入：</t>
  </si>
  <si>
    <t xml:space="preserve">    营业收入</t>
  </si>
  <si>
    <t xml:space="preserve">    固定资产残值回收</t>
  </si>
  <si>
    <t xml:space="preserve">    流动资金回收</t>
  </si>
  <si>
    <t>现金流出：</t>
  </si>
  <si>
    <t xml:space="preserve">    总投资</t>
  </si>
  <si>
    <t xml:space="preserve">    经营成本</t>
  </si>
  <si>
    <t xml:space="preserve">    税费</t>
  </si>
  <si>
    <t>净现金流量</t>
  </si>
  <si>
    <t>人流量</t>
  </si>
  <si>
    <t>人均消费</t>
  </si>
  <si>
    <t>方案B1</t>
  </si>
  <si>
    <t>方案B2</t>
  </si>
  <si>
    <t>方案C1</t>
  </si>
  <si>
    <t>方案C2</t>
  </si>
  <si>
    <t>185.32</t>
  </si>
  <si>
    <t xml:space="preserve">    所得税</t>
  </si>
  <si>
    <t>万元</t>
    <phoneticPr fontId="2" type="noConversion"/>
  </si>
  <si>
    <t>元</t>
    <phoneticPr fontId="2" type="noConversion"/>
  </si>
  <si>
    <t>万人</t>
    <phoneticPr fontId="2" type="noConversion"/>
  </si>
  <si>
    <t>171.44</t>
    <phoneticPr fontId="2" type="noConversion"/>
  </si>
  <si>
    <t>187.58</t>
    <phoneticPr fontId="2" type="noConversion"/>
  </si>
  <si>
    <t>总成本</t>
    <phoneticPr fontId="2" type="noConversion"/>
  </si>
  <si>
    <t>固定成本</t>
    <phoneticPr fontId="2" type="noConversion"/>
  </si>
  <si>
    <t>万元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</si>
</sst>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_);[Red]\(#,##0.000\)"/>
    <numFmt numFmtId="177" formatCode="#,##0.00_);[Red]\(#,##0.00\)"/>
    <numFmt numFmtId="178" formatCode="0.00_ "/>
    <numFmt numFmtId="179" formatCode="0.00_);[Red]\(0.00\)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华文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/>
    <xf numFmtId="4" fontId="1" fillId="2" borderId="3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/>
    <xf numFmtId="177" fontId="1" fillId="2" borderId="1" xfId="0" applyNumberFormat="1" applyFont="1" applyFill="1" applyBorder="1" applyAlignment="1"/>
    <xf numFmtId="177" fontId="1" fillId="2" borderId="1" xfId="0" applyNumberFormat="1" applyFont="1" applyFill="1" applyBorder="1" applyAlignment="1">
      <alignment horizontal="right"/>
    </xf>
    <xf numFmtId="176" fontId="1" fillId="2" borderId="1" xfId="0" applyNumberFormat="1" applyFont="1" applyFill="1" applyBorder="1" applyAlignment="1"/>
    <xf numFmtId="4" fontId="1" fillId="2" borderId="4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F8" sqref="F8"/>
    </sheetView>
  </sheetViews>
  <sheetFormatPr defaultColWidth="9.25" defaultRowHeight="13.5" x14ac:dyDescent="0.15"/>
  <sheetData>
    <row r="1" spans="1:2" x14ac:dyDescent="0.15">
      <c r="A1" t="s">
        <v>0</v>
      </c>
      <c r="B1">
        <v>0.1</v>
      </c>
    </row>
    <row r="2" spans="1:2" x14ac:dyDescent="0.15">
      <c r="A2" t="s">
        <v>1</v>
      </c>
      <c r="B2">
        <v>600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S19" sqref="S19"/>
    </sheetView>
  </sheetViews>
  <sheetFormatPr defaultColWidth="9.25" defaultRowHeight="13.5" x14ac:dyDescent="0.15"/>
  <cols>
    <col min="1" max="1" width="22.5" customWidth="1"/>
    <col min="2" max="2" width="8.5" customWidth="1"/>
    <col min="3" max="3" width="10.25" customWidth="1"/>
    <col min="4" max="7" width="7.75" customWidth="1"/>
    <col min="16" max="16" width="22.5" customWidth="1"/>
    <col min="17" max="17" width="8.5" customWidth="1"/>
    <col min="18" max="18" width="10.25" customWidth="1"/>
    <col min="19" max="22" width="7.75" customWidth="1"/>
  </cols>
  <sheetData>
    <row r="1" spans="1:22" x14ac:dyDescent="0.15">
      <c r="A1" t="s">
        <v>2</v>
      </c>
      <c r="B1" t="s">
        <v>3</v>
      </c>
      <c r="P1" t="s">
        <v>2</v>
      </c>
      <c r="Q1" t="s">
        <v>4</v>
      </c>
    </row>
    <row r="2" spans="1:22" x14ac:dyDescent="0.15">
      <c r="A2" t="s">
        <v>5</v>
      </c>
      <c r="B2">
        <v>5</v>
      </c>
      <c r="P2" t="s">
        <v>5</v>
      </c>
      <c r="Q2">
        <v>5</v>
      </c>
    </row>
    <row r="3" spans="1:22" ht="16.5" x14ac:dyDescent="0.3">
      <c r="A3" s="15" t="s">
        <v>6</v>
      </c>
      <c r="B3" s="2" t="s">
        <v>7</v>
      </c>
      <c r="C3" s="3" t="s">
        <v>8</v>
      </c>
      <c r="D3" s="4"/>
      <c r="E3" s="4"/>
      <c r="F3" s="4"/>
      <c r="G3" s="10"/>
      <c r="P3" s="15" t="s">
        <v>6</v>
      </c>
      <c r="Q3" s="2" t="s">
        <v>7</v>
      </c>
      <c r="R3" s="3" t="s">
        <v>8</v>
      </c>
      <c r="S3" s="4"/>
      <c r="T3" s="4"/>
      <c r="U3" s="4"/>
      <c r="V3" s="10"/>
    </row>
    <row r="4" spans="1:22" ht="16.5" x14ac:dyDescent="0.3">
      <c r="A4" s="15"/>
      <c r="B4" s="1" t="s">
        <v>9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P4" s="15"/>
      <c r="Q4" s="1" t="s">
        <v>9</v>
      </c>
      <c r="R4" s="5">
        <v>1</v>
      </c>
      <c r="S4" s="5">
        <v>2</v>
      </c>
      <c r="T4" s="5">
        <v>3</v>
      </c>
      <c r="U4" s="5">
        <v>4</v>
      </c>
      <c r="V4" s="5">
        <v>5</v>
      </c>
    </row>
    <row r="5" spans="1:22" ht="16.5" x14ac:dyDescent="0.3">
      <c r="A5" s="6" t="s">
        <v>10</v>
      </c>
      <c r="B5" s="7">
        <f t="shared" ref="B5:G5" si="0">B6+B7+B8</f>
        <v>0</v>
      </c>
      <c r="C5" s="7">
        <f t="shared" si="0"/>
        <v>816</v>
      </c>
      <c r="D5" s="7">
        <f t="shared" si="0"/>
        <v>816</v>
      </c>
      <c r="E5" s="7">
        <f t="shared" si="0"/>
        <v>816</v>
      </c>
      <c r="F5" s="7">
        <f t="shared" si="0"/>
        <v>816</v>
      </c>
      <c r="G5" s="7">
        <f t="shared" si="0"/>
        <v>928.25</v>
      </c>
      <c r="P5" s="6" t="s">
        <v>10</v>
      </c>
      <c r="Q5" s="7">
        <f t="shared" ref="Q5:V5" si="1">Q6+Q7+Q8</f>
        <v>0</v>
      </c>
      <c r="R5" s="7">
        <f t="shared" si="1"/>
        <v>442</v>
      </c>
      <c r="S5" s="7">
        <f t="shared" si="1"/>
        <v>442</v>
      </c>
      <c r="T5" s="7">
        <f t="shared" si="1"/>
        <v>442</v>
      </c>
      <c r="U5" s="7">
        <f t="shared" si="1"/>
        <v>442</v>
      </c>
      <c r="V5" s="7">
        <f t="shared" si="1"/>
        <v>475</v>
      </c>
    </row>
    <row r="6" spans="1:22" ht="16.5" x14ac:dyDescent="0.3">
      <c r="A6" s="6" t="s">
        <v>11</v>
      </c>
      <c r="B6" s="6"/>
      <c r="C6" s="7">
        <v>816</v>
      </c>
      <c r="D6" s="7">
        <v>816</v>
      </c>
      <c r="E6" s="7">
        <v>816</v>
      </c>
      <c r="F6" s="7">
        <v>816</v>
      </c>
      <c r="G6" s="7">
        <v>816</v>
      </c>
      <c r="P6" s="6" t="s">
        <v>11</v>
      </c>
      <c r="Q6" s="6"/>
      <c r="R6" s="7">
        <v>442</v>
      </c>
      <c r="S6" s="7">
        <v>442</v>
      </c>
      <c r="T6" s="7">
        <v>442</v>
      </c>
      <c r="U6" s="7">
        <v>442</v>
      </c>
      <c r="V6" s="7">
        <v>442</v>
      </c>
    </row>
    <row r="7" spans="1:22" ht="16.5" x14ac:dyDescent="0.3">
      <c r="A7" s="6" t="s">
        <v>12</v>
      </c>
      <c r="B7" s="6"/>
      <c r="C7" s="7"/>
      <c r="D7" s="7"/>
      <c r="E7" s="7"/>
      <c r="F7" s="7"/>
      <c r="G7" s="7">
        <v>15</v>
      </c>
      <c r="P7" s="6" t="s">
        <v>12</v>
      </c>
      <c r="Q7" s="6"/>
      <c r="R7" s="7"/>
      <c r="S7" s="7"/>
      <c r="T7" s="7"/>
      <c r="U7" s="7"/>
      <c r="V7" s="7">
        <v>10</v>
      </c>
    </row>
    <row r="8" spans="1:22" ht="16.5" x14ac:dyDescent="0.3">
      <c r="A8" s="6" t="s">
        <v>13</v>
      </c>
      <c r="B8" s="6"/>
      <c r="C8" s="7"/>
      <c r="D8" s="7"/>
      <c r="E8" s="7"/>
      <c r="F8" s="7"/>
      <c r="G8" s="7">
        <v>97.25</v>
      </c>
      <c r="P8" s="6" t="s">
        <v>13</v>
      </c>
      <c r="Q8" s="6"/>
      <c r="R8" s="7"/>
      <c r="S8" s="7"/>
      <c r="T8" s="7"/>
      <c r="U8" s="7"/>
      <c r="V8" s="7">
        <v>23</v>
      </c>
    </row>
    <row r="9" spans="1:22" ht="16.5" x14ac:dyDescent="0.3">
      <c r="A9" s="6" t="s">
        <v>14</v>
      </c>
      <c r="B9" s="7">
        <f t="shared" ref="B9:G9" si="2">B10+B11+B12</f>
        <v>292.61</v>
      </c>
      <c r="C9" s="7">
        <f t="shared" si="2"/>
        <v>678.46600000000001</v>
      </c>
      <c r="D9" s="7">
        <f t="shared" si="2"/>
        <v>678.46600000000001</v>
      </c>
      <c r="E9" s="7">
        <f t="shared" si="2"/>
        <v>678.46600000000001</v>
      </c>
      <c r="F9" s="7">
        <f t="shared" si="2"/>
        <v>678.46600000000001</v>
      </c>
      <c r="G9" s="7">
        <f t="shared" si="2"/>
        <v>678.46600000000001</v>
      </c>
      <c r="P9" s="6" t="s">
        <v>14</v>
      </c>
      <c r="Q9" s="7">
        <f t="shared" ref="Q9:V9" si="3">Q10+Q11+Q12</f>
        <v>187.58</v>
      </c>
      <c r="R9" s="7">
        <f t="shared" si="3"/>
        <v>363.97999999999996</v>
      </c>
      <c r="S9" s="7">
        <f t="shared" si="3"/>
        <v>363.97999999999996</v>
      </c>
      <c r="T9" s="7">
        <f t="shared" si="3"/>
        <v>363.97999999999996</v>
      </c>
      <c r="U9" s="7">
        <f t="shared" si="3"/>
        <v>363.97999999999996</v>
      </c>
      <c r="V9" s="7">
        <f t="shared" si="3"/>
        <v>363.97999999999996</v>
      </c>
    </row>
    <row r="10" spans="1:22" ht="16.5" x14ac:dyDescent="0.3">
      <c r="A10" s="6" t="s">
        <v>15</v>
      </c>
      <c r="B10" s="8">
        <v>292.61</v>
      </c>
      <c r="C10" s="7"/>
      <c r="D10" s="7"/>
      <c r="E10" s="7"/>
      <c r="F10" s="7"/>
      <c r="G10" s="7"/>
      <c r="P10" s="6" t="s">
        <v>15</v>
      </c>
      <c r="Q10" s="11" t="s">
        <v>31</v>
      </c>
      <c r="R10" s="7"/>
      <c r="S10" s="7"/>
      <c r="T10" s="7"/>
      <c r="U10" s="7"/>
      <c r="V10" s="7"/>
    </row>
    <row r="11" spans="1:22" ht="16.5" x14ac:dyDescent="0.3">
      <c r="A11" s="6" t="s">
        <v>16</v>
      </c>
      <c r="B11" s="6"/>
      <c r="C11" s="7">
        <v>643.78</v>
      </c>
      <c r="D11" s="7">
        <v>643.78</v>
      </c>
      <c r="E11" s="7">
        <v>643.78</v>
      </c>
      <c r="F11" s="7">
        <v>643.78</v>
      </c>
      <c r="G11" s="7">
        <v>643.78</v>
      </c>
      <c r="P11" s="6" t="s">
        <v>16</v>
      </c>
      <c r="Q11" s="6"/>
      <c r="R11" s="7">
        <v>345.78</v>
      </c>
      <c r="S11" s="7">
        <v>345.78</v>
      </c>
      <c r="T11" s="7">
        <v>345.78</v>
      </c>
      <c r="U11" s="7">
        <v>345.78</v>
      </c>
      <c r="V11" s="7">
        <v>345.78</v>
      </c>
    </row>
    <row r="12" spans="1:22" ht="16.5" x14ac:dyDescent="0.3">
      <c r="A12" s="6" t="s">
        <v>17</v>
      </c>
      <c r="B12" s="6"/>
      <c r="C12" s="9">
        <v>34.686</v>
      </c>
      <c r="D12" s="9">
        <v>34.686</v>
      </c>
      <c r="E12" s="9">
        <v>34.686</v>
      </c>
      <c r="F12" s="9">
        <v>34.686</v>
      </c>
      <c r="G12" s="9">
        <v>34.686</v>
      </c>
      <c r="P12" s="6" t="s">
        <v>17</v>
      </c>
      <c r="Q12" s="6"/>
      <c r="R12" s="9">
        <v>18.2</v>
      </c>
      <c r="S12" s="9">
        <v>18.2</v>
      </c>
      <c r="T12" s="9">
        <v>18.2</v>
      </c>
      <c r="U12" s="9">
        <v>18.2</v>
      </c>
      <c r="V12" s="9">
        <v>18.2</v>
      </c>
    </row>
    <row r="13" spans="1:22" ht="16.5" x14ac:dyDescent="0.3">
      <c r="A13" s="6" t="s">
        <v>18</v>
      </c>
      <c r="B13" s="7">
        <f>B6+B7+B8-B10-B11-B12</f>
        <v>-292.61</v>
      </c>
      <c r="C13" s="7">
        <f>C6+C7+C8-C10-C11-C12</f>
        <v>137.53400000000002</v>
      </c>
      <c r="D13" s="7">
        <f t="shared" ref="D13:G13" si="4">D6+D7+D8-D10-D11-D12</f>
        <v>137.53400000000002</v>
      </c>
      <c r="E13" s="7">
        <f t="shared" si="4"/>
        <v>137.53400000000002</v>
      </c>
      <c r="F13" s="7">
        <f t="shared" si="4"/>
        <v>137.53400000000002</v>
      </c>
      <c r="G13" s="7">
        <f t="shared" si="4"/>
        <v>249.78400000000002</v>
      </c>
      <c r="P13" s="6" t="s">
        <v>18</v>
      </c>
      <c r="Q13" s="7">
        <f>Q6+Q7+Q8-Q10-Q11-Q12</f>
        <v>-187.58</v>
      </c>
      <c r="R13" s="7">
        <f>R6+R7+R8-R10-R11-R12</f>
        <v>78.020000000000024</v>
      </c>
      <c r="S13" s="7">
        <f t="shared" ref="S13:V13" si="5">S6+S7+S8-S10-S11-S12</f>
        <v>78.020000000000024</v>
      </c>
      <c r="T13" s="7">
        <f t="shared" si="5"/>
        <v>78.020000000000024</v>
      </c>
      <c r="U13" s="7">
        <f t="shared" si="5"/>
        <v>78.020000000000024</v>
      </c>
      <c r="V13" s="7">
        <f t="shared" si="5"/>
        <v>111.02000000000002</v>
      </c>
    </row>
    <row r="16" spans="1:22" x14ac:dyDescent="0.15">
      <c r="A16" t="s">
        <v>19</v>
      </c>
      <c r="B16">
        <v>6.8</v>
      </c>
      <c r="C16" s="12" t="s">
        <v>29</v>
      </c>
      <c r="P16" t="s">
        <v>19</v>
      </c>
      <c r="Q16">
        <v>3.4</v>
      </c>
      <c r="R16" s="12" t="s">
        <v>29</v>
      </c>
    </row>
    <row r="17" spans="1:18" x14ac:dyDescent="0.15">
      <c r="A17" t="s">
        <v>20</v>
      </c>
      <c r="B17">
        <v>120</v>
      </c>
      <c r="C17" s="12" t="s">
        <v>28</v>
      </c>
      <c r="P17" t="s">
        <v>20</v>
      </c>
      <c r="Q17">
        <v>130</v>
      </c>
      <c r="R17" s="12" t="s">
        <v>28</v>
      </c>
    </row>
    <row r="18" spans="1:18" x14ac:dyDescent="0.15">
      <c r="A18" s="12" t="s">
        <v>32</v>
      </c>
      <c r="B18" s="13">
        <f>方案A!C11+方案A!C12</f>
        <v>678.46600000000001</v>
      </c>
      <c r="C18" s="12" t="s">
        <v>34</v>
      </c>
      <c r="P18" s="12" t="s">
        <v>32</v>
      </c>
      <c r="Q18" s="13">
        <f>方案A!R11+方案A!R12</f>
        <v>363.97999999999996</v>
      </c>
      <c r="R18" s="12" t="s">
        <v>34</v>
      </c>
    </row>
    <row r="19" spans="1:18" x14ac:dyDescent="0.15">
      <c r="A19" s="12" t="s">
        <v>33</v>
      </c>
      <c r="B19" s="13">
        <f>B18-240</f>
        <v>438.46600000000001</v>
      </c>
      <c r="C19" s="12" t="s">
        <v>27</v>
      </c>
      <c r="P19" s="12" t="s">
        <v>33</v>
      </c>
      <c r="Q19" s="13">
        <f>Q18-144</f>
        <v>219.97999999999996</v>
      </c>
      <c r="R19" s="12" t="s">
        <v>27</v>
      </c>
    </row>
  </sheetData>
  <mergeCells count="2">
    <mergeCell ref="A3:A4"/>
    <mergeCell ref="P3:P4"/>
  </mergeCells>
  <phoneticPr fontId="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B19" sqref="B19"/>
    </sheetView>
  </sheetViews>
  <sheetFormatPr defaultColWidth="9.25" defaultRowHeight="13.5" x14ac:dyDescent="0.15"/>
  <cols>
    <col min="1" max="1" width="22.5" customWidth="1"/>
    <col min="2" max="2" width="8.5" customWidth="1"/>
    <col min="3" max="3" width="10.25" customWidth="1"/>
    <col min="4" max="7" width="7.75" customWidth="1"/>
    <col min="16" max="16" width="22.5" customWidth="1"/>
    <col min="17" max="17" width="8.5" customWidth="1"/>
    <col min="18" max="18" width="10.25" customWidth="1"/>
    <col min="19" max="22" width="7.75" customWidth="1"/>
  </cols>
  <sheetData>
    <row r="1" spans="1:22" x14ac:dyDescent="0.15">
      <c r="A1" t="s">
        <v>2</v>
      </c>
      <c r="B1" t="s">
        <v>21</v>
      </c>
      <c r="P1" t="s">
        <v>2</v>
      </c>
      <c r="Q1" t="s">
        <v>22</v>
      </c>
    </row>
    <row r="2" spans="1:22" x14ac:dyDescent="0.15">
      <c r="A2" t="s">
        <v>5</v>
      </c>
      <c r="B2">
        <v>5</v>
      </c>
      <c r="P2" t="s">
        <v>5</v>
      </c>
      <c r="Q2">
        <v>5</v>
      </c>
    </row>
    <row r="3" spans="1:22" ht="16.5" x14ac:dyDescent="0.3">
      <c r="A3" s="15" t="s">
        <v>6</v>
      </c>
      <c r="B3" s="2" t="s">
        <v>7</v>
      </c>
      <c r="C3" s="3" t="s">
        <v>8</v>
      </c>
      <c r="D3" s="4"/>
      <c r="E3" s="4"/>
      <c r="F3" s="4"/>
      <c r="G3" s="10"/>
      <c r="P3" s="15" t="s">
        <v>6</v>
      </c>
      <c r="Q3" s="2" t="s">
        <v>7</v>
      </c>
      <c r="R3" s="3" t="s">
        <v>8</v>
      </c>
      <c r="S3" s="4"/>
      <c r="T3" s="4"/>
      <c r="U3" s="4"/>
      <c r="V3" s="10"/>
    </row>
    <row r="4" spans="1:22" ht="16.5" x14ac:dyDescent="0.3">
      <c r="A4" s="15"/>
      <c r="B4" s="1" t="s">
        <v>9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P4" s="15"/>
      <c r="Q4" s="1" t="s">
        <v>9</v>
      </c>
      <c r="R4" s="5">
        <v>1</v>
      </c>
      <c r="S4" s="5">
        <v>2</v>
      </c>
      <c r="T4" s="5">
        <v>3</v>
      </c>
      <c r="U4" s="5">
        <v>4</v>
      </c>
      <c r="V4" s="5">
        <v>5</v>
      </c>
    </row>
    <row r="5" spans="1:22" ht="16.5" x14ac:dyDescent="0.3">
      <c r="A5" s="6" t="s">
        <v>10</v>
      </c>
      <c r="B5" s="7">
        <f t="shared" ref="B5:G5" si="0">B6+B7+B8</f>
        <v>0</v>
      </c>
      <c r="C5" s="7">
        <f>C6+C7+C8</f>
        <v>756</v>
      </c>
      <c r="D5" s="7">
        <f t="shared" si="0"/>
        <v>756</v>
      </c>
      <c r="E5" s="7">
        <f t="shared" si="0"/>
        <v>756</v>
      </c>
      <c r="F5" s="7">
        <f t="shared" si="0"/>
        <v>756</v>
      </c>
      <c r="G5" s="7">
        <f t="shared" si="0"/>
        <v>843.4</v>
      </c>
      <c r="P5" s="6" t="s">
        <v>10</v>
      </c>
      <c r="Q5" s="7">
        <f t="shared" ref="Q5:V5" si="1">Q6+Q7+Q8</f>
        <v>0</v>
      </c>
      <c r="R5" s="7">
        <f t="shared" si="1"/>
        <v>567</v>
      </c>
      <c r="S5" s="7">
        <f t="shared" si="1"/>
        <v>567</v>
      </c>
      <c r="T5" s="7">
        <f t="shared" si="1"/>
        <v>567</v>
      </c>
      <c r="U5" s="7">
        <f t="shared" si="1"/>
        <v>567</v>
      </c>
      <c r="V5" s="7">
        <f t="shared" si="1"/>
        <v>644.95000000000005</v>
      </c>
    </row>
    <row r="6" spans="1:22" ht="16.5" x14ac:dyDescent="0.3">
      <c r="A6" s="6" t="s">
        <v>11</v>
      </c>
      <c r="B6" s="6"/>
      <c r="C6" s="7">
        <v>756</v>
      </c>
      <c r="D6" s="7">
        <v>756</v>
      </c>
      <c r="E6" s="7">
        <v>756</v>
      </c>
      <c r="F6" s="7">
        <v>756</v>
      </c>
      <c r="G6" s="7">
        <v>756</v>
      </c>
      <c r="P6" s="6" t="s">
        <v>11</v>
      </c>
      <c r="Q6" s="6"/>
      <c r="R6" s="7">
        <v>567</v>
      </c>
      <c r="S6" s="7">
        <v>567</v>
      </c>
      <c r="T6" s="7">
        <v>567</v>
      </c>
      <c r="U6" s="7">
        <v>567</v>
      </c>
      <c r="V6" s="7">
        <v>567</v>
      </c>
    </row>
    <row r="7" spans="1:22" ht="16.5" x14ac:dyDescent="0.3">
      <c r="A7" s="6" t="s">
        <v>12</v>
      </c>
      <c r="B7" s="6"/>
      <c r="C7" s="7"/>
      <c r="D7" s="7"/>
      <c r="E7" s="7"/>
      <c r="F7" s="7"/>
      <c r="G7" s="7">
        <v>10</v>
      </c>
      <c r="P7" s="6" t="s">
        <v>12</v>
      </c>
      <c r="Q7" s="6"/>
      <c r="R7" s="7"/>
      <c r="S7" s="7"/>
      <c r="T7" s="7"/>
      <c r="U7" s="7"/>
      <c r="V7" s="7">
        <v>10</v>
      </c>
    </row>
    <row r="8" spans="1:22" ht="16.5" x14ac:dyDescent="0.3">
      <c r="A8" s="6" t="s">
        <v>13</v>
      </c>
      <c r="B8" s="6"/>
      <c r="C8" s="7"/>
      <c r="D8" s="7"/>
      <c r="E8" s="7"/>
      <c r="F8" s="7"/>
      <c r="G8" s="7">
        <v>77.400000000000006</v>
      </c>
      <c r="P8" s="6" t="s">
        <v>13</v>
      </c>
      <c r="Q8" s="6"/>
      <c r="R8" s="7"/>
      <c r="S8" s="7"/>
      <c r="T8" s="7"/>
      <c r="U8" s="7"/>
      <c r="V8" s="7">
        <v>67.95</v>
      </c>
    </row>
    <row r="9" spans="1:22" ht="16.5" x14ac:dyDescent="0.3">
      <c r="A9" s="6" t="s">
        <v>14</v>
      </c>
      <c r="B9" s="7">
        <f>B10+B11+B12</f>
        <v>316.54000000000002</v>
      </c>
      <c r="C9" s="7">
        <f t="shared" ref="C9:G9" si="2">C10+C11+C12</f>
        <v>552</v>
      </c>
      <c r="D9" s="7">
        <f t="shared" si="2"/>
        <v>552</v>
      </c>
      <c r="E9" s="7">
        <f t="shared" si="2"/>
        <v>552</v>
      </c>
      <c r="F9" s="7">
        <f t="shared" si="2"/>
        <v>552</v>
      </c>
      <c r="G9" s="7">
        <f t="shared" si="2"/>
        <v>552</v>
      </c>
      <c r="P9" s="6" t="s">
        <v>14</v>
      </c>
      <c r="Q9" s="7">
        <f t="shared" ref="Q9:V9" si="3">Q10+Q11+Q12</f>
        <v>171.44</v>
      </c>
      <c r="R9" s="7">
        <f t="shared" si="3"/>
        <v>462.29</v>
      </c>
      <c r="S9" s="7">
        <f t="shared" si="3"/>
        <v>462.29</v>
      </c>
      <c r="T9" s="7">
        <f t="shared" si="3"/>
        <v>462.29</v>
      </c>
      <c r="U9" s="7">
        <f t="shared" si="3"/>
        <v>462.29</v>
      </c>
      <c r="V9" s="7">
        <f t="shared" si="3"/>
        <v>462.29</v>
      </c>
    </row>
    <row r="10" spans="1:22" ht="16.5" x14ac:dyDescent="0.3">
      <c r="A10" s="6" t="s">
        <v>15</v>
      </c>
      <c r="B10" s="8">
        <v>316.54000000000002</v>
      </c>
      <c r="C10" s="7"/>
      <c r="D10" s="7"/>
      <c r="E10" s="7"/>
      <c r="F10" s="7"/>
      <c r="G10" s="7"/>
      <c r="P10" s="6" t="s">
        <v>15</v>
      </c>
      <c r="Q10" s="11" t="s">
        <v>30</v>
      </c>
      <c r="R10" s="7"/>
      <c r="S10" s="7"/>
      <c r="T10" s="7"/>
      <c r="U10" s="7"/>
      <c r="V10" s="7"/>
    </row>
    <row r="11" spans="1:22" ht="16.5" x14ac:dyDescent="0.3">
      <c r="A11" s="6" t="s">
        <v>16</v>
      </c>
      <c r="B11" s="6"/>
      <c r="C11" s="7">
        <v>489.8</v>
      </c>
      <c r="D11" s="7">
        <v>489.8</v>
      </c>
      <c r="E11" s="7">
        <v>489.8</v>
      </c>
      <c r="F11" s="7">
        <v>489.8</v>
      </c>
      <c r="G11" s="7">
        <v>489.8</v>
      </c>
      <c r="P11" s="6" t="s">
        <v>16</v>
      </c>
      <c r="Q11" s="6"/>
      <c r="R11" s="7">
        <v>426.81</v>
      </c>
      <c r="S11" s="7">
        <v>426.81</v>
      </c>
      <c r="T11" s="7">
        <v>426.81</v>
      </c>
      <c r="U11" s="7">
        <v>426.81</v>
      </c>
      <c r="V11" s="7">
        <v>426.81</v>
      </c>
    </row>
    <row r="12" spans="1:22" ht="16.5" x14ac:dyDescent="0.3">
      <c r="A12" s="6" t="s">
        <v>17</v>
      </c>
      <c r="B12" s="6"/>
      <c r="C12" s="9">
        <v>62.2</v>
      </c>
      <c r="D12" s="9">
        <v>62.2</v>
      </c>
      <c r="E12" s="9">
        <v>62.2</v>
      </c>
      <c r="F12" s="9">
        <v>62.2</v>
      </c>
      <c r="G12" s="9">
        <v>62.2</v>
      </c>
      <c r="P12" s="6" t="s">
        <v>17</v>
      </c>
      <c r="Q12" s="6"/>
      <c r="R12" s="9">
        <v>35.479999999999997</v>
      </c>
      <c r="S12" s="9">
        <v>35.479999999999997</v>
      </c>
      <c r="T12" s="9">
        <v>35.479999999999997</v>
      </c>
      <c r="U12" s="9">
        <v>35.479999999999997</v>
      </c>
      <c r="V12" s="9">
        <v>35.479999999999997</v>
      </c>
    </row>
    <row r="13" spans="1:22" ht="16.5" x14ac:dyDescent="0.3">
      <c r="A13" s="6" t="s">
        <v>18</v>
      </c>
      <c r="B13" s="7">
        <f t="shared" ref="B13:G13" si="4">B6+B7+B8-B10-B11-B12</f>
        <v>-316.54000000000002</v>
      </c>
      <c r="C13" s="7">
        <f t="shared" si="4"/>
        <v>204</v>
      </c>
      <c r="D13" s="7">
        <f t="shared" si="4"/>
        <v>204</v>
      </c>
      <c r="E13" s="7">
        <f t="shared" si="4"/>
        <v>204</v>
      </c>
      <c r="F13" s="7">
        <f t="shared" si="4"/>
        <v>204</v>
      </c>
      <c r="G13" s="7">
        <f t="shared" si="4"/>
        <v>291.39999999999998</v>
      </c>
      <c r="P13" s="6" t="s">
        <v>18</v>
      </c>
      <c r="Q13" s="7">
        <f t="shared" ref="Q13:V13" si="5">Q6+Q7+Q8-Q10-Q11-Q12</f>
        <v>-171.44</v>
      </c>
      <c r="R13" s="7">
        <f t="shared" si="5"/>
        <v>104.71000000000001</v>
      </c>
      <c r="S13" s="7">
        <f t="shared" si="5"/>
        <v>104.71000000000001</v>
      </c>
      <c r="T13" s="7">
        <f t="shared" si="5"/>
        <v>104.71000000000001</v>
      </c>
      <c r="U13" s="7">
        <f t="shared" si="5"/>
        <v>104.71000000000001</v>
      </c>
      <c r="V13" s="7">
        <f t="shared" si="5"/>
        <v>182.66000000000005</v>
      </c>
    </row>
    <row r="15" spans="1:22" x14ac:dyDescent="0.15">
      <c r="B15" s="13"/>
    </row>
    <row r="16" spans="1:22" x14ac:dyDescent="0.15">
      <c r="A16" t="s">
        <v>19</v>
      </c>
      <c r="B16" s="13">
        <v>7.2</v>
      </c>
      <c r="C16" s="12" t="s">
        <v>29</v>
      </c>
      <c r="P16" t="s">
        <v>19</v>
      </c>
      <c r="Q16" s="13">
        <v>5.4</v>
      </c>
      <c r="R16" s="12" t="s">
        <v>29</v>
      </c>
    </row>
    <row r="17" spans="1:18" x14ac:dyDescent="0.15">
      <c r="A17" t="s">
        <v>20</v>
      </c>
      <c r="B17" s="13">
        <v>105</v>
      </c>
      <c r="C17" s="12" t="s">
        <v>28</v>
      </c>
      <c r="P17" t="s">
        <v>20</v>
      </c>
      <c r="Q17" s="13">
        <v>105</v>
      </c>
      <c r="R17" s="12" t="s">
        <v>28</v>
      </c>
    </row>
    <row r="18" spans="1:18" x14ac:dyDescent="0.15">
      <c r="A18" s="12" t="s">
        <v>32</v>
      </c>
      <c r="B18" s="13">
        <f>方案B!C11+方案B!C12</f>
        <v>552</v>
      </c>
      <c r="C18" s="12" t="s">
        <v>34</v>
      </c>
      <c r="P18" s="12" t="s">
        <v>32</v>
      </c>
      <c r="Q18" s="13">
        <f>方案B!R11+方案B!R12</f>
        <v>462.29</v>
      </c>
      <c r="R18" s="12" t="s">
        <v>34</v>
      </c>
    </row>
    <row r="19" spans="1:18" x14ac:dyDescent="0.15">
      <c r="A19" s="12" t="s">
        <v>33</v>
      </c>
      <c r="B19" s="13">
        <f>B18-(18.9*12)</f>
        <v>325.20000000000005</v>
      </c>
      <c r="C19" s="12" t="s">
        <v>27</v>
      </c>
      <c r="P19" s="12" t="s">
        <v>33</v>
      </c>
      <c r="Q19" s="13">
        <f>Q18-(14.17*12)</f>
        <v>292.25</v>
      </c>
      <c r="R19" s="12" t="s">
        <v>27</v>
      </c>
    </row>
  </sheetData>
  <mergeCells count="2">
    <mergeCell ref="A3:A4"/>
    <mergeCell ref="P3:P4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Q16" sqref="Q16"/>
    </sheetView>
  </sheetViews>
  <sheetFormatPr defaultColWidth="9.25" defaultRowHeight="13.5" x14ac:dyDescent="0.15"/>
  <cols>
    <col min="1" max="1" width="22.5" customWidth="1"/>
    <col min="2" max="2" width="8.375" customWidth="1"/>
    <col min="3" max="3" width="10.25" customWidth="1"/>
    <col min="4" max="7" width="9.125" customWidth="1"/>
    <col min="16" max="16" width="22.5" customWidth="1"/>
    <col min="17" max="17" width="8.5" customWidth="1"/>
    <col min="18" max="18" width="10.25" customWidth="1"/>
    <col min="19" max="22" width="7.75" customWidth="1"/>
  </cols>
  <sheetData>
    <row r="1" spans="1:22" x14ac:dyDescent="0.15">
      <c r="A1" t="s">
        <v>2</v>
      </c>
      <c r="B1" t="s">
        <v>23</v>
      </c>
      <c r="P1" t="s">
        <v>2</v>
      </c>
      <c r="Q1" t="s">
        <v>24</v>
      </c>
    </row>
    <row r="2" spans="1:22" x14ac:dyDescent="0.15">
      <c r="A2" t="s">
        <v>5</v>
      </c>
      <c r="B2">
        <v>5</v>
      </c>
      <c r="P2" t="s">
        <v>5</v>
      </c>
      <c r="Q2">
        <v>5</v>
      </c>
    </row>
    <row r="3" spans="1:22" ht="16.5" x14ac:dyDescent="0.3">
      <c r="A3" s="15" t="s">
        <v>6</v>
      </c>
      <c r="B3" s="2" t="s">
        <v>7</v>
      </c>
      <c r="C3" s="3" t="s">
        <v>8</v>
      </c>
      <c r="D3" s="4"/>
      <c r="E3" s="4"/>
      <c r="F3" s="4"/>
      <c r="G3" s="10"/>
      <c r="P3" s="15" t="s">
        <v>6</v>
      </c>
      <c r="Q3" s="2" t="s">
        <v>7</v>
      </c>
      <c r="R3" s="3" t="s">
        <v>8</v>
      </c>
      <c r="S3" s="4"/>
      <c r="T3" s="4"/>
      <c r="U3" s="4"/>
      <c r="V3" s="10"/>
    </row>
    <row r="4" spans="1:22" ht="16.5" x14ac:dyDescent="0.3">
      <c r="A4" s="15"/>
      <c r="B4" s="1" t="s">
        <v>9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P4" s="15"/>
      <c r="Q4" s="1" t="s">
        <v>9</v>
      </c>
      <c r="R4" s="5">
        <v>1</v>
      </c>
      <c r="S4" s="5">
        <v>2</v>
      </c>
      <c r="T4" s="5">
        <v>3</v>
      </c>
      <c r="U4" s="5">
        <v>4</v>
      </c>
      <c r="V4" s="5">
        <v>5</v>
      </c>
    </row>
    <row r="5" spans="1:22" ht="16.5" x14ac:dyDescent="0.3">
      <c r="A5" s="6" t="s">
        <v>10</v>
      </c>
      <c r="B5" s="7">
        <f t="shared" ref="B5:G5" si="0">B6+B7+B8</f>
        <v>0</v>
      </c>
      <c r="C5" s="7">
        <f>C6+C7+C8</f>
        <v>1020</v>
      </c>
      <c r="D5" s="7">
        <f t="shared" si="0"/>
        <v>1020</v>
      </c>
      <c r="E5" s="7">
        <f t="shared" si="0"/>
        <v>1020</v>
      </c>
      <c r="F5" s="7">
        <f t="shared" si="0"/>
        <v>1020</v>
      </c>
      <c r="G5" s="7">
        <f t="shared" si="0"/>
        <v>1147.46</v>
      </c>
      <c r="P5" s="6" t="s">
        <v>10</v>
      </c>
      <c r="Q5" s="7">
        <f t="shared" ref="Q5:V5" si="1">Q6+Q7+Q8</f>
        <v>0</v>
      </c>
      <c r="R5" s="7">
        <f>R6+R7+R8</f>
        <v>680.4</v>
      </c>
      <c r="S5" s="7">
        <f t="shared" si="1"/>
        <v>680.4</v>
      </c>
      <c r="T5" s="7">
        <f t="shared" si="1"/>
        <v>680.4</v>
      </c>
      <c r="U5" s="7">
        <f t="shared" si="1"/>
        <v>680.4</v>
      </c>
      <c r="V5" s="7">
        <f t="shared" si="1"/>
        <v>773.72</v>
      </c>
    </row>
    <row r="6" spans="1:22" ht="16.5" x14ac:dyDescent="0.3">
      <c r="A6" s="6" t="s">
        <v>11</v>
      </c>
      <c r="B6" s="6"/>
      <c r="C6" s="7">
        <v>1020</v>
      </c>
      <c r="D6" s="7">
        <v>1020</v>
      </c>
      <c r="E6" s="7">
        <v>1020</v>
      </c>
      <c r="F6" s="7">
        <v>1020</v>
      </c>
      <c r="G6" s="7">
        <v>1020</v>
      </c>
      <c r="P6" s="6" t="s">
        <v>11</v>
      </c>
      <c r="Q6" s="6"/>
      <c r="R6" s="7">
        <v>680.4</v>
      </c>
      <c r="S6" s="7">
        <v>680.4</v>
      </c>
      <c r="T6" s="7">
        <v>680.4</v>
      </c>
      <c r="U6" s="7">
        <v>680.4</v>
      </c>
      <c r="V6" s="7">
        <v>680.4</v>
      </c>
    </row>
    <row r="7" spans="1:22" ht="16.5" x14ac:dyDescent="0.3">
      <c r="A7" s="6" t="s">
        <v>12</v>
      </c>
      <c r="B7" s="6"/>
      <c r="C7" s="7"/>
      <c r="D7" s="7"/>
      <c r="E7" s="7"/>
      <c r="F7" s="7"/>
      <c r="G7" s="7">
        <v>122.46</v>
      </c>
      <c r="P7" s="6" t="s">
        <v>12</v>
      </c>
      <c r="Q7" s="6"/>
      <c r="R7" s="7"/>
      <c r="S7" s="7"/>
      <c r="T7" s="7"/>
      <c r="U7" s="7"/>
      <c r="V7" s="7">
        <v>88.32</v>
      </c>
    </row>
    <row r="8" spans="1:22" ht="16.5" x14ac:dyDescent="0.3">
      <c r="A8" s="6" t="s">
        <v>13</v>
      </c>
      <c r="B8" s="6"/>
      <c r="C8" s="7"/>
      <c r="D8" s="7"/>
      <c r="E8" s="7"/>
      <c r="F8" s="7"/>
      <c r="G8" s="7">
        <v>5</v>
      </c>
      <c r="P8" s="6" t="s">
        <v>13</v>
      </c>
      <c r="Q8" s="6"/>
      <c r="R8" s="7"/>
      <c r="S8" s="7"/>
      <c r="T8" s="7"/>
      <c r="U8" s="7"/>
      <c r="V8" s="7">
        <v>5</v>
      </c>
    </row>
    <row r="9" spans="1:22" ht="16.5" x14ac:dyDescent="0.3">
      <c r="A9" s="6" t="s">
        <v>14</v>
      </c>
      <c r="B9" s="7">
        <f t="shared" ref="B9:G9" si="2">B10+B11+B12</f>
        <v>259.45999999999998</v>
      </c>
      <c r="C9" s="7">
        <f t="shared" si="2"/>
        <v>847.65</v>
      </c>
      <c r="D9" s="7">
        <f t="shared" si="2"/>
        <v>847.65</v>
      </c>
      <c r="E9" s="7">
        <f t="shared" si="2"/>
        <v>847.65</v>
      </c>
      <c r="F9" s="7">
        <f t="shared" si="2"/>
        <v>847.65</v>
      </c>
      <c r="G9" s="7">
        <f t="shared" si="2"/>
        <v>847.65</v>
      </c>
      <c r="P9" s="6" t="s">
        <v>14</v>
      </c>
      <c r="Q9" s="7">
        <f t="shared" ref="Q9:V9" si="3">Q10+Q11+Q12</f>
        <v>185.32</v>
      </c>
      <c r="R9" s="7">
        <f t="shared" si="3"/>
        <v>594.84999999999991</v>
      </c>
      <c r="S9" s="7">
        <f t="shared" si="3"/>
        <v>594.84999999999991</v>
      </c>
      <c r="T9" s="7">
        <f t="shared" si="3"/>
        <v>594.84999999999991</v>
      </c>
      <c r="U9" s="7">
        <f t="shared" si="3"/>
        <v>594.84999999999991</v>
      </c>
      <c r="V9" s="7">
        <f t="shared" si="3"/>
        <v>594.84999999999991</v>
      </c>
    </row>
    <row r="10" spans="1:22" ht="16.5" x14ac:dyDescent="0.3">
      <c r="A10" s="6" t="s">
        <v>15</v>
      </c>
      <c r="B10" s="8">
        <v>259.45999999999998</v>
      </c>
      <c r="C10" s="7"/>
      <c r="D10" s="7"/>
      <c r="E10" s="7"/>
      <c r="F10" s="7"/>
      <c r="G10" s="7"/>
      <c r="P10" s="6" t="s">
        <v>15</v>
      </c>
      <c r="Q10" s="11" t="s">
        <v>25</v>
      </c>
      <c r="R10" s="7"/>
      <c r="S10" s="7"/>
      <c r="T10" s="7"/>
      <c r="U10" s="7"/>
      <c r="V10" s="7"/>
    </row>
    <row r="11" spans="1:22" ht="16.5" x14ac:dyDescent="0.3">
      <c r="A11" s="6" t="s">
        <v>16</v>
      </c>
      <c r="B11" s="6"/>
      <c r="C11" s="7">
        <v>734.76</v>
      </c>
      <c r="D11" s="7">
        <v>734.76</v>
      </c>
      <c r="E11" s="7">
        <v>734.76</v>
      </c>
      <c r="F11" s="7">
        <v>734.76</v>
      </c>
      <c r="G11" s="7">
        <v>734.76</v>
      </c>
      <c r="P11" s="6" t="s">
        <v>16</v>
      </c>
      <c r="Q11" s="6"/>
      <c r="R11" s="7">
        <v>529.91999999999996</v>
      </c>
      <c r="S11" s="7">
        <v>529.91999999999996</v>
      </c>
      <c r="T11" s="7">
        <v>529.91999999999996</v>
      </c>
      <c r="U11" s="7">
        <v>529.91999999999996</v>
      </c>
      <c r="V11" s="7">
        <v>529.91999999999996</v>
      </c>
    </row>
    <row r="12" spans="1:22" ht="16.5" x14ac:dyDescent="0.3">
      <c r="A12" s="6" t="s">
        <v>26</v>
      </c>
      <c r="B12" s="6"/>
      <c r="C12" s="9">
        <f t="shared" ref="C12:G12" si="4">57.12+55.77</f>
        <v>112.89</v>
      </c>
      <c r="D12" s="9">
        <f t="shared" si="4"/>
        <v>112.89</v>
      </c>
      <c r="E12" s="9">
        <f t="shared" si="4"/>
        <v>112.89</v>
      </c>
      <c r="F12" s="9">
        <f t="shared" si="4"/>
        <v>112.89</v>
      </c>
      <c r="G12" s="9">
        <f t="shared" si="4"/>
        <v>112.89</v>
      </c>
      <c r="P12" s="6" t="s">
        <v>26</v>
      </c>
      <c r="Q12" s="6"/>
      <c r="R12" s="9">
        <f t="shared" ref="R12:V12" si="5">38.1+26.83</f>
        <v>64.930000000000007</v>
      </c>
      <c r="S12" s="9">
        <f t="shared" si="5"/>
        <v>64.930000000000007</v>
      </c>
      <c r="T12" s="9">
        <f t="shared" si="5"/>
        <v>64.930000000000007</v>
      </c>
      <c r="U12" s="9">
        <f t="shared" si="5"/>
        <v>64.930000000000007</v>
      </c>
      <c r="V12" s="9">
        <f t="shared" si="5"/>
        <v>64.930000000000007</v>
      </c>
    </row>
    <row r="13" spans="1:22" ht="16.5" x14ac:dyDescent="0.3">
      <c r="A13" s="6" t="s">
        <v>18</v>
      </c>
      <c r="B13" s="7">
        <f t="shared" ref="B13:G13" si="6">B6+B7+B8-B10-B11-B12</f>
        <v>-259.45999999999998</v>
      </c>
      <c r="C13" s="7">
        <f t="shared" si="6"/>
        <v>172.35000000000002</v>
      </c>
      <c r="D13" s="7">
        <f t="shared" si="6"/>
        <v>172.35000000000002</v>
      </c>
      <c r="E13" s="7">
        <f t="shared" si="6"/>
        <v>172.35000000000002</v>
      </c>
      <c r="F13" s="7">
        <f t="shared" si="6"/>
        <v>172.35000000000002</v>
      </c>
      <c r="G13" s="7">
        <f t="shared" si="6"/>
        <v>299.81000000000006</v>
      </c>
      <c r="P13" s="6" t="s">
        <v>18</v>
      </c>
      <c r="Q13" s="7">
        <f t="shared" ref="Q13:V13" si="7">Q6+Q7+Q8-Q10-Q11-Q12</f>
        <v>-185.32</v>
      </c>
      <c r="R13" s="7">
        <f t="shared" si="7"/>
        <v>85.550000000000011</v>
      </c>
      <c r="S13" s="7">
        <f t="shared" si="7"/>
        <v>85.550000000000011</v>
      </c>
      <c r="T13" s="7">
        <f t="shared" si="7"/>
        <v>85.550000000000011</v>
      </c>
      <c r="U13" s="7">
        <f t="shared" si="7"/>
        <v>85.550000000000011</v>
      </c>
      <c r="V13" s="7">
        <f t="shared" si="7"/>
        <v>178.87000000000006</v>
      </c>
    </row>
    <row r="16" spans="1:22" x14ac:dyDescent="0.15">
      <c r="A16" t="s">
        <v>19</v>
      </c>
      <c r="B16" s="14">
        <v>12.75</v>
      </c>
      <c r="C16" s="12" t="s">
        <v>29</v>
      </c>
      <c r="P16" t="s">
        <v>19</v>
      </c>
      <c r="Q16" s="13">
        <v>8.51</v>
      </c>
      <c r="R16" s="12" t="s">
        <v>29</v>
      </c>
    </row>
    <row r="17" spans="1:18" x14ac:dyDescent="0.15">
      <c r="A17" t="s">
        <v>20</v>
      </c>
      <c r="B17" s="14">
        <v>80</v>
      </c>
      <c r="C17" s="12" t="s">
        <v>28</v>
      </c>
      <c r="P17" t="s">
        <v>20</v>
      </c>
      <c r="Q17" s="14">
        <v>80</v>
      </c>
      <c r="R17" s="12" t="s">
        <v>28</v>
      </c>
    </row>
    <row r="18" spans="1:18" x14ac:dyDescent="0.15">
      <c r="A18" s="12" t="s">
        <v>32</v>
      </c>
      <c r="B18" s="14">
        <f>C11+C12</f>
        <v>847.65</v>
      </c>
      <c r="C18" s="12" t="s">
        <v>34</v>
      </c>
      <c r="P18" s="12" t="s">
        <v>32</v>
      </c>
      <c r="Q18" s="14">
        <f>R11+R12</f>
        <v>594.84999999999991</v>
      </c>
      <c r="R18" s="12" t="s">
        <v>34</v>
      </c>
    </row>
    <row r="19" spans="1:18" x14ac:dyDescent="0.15">
      <c r="A19" s="12" t="s">
        <v>33</v>
      </c>
      <c r="B19" s="14">
        <v>314.76</v>
      </c>
      <c r="C19" s="12" t="s">
        <v>27</v>
      </c>
      <c r="P19" s="12" t="s">
        <v>33</v>
      </c>
      <c r="Q19" s="14">
        <f>R11-(25*12)</f>
        <v>229.91999999999996</v>
      </c>
      <c r="R19" s="12" t="s">
        <v>27</v>
      </c>
    </row>
  </sheetData>
  <mergeCells count="2">
    <mergeCell ref="A3:A4"/>
    <mergeCell ref="P3:P4"/>
  </mergeCells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方案限制</vt:lpstr>
      <vt:lpstr>方案A</vt:lpstr>
      <vt:lpstr>方案B</vt:lpstr>
      <vt:lpstr>方案C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luoyaoying</dc:creator>
  <cp:lastModifiedBy>Ebon Zheng</cp:lastModifiedBy>
  <dcterms:created xsi:type="dcterms:W3CDTF">2024-12-20T22:19:45Z</dcterms:created>
  <dcterms:modified xsi:type="dcterms:W3CDTF">2024-12-28T11:14:40Z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AE6D11D6578B8158017D6567E7C6455B_41</vt:lpwstr>
  </property>
  <property fmtid="{D5CDD505-2E9C-101B-9397-08002B2CF9AE}" pid="3" name="KSOProductBuildVer">
    <vt:lpwstr>2052-5.5.1.7991</vt:lpwstr>
  </property>
</Properties>
</file>