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60" yWindow="105" windowWidth="17235" windowHeight="7680" activeTab="7"/>
  </bookViews>
  <sheets>
    <sheet name="Dropouts" sheetId="28" r:id="rId1"/>
    <sheet name="Top Twenty" sheetId="32" r:id="rId2"/>
    <sheet name="Top Ten" sheetId="31" r:id="rId3"/>
    <sheet name="Top Five" sheetId="29" r:id="rId4"/>
    <sheet name="Top Three" sheetId="33" r:id="rId5"/>
    <sheet name="Top Two" sheetId="30" r:id="rId6"/>
    <sheet name="Intel" sheetId="27" r:id="rId7"/>
    <sheet name="2010" sheetId="2" r:id="rId8"/>
    <sheet name="2009" sheetId="4" r:id="rId9"/>
    <sheet name="2008" sheetId="5" r:id="rId10"/>
    <sheet name="2007" sheetId="6" r:id="rId11"/>
    <sheet name="2006" sheetId="7" r:id="rId12"/>
    <sheet name="2005" sheetId="8" r:id="rId13"/>
    <sheet name="2004" sheetId="9" r:id="rId14"/>
    <sheet name="2003" sheetId="10" r:id="rId15"/>
    <sheet name="2002" sheetId="11" r:id="rId16"/>
    <sheet name="2001" sheetId="12" r:id="rId17"/>
    <sheet name="2000" sheetId="13" r:id="rId18"/>
    <sheet name="1999" sheetId="14" r:id="rId19"/>
    <sheet name="1998" sheetId="15" r:id="rId20"/>
    <sheet name="1997" sheetId="16" r:id="rId21"/>
    <sheet name="1996" sheetId="17" r:id="rId22"/>
    <sheet name="1995" sheetId="18" r:id="rId23"/>
    <sheet name="1994" sheetId="19" r:id="rId24"/>
    <sheet name="1993" sheetId="20" r:id="rId25"/>
    <sheet name="1992" sheetId="21" r:id="rId26"/>
    <sheet name="1991" sheetId="22" r:id="rId27"/>
    <sheet name="1990" sheetId="23" r:id="rId28"/>
    <sheet name="1989" sheetId="24" r:id="rId29"/>
    <sheet name="1988" sheetId="25" r:id="rId30"/>
    <sheet name="1987" sheetId="26" r:id="rId31"/>
  </sheets>
  <calcPr calcId="145621"/>
</workbook>
</file>

<file path=xl/calcChain.xml><?xml version="1.0" encoding="utf-8"?>
<calcChain xmlns="http://schemas.openxmlformats.org/spreadsheetml/2006/main">
  <c r="D27" i="33" l="1"/>
  <c r="D26" i="33"/>
  <c r="E26" i="33" s="1"/>
  <c r="D25" i="33"/>
  <c r="D24" i="33"/>
  <c r="D23" i="33"/>
  <c r="E23" i="33" s="1"/>
  <c r="D22" i="33"/>
  <c r="D21" i="33"/>
  <c r="D20" i="33"/>
  <c r="E20" i="33" s="1"/>
  <c r="D19" i="33"/>
  <c r="E19" i="33" s="1"/>
  <c r="D18" i="33"/>
  <c r="D17" i="33"/>
  <c r="D16" i="33"/>
  <c r="D15" i="33"/>
  <c r="E15" i="33" s="1"/>
  <c r="D14" i="33"/>
  <c r="D13" i="33"/>
  <c r="E13" i="33" s="1"/>
  <c r="D12" i="33"/>
  <c r="E12" i="33" s="1"/>
  <c r="D11" i="33"/>
  <c r="E11" i="33" s="1"/>
  <c r="D10" i="33"/>
  <c r="E10" i="33" s="1"/>
  <c r="D9" i="33"/>
  <c r="E9" i="33" s="1"/>
  <c r="D8" i="33"/>
  <c r="E8" i="33" s="1"/>
  <c r="D7" i="33"/>
  <c r="E7" i="33" s="1"/>
  <c r="D6" i="33"/>
  <c r="E6" i="33" s="1"/>
  <c r="D5" i="33"/>
  <c r="D4" i="33"/>
  <c r="E27" i="33"/>
  <c r="E25" i="33"/>
  <c r="E24" i="33"/>
  <c r="E22" i="33"/>
  <c r="E21" i="33"/>
  <c r="E18" i="33"/>
  <c r="E17" i="33"/>
  <c r="E16" i="33"/>
  <c r="E14" i="33"/>
  <c r="E5" i="33"/>
  <c r="E4" i="33"/>
  <c r="E32" i="33" l="1"/>
  <c r="E30" i="33"/>
  <c r="E31" i="33"/>
  <c r="F22" i="16"/>
  <c r="D24" i="16"/>
  <c r="D27" i="32" l="1"/>
  <c r="E27" i="32" s="1"/>
  <c r="D26" i="32"/>
  <c r="E26" i="32" s="1"/>
  <c r="D25" i="32"/>
  <c r="E25" i="32" s="1"/>
  <c r="D24" i="32"/>
  <c r="E24" i="32" s="1"/>
  <c r="D23" i="32"/>
  <c r="E23" i="32" s="1"/>
  <c r="D22" i="32"/>
  <c r="E22" i="32" s="1"/>
  <c r="D21" i="32"/>
  <c r="E21" i="32" s="1"/>
  <c r="D20" i="32"/>
  <c r="E20" i="32" s="1"/>
  <c r="D19" i="32"/>
  <c r="E19" i="32" s="1"/>
  <c r="D18" i="32"/>
  <c r="E18" i="32" s="1"/>
  <c r="D17" i="32"/>
  <c r="E17" i="32" s="1"/>
  <c r="D16" i="32"/>
  <c r="E16" i="32" s="1"/>
  <c r="D15" i="32"/>
  <c r="E15" i="32" s="1"/>
  <c r="D14" i="32"/>
  <c r="E14" i="32" s="1"/>
  <c r="D13" i="32"/>
  <c r="E13" i="32" s="1"/>
  <c r="D12" i="32"/>
  <c r="E12" i="32" s="1"/>
  <c r="D11" i="32"/>
  <c r="E11" i="32" s="1"/>
  <c r="D10" i="32"/>
  <c r="E10" i="32" s="1"/>
  <c r="D9" i="32"/>
  <c r="E9" i="32" s="1"/>
  <c r="D8" i="32"/>
  <c r="E8" i="32" s="1"/>
  <c r="D7" i="32"/>
  <c r="E7" i="32" s="1"/>
  <c r="D6" i="32"/>
  <c r="E6" i="32" s="1"/>
  <c r="D5" i="32"/>
  <c r="E5" i="32" s="1"/>
  <c r="D4" i="32"/>
  <c r="E4" i="32" s="1"/>
  <c r="E32" i="32" l="1"/>
  <c r="E30" i="32"/>
  <c r="E31" i="32"/>
  <c r="F23" i="16"/>
  <c r="F14" i="16"/>
  <c r="F15" i="16"/>
  <c r="F16" i="16"/>
  <c r="F17" i="16"/>
  <c r="F18" i="16"/>
  <c r="F19" i="16"/>
  <c r="F20" i="16"/>
  <c r="F21" i="16"/>
  <c r="D25" i="21"/>
  <c r="D25" i="24"/>
  <c r="D25" i="23"/>
  <c r="D27" i="31"/>
  <c r="D26" i="31"/>
  <c r="D25" i="31"/>
  <c r="D24" i="31"/>
  <c r="D23" i="31"/>
  <c r="D22" i="31"/>
  <c r="D21" i="31"/>
  <c r="D20" i="31"/>
  <c r="D19" i="31"/>
  <c r="D18" i="31"/>
  <c r="D17" i="31"/>
  <c r="D16" i="31"/>
  <c r="D15" i="31"/>
  <c r="D14" i="31"/>
  <c r="E14" i="31" s="1"/>
  <c r="D13" i="31"/>
  <c r="D12" i="31"/>
  <c r="D11" i="31"/>
  <c r="D10" i="31"/>
  <c r="D9" i="31"/>
  <c r="D8" i="31"/>
  <c r="D7" i="31"/>
  <c r="D6" i="31"/>
  <c r="D5" i="31"/>
  <c r="D4" i="31"/>
  <c r="E27" i="31"/>
  <c r="E26" i="31"/>
  <c r="E25" i="31"/>
  <c r="E24" i="31"/>
  <c r="E23" i="31"/>
  <c r="E22" i="31"/>
  <c r="E21" i="31"/>
  <c r="E20" i="31"/>
  <c r="E19" i="31"/>
  <c r="E18" i="31"/>
  <c r="E17" i="31"/>
  <c r="E16" i="31"/>
  <c r="E15" i="31"/>
  <c r="E13" i="31"/>
  <c r="E12" i="31"/>
  <c r="E11" i="31"/>
  <c r="E10" i="31"/>
  <c r="E9" i="31"/>
  <c r="E8" i="31"/>
  <c r="E7" i="31"/>
  <c r="E6" i="31"/>
  <c r="E5" i="31"/>
  <c r="E4" i="31"/>
  <c r="D27" i="30"/>
  <c r="D26" i="30"/>
  <c r="D25" i="30"/>
  <c r="D24" i="30"/>
  <c r="D23" i="30"/>
  <c r="D22" i="30"/>
  <c r="D21" i="30"/>
  <c r="D20" i="30"/>
  <c r="D19" i="30"/>
  <c r="D18" i="30"/>
  <c r="D17" i="30"/>
  <c r="D16" i="30"/>
  <c r="D15" i="30"/>
  <c r="D14" i="30"/>
  <c r="D13" i="30"/>
  <c r="D12" i="30"/>
  <c r="D11" i="30"/>
  <c r="D10" i="30"/>
  <c r="D9" i="30"/>
  <c r="D8" i="30"/>
  <c r="D7" i="30"/>
  <c r="D6" i="30"/>
  <c r="D5" i="30"/>
  <c r="D4" i="30"/>
  <c r="E27" i="30"/>
  <c r="E26" i="30"/>
  <c r="E25" i="30"/>
  <c r="E24" i="30"/>
  <c r="E23" i="30"/>
  <c r="E22" i="30"/>
  <c r="E21" i="30"/>
  <c r="E20" i="30"/>
  <c r="E19" i="30"/>
  <c r="E18" i="30"/>
  <c r="E17" i="30"/>
  <c r="E16" i="30"/>
  <c r="E15" i="30"/>
  <c r="E14" i="30"/>
  <c r="E13" i="30"/>
  <c r="E12" i="30"/>
  <c r="E11" i="30"/>
  <c r="E10" i="30"/>
  <c r="E9" i="30"/>
  <c r="E8" i="30"/>
  <c r="E7" i="30"/>
  <c r="E6" i="30"/>
  <c r="E5" i="30"/>
  <c r="E4" i="30"/>
  <c r="E26" i="29"/>
  <c r="E25" i="29"/>
  <c r="E24" i="29"/>
  <c r="E23" i="29"/>
  <c r="E22" i="29"/>
  <c r="E21" i="29"/>
  <c r="E20" i="29"/>
  <c r="E19" i="29"/>
  <c r="E18" i="29"/>
  <c r="E17" i="29"/>
  <c r="E16" i="29"/>
  <c r="E13" i="29"/>
  <c r="E12" i="29"/>
  <c r="E11" i="29"/>
  <c r="E10" i="29"/>
  <c r="E9" i="29"/>
  <c r="E8" i="29"/>
  <c r="E7" i="29"/>
  <c r="E6" i="29"/>
  <c r="E5" i="29"/>
  <c r="D27" i="29"/>
  <c r="E27" i="29" s="1"/>
  <c r="D26" i="29"/>
  <c r="D25" i="29"/>
  <c r="D24" i="29"/>
  <c r="D23" i="29"/>
  <c r="D22" i="29"/>
  <c r="D21" i="29"/>
  <c r="D20" i="29"/>
  <c r="D19" i="29"/>
  <c r="D18" i="29"/>
  <c r="D17" i="29"/>
  <c r="D16" i="29"/>
  <c r="D15" i="29"/>
  <c r="E15" i="29" s="1"/>
  <c r="D14" i="29"/>
  <c r="E14" i="29" s="1"/>
  <c r="D13" i="29"/>
  <c r="D12" i="29"/>
  <c r="D11" i="29"/>
  <c r="D10" i="29"/>
  <c r="D9" i="29"/>
  <c r="D8" i="29"/>
  <c r="D7" i="29"/>
  <c r="D6" i="29"/>
  <c r="D5" i="29"/>
  <c r="E4" i="29"/>
  <c r="D4" i="29"/>
  <c r="E32" i="29" l="1"/>
  <c r="E31" i="29"/>
  <c r="E30" i="29"/>
  <c r="E32" i="31"/>
  <c r="E30" i="31"/>
  <c r="E31" i="31"/>
  <c r="E32" i="30"/>
  <c r="E30" i="30"/>
  <c r="E31" i="30"/>
  <c r="D25" i="20"/>
  <c r="D25" i="17"/>
  <c r="D25" i="25"/>
  <c r="D25" i="26"/>
  <c r="D26" i="18" l="1"/>
  <c r="D26" i="19"/>
  <c r="E8" i="27" l="1"/>
  <c r="E16" i="27"/>
  <c r="E17" i="27"/>
  <c r="E18" i="27"/>
  <c r="E19" i="27"/>
  <c r="E20" i="27"/>
  <c r="E21" i="27"/>
  <c r="E22" i="27"/>
  <c r="E23" i="27"/>
  <c r="E24" i="27"/>
  <c r="E25" i="27"/>
  <c r="E26" i="27"/>
  <c r="D27" i="27"/>
  <c r="D26" i="27"/>
  <c r="D25" i="27"/>
  <c r="D24" i="27"/>
  <c r="D23" i="27"/>
  <c r="D22" i="27"/>
  <c r="D21" i="27"/>
  <c r="D20" i="27"/>
  <c r="D19" i="27"/>
  <c r="D18" i="27"/>
  <c r="D17" i="27"/>
  <c r="D16" i="27"/>
  <c r="D15" i="27"/>
  <c r="D14" i="27"/>
  <c r="D13" i="27"/>
  <c r="D12" i="27"/>
  <c r="D11" i="27"/>
  <c r="D10" i="27"/>
  <c r="D9" i="27"/>
  <c r="D8" i="27"/>
  <c r="D7" i="27"/>
  <c r="D6" i="27"/>
  <c r="D5" i="27"/>
  <c r="D4" i="27"/>
  <c r="F32" i="5"/>
  <c r="F27" i="20"/>
  <c r="F27" i="21"/>
  <c r="F27" i="22"/>
  <c r="F27" i="23"/>
  <c r="F27" i="24"/>
  <c r="F27" i="25"/>
  <c r="F25" i="26"/>
  <c r="F26" i="26"/>
  <c r="F27" i="26"/>
  <c r="D26" i="22"/>
  <c r="F27" i="19"/>
  <c r="F27" i="17"/>
  <c r="F27" i="18"/>
  <c r="F27" i="16"/>
  <c r="F27" i="15"/>
  <c r="F27" i="14"/>
  <c r="F27" i="13"/>
  <c r="F27" i="12"/>
  <c r="F27" i="11"/>
  <c r="F27" i="10"/>
  <c r="F27" i="9"/>
  <c r="F27" i="8"/>
  <c r="F32" i="7"/>
  <c r="F32" i="6"/>
  <c r="D24" i="26" l="1"/>
  <c r="F24" i="26" s="1"/>
  <c r="F23" i="26"/>
  <c r="F22" i="26"/>
  <c r="F21" i="26"/>
  <c r="F20" i="26"/>
  <c r="F19" i="26"/>
  <c r="F18" i="26"/>
  <c r="F17" i="26"/>
  <c r="F16" i="26"/>
  <c r="F15" i="26"/>
  <c r="F14" i="26"/>
  <c r="F13" i="26"/>
  <c r="E4" i="27" s="1"/>
  <c r="F12" i="26"/>
  <c r="F11" i="26"/>
  <c r="F10" i="26"/>
  <c r="F9" i="26"/>
  <c r="F8" i="26"/>
  <c r="F7" i="26"/>
  <c r="F6" i="26"/>
  <c r="F5" i="26"/>
  <c r="F4" i="26"/>
  <c r="F26" i="25"/>
  <c r="F25" i="25"/>
  <c r="D24" i="25"/>
  <c r="F24" i="25" s="1"/>
  <c r="F23" i="25"/>
  <c r="F22" i="25"/>
  <c r="F21" i="25"/>
  <c r="F20" i="25"/>
  <c r="F19" i="25"/>
  <c r="F18" i="25"/>
  <c r="F17" i="25"/>
  <c r="F16" i="25"/>
  <c r="F15" i="25"/>
  <c r="F14" i="25"/>
  <c r="F13" i="25"/>
  <c r="F12" i="25"/>
  <c r="F11" i="25"/>
  <c r="F10" i="25"/>
  <c r="E5" i="27" s="1"/>
  <c r="F9" i="25"/>
  <c r="F8" i="25"/>
  <c r="F7" i="25"/>
  <c r="F6" i="25"/>
  <c r="F5" i="25"/>
  <c r="F4" i="25"/>
  <c r="F26" i="24"/>
  <c r="F25" i="24"/>
  <c r="D24" i="24"/>
  <c r="F24" i="24" s="1"/>
  <c r="F23" i="24"/>
  <c r="F22" i="24"/>
  <c r="F21" i="24"/>
  <c r="F20" i="24"/>
  <c r="F19" i="24"/>
  <c r="F18" i="24"/>
  <c r="F17" i="24"/>
  <c r="F16" i="24"/>
  <c r="F15" i="24"/>
  <c r="F14" i="24"/>
  <c r="F13" i="24"/>
  <c r="F12" i="24"/>
  <c r="F11" i="24"/>
  <c r="E6" i="27" s="1"/>
  <c r="F10" i="24"/>
  <c r="F9" i="24"/>
  <c r="F8" i="24"/>
  <c r="F7" i="24"/>
  <c r="F6" i="24"/>
  <c r="F5" i="24"/>
  <c r="F4" i="24"/>
  <c r="F26" i="23"/>
  <c r="F25" i="23"/>
  <c r="D24" i="23"/>
  <c r="F24" i="23" s="1"/>
  <c r="F23" i="23"/>
  <c r="F22" i="23"/>
  <c r="F21" i="23"/>
  <c r="F20" i="23"/>
  <c r="F19" i="23"/>
  <c r="F18" i="23"/>
  <c r="F17" i="23"/>
  <c r="F16" i="23"/>
  <c r="F15" i="23"/>
  <c r="F14" i="23"/>
  <c r="F13" i="23"/>
  <c r="F12" i="23"/>
  <c r="F11" i="23"/>
  <c r="F10" i="23"/>
  <c r="F9" i="23"/>
  <c r="F8" i="23"/>
  <c r="E7" i="27" s="1"/>
  <c r="F7" i="23"/>
  <c r="F6" i="23"/>
  <c r="F5" i="23"/>
  <c r="F4" i="23"/>
  <c r="F26" i="22"/>
  <c r="F25" i="22"/>
  <c r="D24" i="22"/>
  <c r="F24" i="22" s="1"/>
  <c r="F23" i="22"/>
  <c r="F22" i="22"/>
  <c r="F21" i="22"/>
  <c r="F20" i="22"/>
  <c r="F19" i="22"/>
  <c r="F18" i="22"/>
  <c r="F17" i="22"/>
  <c r="F16" i="22"/>
  <c r="F15" i="22"/>
  <c r="F14" i="22"/>
  <c r="F13" i="22"/>
  <c r="F12" i="22"/>
  <c r="F11" i="22"/>
  <c r="F10" i="22"/>
  <c r="F9" i="22"/>
  <c r="F8" i="22"/>
  <c r="F7" i="22"/>
  <c r="F6" i="22"/>
  <c r="F5" i="22"/>
  <c r="F4" i="22"/>
  <c r="F26" i="21"/>
  <c r="F25" i="21"/>
  <c r="D24" i="21"/>
  <c r="F24" i="21" s="1"/>
  <c r="F23" i="21"/>
  <c r="F22" i="21"/>
  <c r="F21" i="21"/>
  <c r="F20" i="21"/>
  <c r="F19" i="21"/>
  <c r="F18" i="21"/>
  <c r="F17" i="21"/>
  <c r="F16" i="21"/>
  <c r="F15" i="21"/>
  <c r="F14" i="21"/>
  <c r="F13" i="21"/>
  <c r="F12" i="21"/>
  <c r="F11" i="21"/>
  <c r="F10" i="21"/>
  <c r="F9" i="21"/>
  <c r="F8" i="21"/>
  <c r="F7" i="21"/>
  <c r="F6" i="21"/>
  <c r="F5" i="21"/>
  <c r="F4" i="21"/>
  <c r="E9" i="27" s="1"/>
  <c r="F26" i="20"/>
  <c r="F25" i="20"/>
  <c r="D24" i="20"/>
  <c r="F24" i="20" s="1"/>
  <c r="F23" i="20"/>
  <c r="F22" i="20"/>
  <c r="F21" i="20"/>
  <c r="F20" i="20"/>
  <c r="F19" i="20"/>
  <c r="F18" i="20"/>
  <c r="F17" i="20"/>
  <c r="F16" i="20"/>
  <c r="F15" i="20"/>
  <c r="F14" i="20"/>
  <c r="F13" i="20"/>
  <c r="F12" i="20"/>
  <c r="F11" i="20"/>
  <c r="F10" i="20"/>
  <c r="F9" i="20"/>
  <c r="F8" i="20"/>
  <c r="F7" i="20"/>
  <c r="F6" i="20"/>
  <c r="F5" i="20"/>
  <c r="F4" i="20"/>
  <c r="E10" i="27" s="1"/>
  <c r="F26" i="19"/>
  <c r="F25" i="19"/>
  <c r="D24" i="19"/>
  <c r="F24" i="19" s="1"/>
  <c r="F23" i="19"/>
  <c r="F22" i="19"/>
  <c r="F21" i="19"/>
  <c r="F20" i="19"/>
  <c r="F19" i="19"/>
  <c r="F18" i="19"/>
  <c r="F17" i="19"/>
  <c r="F16" i="19"/>
  <c r="F15" i="19"/>
  <c r="F14" i="19"/>
  <c r="F13" i="19"/>
  <c r="F12" i="19"/>
  <c r="F11" i="19"/>
  <c r="F10" i="19"/>
  <c r="F9" i="19"/>
  <c r="F8" i="19"/>
  <c r="F7" i="19"/>
  <c r="F6" i="19"/>
  <c r="F5" i="19"/>
  <c r="F4" i="19"/>
  <c r="E11" i="27" s="1"/>
  <c r="F26" i="18"/>
  <c r="F25" i="18"/>
  <c r="D24" i="18"/>
  <c r="F24" i="18" s="1"/>
  <c r="F23" i="18"/>
  <c r="F22" i="18"/>
  <c r="F21" i="18"/>
  <c r="F20" i="18"/>
  <c r="F19" i="18"/>
  <c r="F18" i="18"/>
  <c r="F17" i="18"/>
  <c r="F16" i="18"/>
  <c r="F15" i="18"/>
  <c r="F14" i="18"/>
  <c r="F13" i="18"/>
  <c r="F12" i="18"/>
  <c r="F11" i="18"/>
  <c r="F10" i="18"/>
  <c r="F9" i="18"/>
  <c r="F8" i="18"/>
  <c r="F7" i="18"/>
  <c r="F6" i="18"/>
  <c r="F5" i="18"/>
  <c r="F4" i="18"/>
  <c r="E12" i="27" s="1"/>
  <c r="D24" i="17"/>
  <c r="F24" i="17" s="1"/>
  <c r="F26" i="17"/>
  <c r="F25" i="17"/>
  <c r="F23" i="17"/>
  <c r="F22" i="17"/>
  <c r="F21" i="17"/>
  <c r="F20" i="17"/>
  <c r="F19" i="17"/>
  <c r="F18" i="17"/>
  <c r="F17" i="17"/>
  <c r="F16" i="17"/>
  <c r="F15" i="17"/>
  <c r="F14" i="17"/>
  <c r="F13" i="17"/>
  <c r="F12" i="17"/>
  <c r="F11" i="17"/>
  <c r="F10" i="17"/>
  <c r="F9" i="17"/>
  <c r="F8" i="17"/>
  <c r="F7" i="17"/>
  <c r="F6" i="17"/>
  <c r="F5" i="17"/>
  <c r="F4" i="17"/>
  <c r="E13" i="27" s="1"/>
  <c r="F26" i="16"/>
  <c r="F25" i="16"/>
  <c r="F24" i="16"/>
  <c r="F13" i="16"/>
  <c r="F12" i="16"/>
  <c r="F11" i="16"/>
  <c r="F10" i="16"/>
  <c r="F9" i="16"/>
  <c r="F8" i="16"/>
  <c r="F7" i="16"/>
  <c r="F6" i="16"/>
  <c r="F5" i="16"/>
  <c r="F4" i="16"/>
  <c r="E14" i="27" s="1"/>
  <c r="F17" i="15"/>
  <c r="F18" i="15"/>
  <c r="F19" i="15"/>
  <c r="F20" i="15"/>
  <c r="F21" i="15"/>
  <c r="F22" i="15"/>
  <c r="F23" i="15"/>
  <c r="F26" i="15"/>
  <c r="F25" i="15"/>
  <c r="F24" i="15"/>
  <c r="F16" i="15"/>
  <c r="F15" i="15"/>
  <c r="F14" i="15"/>
  <c r="F13" i="15"/>
  <c r="F12" i="15"/>
  <c r="F11" i="15"/>
  <c r="F10" i="15"/>
  <c r="F9" i="15"/>
  <c r="F8" i="15"/>
  <c r="F7" i="15"/>
  <c r="F6" i="15"/>
  <c r="F5" i="15"/>
  <c r="F4" i="15"/>
  <c r="E15" i="27" s="1"/>
  <c r="F5" i="14"/>
  <c r="F6" i="14"/>
  <c r="F7" i="14"/>
  <c r="F8" i="14"/>
  <c r="F9" i="14"/>
  <c r="F10" i="14"/>
  <c r="F11" i="14"/>
  <c r="F12" i="14"/>
  <c r="F13" i="14"/>
  <c r="F14" i="14"/>
  <c r="F15" i="14"/>
  <c r="F16" i="14"/>
  <c r="F17" i="14"/>
  <c r="F18" i="14"/>
  <c r="F19" i="14"/>
  <c r="F20" i="14"/>
  <c r="F21" i="14"/>
  <c r="F22" i="14"/>
  <c r="F23" i="14"/>
  <c r="F24" i="14"/>
  <c r="F25" i="14"/>
  <c r="F26" i="14"/>
  <c r="D24" i="13"/>
  <c r="D26" i="13" s="1"/>
  <c r="D26" i="12"/>
  <c r="D24" i="12"/>
  <c r="D24" i="11"/>
  <c r="D26" i="11" s="1"/>
  <c r="D26" i="10"/>
  <c r="F26" i="10" s="1"/>
  <c r="D24" i="10"/>
  <c r="F24" i="10" s="1"/>
  <c r="F23" i="10"/>
  <c r="F21" i="10"/>
  <c r="F19" i="10"/>
  <c r="F17" i="10"/>
  <c r="F15" i="10"/>
  <c r="F13" i="10"/>
  <c r="F11" i="10"/>
  <c r="F9" i="10"/>
  <c r="F7" i="10"/>
  <c r="F5" i="10"/>
  <c r="D26" i="9"/>
  <c r="F5" i="9"/>
  <c r="F6" i="9"/>
  <c r="F7" i="9"/>
  <c r="F8" i="9"/>
  <c r="F9" i="9"/>
  <c r="F10" i="9"/>
  <c r="F11" i="9"/>
  <c r="F12" i="9"/>
  <c r="F13" i="9"/>
  <c r="F14" i="9"/>
  <c r="F15" i="9"/>
  <c r="F16" i="9"/>
  <c r="F17" i="9"/>
  <c r="F18" i="9"/>
  <c r="F19" i="9"/>
  <c r="F20" i="9"/>
  <c r="F21" i="9"/>
  <c r="F22" i="9"/>
  <c r="F23" i="9"/>
  <c r="F24" i="9"/>
  <c r="F25" i="9"/>
  <c r="F26" i="9"/>
  <c r="F4" i="9"/>
  <c r="D24" i="9"/>
  <c r="F5" i="8"/>
  <c r="F6" i="8"/>
  <c r="F7" i="8"/>
  <c r="F8" i="8"/>
  <c r="F9" i="8"/>
  <c r="F10" i="8"/>
  <c r="F11" i="8"/>
  <c r="F12" i="8"/>
  <c r="F13" i="8"/>
  <c r="F14" i="8"/>
  <c r="F15" i="8"/>
  <c r="F16" i="8"/>
  <c r="F17" i="8"/>
  <c r="F18" i="8"/>
  <c r="F19" i="8"/>
  <c r="F20" i="8"/>
  <c r="F21" i="8"/>
  <c r="F22" i="8"/>
  <c r="F23" i="8"/>
  <c r="F24" i="8"/>
  <c r="F25" i="8"/>
  <c r="F26" i="8"/>
  <c r="F4" i="8"/>
  <c r="F31" i="2"/>
  <c r="F30" i="2"/>
  <c r="F29" i="2"/>
  <c r="F28" i="2"/>
  <c r="F27" i="2"/>
  <c r="F26" i="2"/>
  <c r="F25" i="2"/>
  <c r="F24" i="2"/>
  <c r="F23" i="2"/>
  <c r="F22" i="2"/>
  <c r="F21" i="2"/>
  <c r="F20" i="2"/>
  <c r="F19" i="2"/>
  <c r="F18" i="2"/>
  <c r="F17" i="2"/>
  <c r="F16" i="2"/>
  <c r="F15" i="2"/>
  <c r="F14" i="2"/>
  <c r="F13" i="2"/>
  <c r="F12" i="2"/>
  <c r="F11" i="2"/>
  <c r="F10" i="2"/>
  <c r="F9" i="2"/>
  <c r="F8" i="2"/>
  <c r="F7" i="2"/>
  <c r="F6" i="2"/>
  <c r="F5" i="2"/>
  <c r="F4" i="2"/>
  <c r="E27" i="27" s="1"/>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1" i="6"/>
  <c r="F30" i="6"/>
  <c r="F29" i="6"/>
  <c r="F28" i="6"/>
  <c r="F27" i="6"/>
  <c r="F26" i="6"/>
  <c r="F25" i="6"/>
  <c r="F24" i="6"/>
  <c r="F23" i="6"/>
  <c r="F22" i="6"/>
  <c r="F21" i="6"/>
  <c r="F20" i="6"/>
  <c r="F19" i="6"/>
  <c r="F18" i="6"/>
  <c r="F17" i="6"/>
  <c r="F16" i="6"/>
  <c r="F15" i="6"/>
  <c r="F14" i="6"/>
  <c r="F13" i="6"/>
  <c r="F12" i="6"/>
  <c r="F11" i="6"/>
  <c r="F10" i="6"/>
  <c r="F9" i="6"/>
  <c r="F8" i="6"/>
  <c r="F7" i="6"/>
  <c r="F6" i="6"/>
  <c r="F5" i="6"/>
  <c r="F4" i="6"/>
  <c r="F5" i="7"/>
  <c r="F6" i="7"/>
  <c r="F7" i="7"/>
  <c r="F8" i="7"/>
  <c r="F9" i="7"/>
  <c r="F10" i="7"/>
  <c r="F11" i="7"/>
  <c r="F12" i="7"/>
  <c r="F13" i="7"/>
  <c r="F14" i="7"/>
  <c r="F15" i="7"/>
  <c r="F16" i="7"/>
  <c r="F17" i="7"/>
  <c r="F18" i="7"/>
  <c r="F19" i="7"/>
  <c r="F20" i="7"/>
  <c r="F21" i="7"/>
  <c r="F22" i="7"/>
  <c r="F23" i="7"/>
  <c r="F24" i="7"/>
  <c r="F25" i="7"/>
  <c r="F26" i="7"/>
  <c r="F27" i="7"/>
  <c r="F28" i="7"/>
  <c r="F29" i="7"/>
  <c r="F30" i="7"/>
  <c r="F31" i="7"/>
  <c r="F4" i="7"/>
  <c r="D26" i="8"/>
  <c r="D24" i="8"/>
  <c r="D29" i="7"/>
  <c r="F4" i="14" l="1"/>
  <c r="F26" i="13"/>
  <c r="F25" i="13"/>
  <c r="F22" i="13"/>
  <c r="F20" i="13"/>
  <c r="F18" i="13"/>
  <c r="F16" i="13"/>
  <c r="F14" i="13"/>
  <c r="F12" i="13"/>
  <c r="F10" i="13"/>
  <c r="F8" i="13"/>
  <c r="F6" i="13"/>
  <c r="F4" i="13"/>
  <c r="F23" i="13"/>
  <c r="F21" i="13"/>
  <c r="F19" i="13"/>
  <c r="F17" i="13"/>
  <c r="F15" i="13"/>
  <c r="F13" i="13"/>
  <c r="F11" i="13"/>
  <c r="F9" i="13"/>
  <c r="F7" i="13"/>
  <c r="F5" i="13"/>
  <c r="F24" i="13"/>
  <c r="F26" i="12"/>
  <c r="F21" i="12"/>
  <c r="F17" i="12"/>
  <c r="F13" i="12"/>
  <c r="F9" i="12"/>
  <c r="F5" i="12"/>
  <c r="F24" i="12"/>
  <c r="F23" i="12"/>
  <c r="F19" i="12"/>
  <c r="F15" i="12"/>
  <c r="F11" i="12"/>
  <c r="F7" i="12"/>
  <c r="F4" i="12"/>
  <c r="F6" i="12"/>
  <c r="F8" i="12"/>
  <c r="F10" i="12"/>
  <c r="F12" i="12"/>
  <c r="F14" i="12"/>
  <c r="F16" i="12"/>
  <c r="F18" i="12"/>
  <c r="F20" i="12"/>
  <c r="F22" i="12"/>
  <c r="F25" i="12"/>
  <c r="F23" i="11"/>
  <c r="F21" i="11"/>
  <c r="F19" i="11"/>
  <c r="F17" i="11"/>
  <c r="F15" i="11"/>
  <c r="F13" i="11"/>
  <c r="F11" i="11"/>
  <c r="F9" i="11"/>
  <c r="F7" i="11"/>
  <c r="F5" i="11"/>
  <c r="F26" i="11"/>
  <c r="F25" i="11"/>
  <c r="F22" i="11"/>
  <c r="F20" i="11"/>
  <c r="F18" i="11"/>
  <c r="F16" i="11"/>
  <c r="F14" i="11"/>
  <c r="F12" i="11"/>
  <c r="F10" i="11"/>
  <c r="F8" i="11"/>
  <c r="F6" i="11"/>
  <c r="F4" i="11"/>
  <c r="F24" i="11"/>
  <c r="F4" i="10"/>
  <c r="F6" i="10"/>
  <c r="F8" i="10"/>
  <c r="F10" i="10"/>
  <c r="F12" i="10"/>
  <c r="F14" i="10"/>
  <c r="F16" i="10"/>
  <c r="F18" i="10"/>
  <c r="F20" i="10"/>
  <c r="F22" i="10"/>
  <c r="F25" i="10"/>
</calcChain>
</file>

<file path=xl/sharedStrings.xml><?xml version="1.0" encoding="utf-8"?>
<sst xmlns="http://schemas.openxmlformats.org/spreadsheetml/2006/main" count="938" uniqueCount="215">
  <si>
    <t>Rank</t>
  </si>
  <si>
    <t>Company</t>
  </si>
  <si>
    <t>Market share</t>
  </si>
  <si>
    <t>Intel Corporation</t>
  </si>
  <si>
    <t>Samsung Electronics</t>
  </si>
  <si>
    <t>Toshiba Semiconductor</t>
  </si>
  <si>
    <t>Texas Instruments</t>
  </si>
  <si>
    <t>Hynix</t>
  </si>
  <si>
    <t>STMicroelectronics</t>
  </si>
  <si>
    <t>Qualcomm</t>
  </si>
  <si>
    <t>Broadcom</t>
  </si>
  <si>
    <t>Elpida Memory</t>
  </si>
  <si>
    <t>Advanced Micro Devices</t>
  </si>
  <si>
    <t>Sony</t>
  </si>
  <si>
    <t>NXP</t>
  </si>
  <si>
    <t>Marvell Technology Group</t>
  </si>
  <si>
    <t>MediaTek</t>
  </si>
  <si>
    <t>NVIDIA</t>
  </si>
  <si>
    <t>Rohm</t>
  </si>
  <si>
    <t>Analog Devices</t>
  </si>
  <si>
    <t>Maxim Integrated Products</t>
  </si>
  <si>
    <t>Xilinx</t>
  </si>
  <si>
    <t>Top 25</t>
  </si>
  <si>
    <t>All Other companies</t>
  </si>
  <si>
    <t>TOTAL</t>
  </si>
  <si>
    <t>Renesas Electronics (1)</t>
  </si>
  <si>
    <t>Micron Technology (2)</t>
  </si>
  <si>
    <t>Infineon Technologies</t>
  </si>
  <si>
    <t>Panasonic Corporation</t>
  </si>
  <si>
    <t>Freescale Semiconductor</t>
  </si>
  <si>
    <t>Fujitsu Microelectronics</t>
  </si>
  <si>
    <t>Note:</t>
  </si>
  <si>
    <t>(1) Renesas Electronics was formed by the merger of Renesas Technology and NEC Semiconductors.</t>
  </si>
  <si>
    <t>(2) Micron Technology acquisition of Numonyx.</t>
  </si>
  <si>
    <t>2010 Rankings</t>
  </si>
  <si>
    <t>Source:  iSuppli (foundaries excluded)</t>
  </si>
  <si>
    <t>2009 Rankings</t>
  </si>
  <si>
    <t>AMD</t>
  </si>
  <si>
    <t>Renesas Technology</t>
  </si>
  <si>
    <t>NEC Semiconductors</t>
  </si>
  <si>
    <t>Micron Technology</t>
  </si>
  <si>
    <t>Sharp Electronics</t>
  </si>
  <si>
    <t>IBM Microelectronics</t>
  </si>
  <si>
    <t>Year Change</t>
  </si>
  <si>
    <t>Revenue (US $M)</t>
  </si>
  <si>
    <t>2008 Rankings</t>
  </si>
  <si>
    <t>2007 Rankings</t>
  </si>
  <si>
    <t>Freescale Semiconductors</t>
  </si>
  <si>
    <t>Qimonda</t>
  </si>
  <si>
    <t>Panasonic</t>
  </si>
  <si>
    <t>2006 Rankings</t>
  </si>
  <si>
    <t>AMD (1)</t>
  </si>
  <si>
    <t>Freescale (3)</t>
  </si>
  <si>
    <t>N/A</t>
  </si>
  <si>
    <t>Infineon (4)</t>
  </si>
  <si>
    <t>Matsushita Electric</t>
  </si>
  <si>
    <t>Spansion (5)</t>
  </si>
  <si>
    <t>Notes :</t>
  </si>
  <si>
    <t>(1) : In December 2005, AMD divested itself of its Flash Memory business, choosing solely to focus on its microprocessor and logic businesses. This change led to predictions that AMD's market share and spot in these rankings would drop precipitously. However, in June 2006 AMD announced its intent to purchase ATI Technologies. The buyout of ATI Technologies closed in October 2006, and the additional revenues from the purchase of ATI make up the majority of AMD's revenue and market share gains (in the terms of this list)</t>
  </si>
  <si>
    <t>(2) : In 2006, the semiconductor operations of the parent company, Philips were sold to a consortium of private equity firms through an LBO to form a new separate legal entity named NXP Semiconductors.</t>
  </si>
  <si>
    <t>(3) : In 2006, Freescale (formerly known as Motorola semiconductors) agreed to be acquired by a consortium of private equity firms through an LBO —said to be the largest leveraged buyout of a technology company in history—.</t>
  </si>
  <si>
    <t>(4) : In 2006, the memory activities (essentially DRAM) of the parent company, Infineon were spun off to form a new separate legal entity named Qimonda. The comparison between year 2006 and 2005 takes into account this split. Qimonda becomes the world's fourth largest DRAM manufacturer.</t>
  </si>
  <si>
    <t>(5) : In 2006, Spansion joint-venture from AMD 37% and Fujitsu 63%.</t>
  </si>
  <si>
    <t>NXP (2)</t>
  </si>
  <si>
    <t>Qimonda (4)</t>
  </si>
  <si>
    <t>2005 Rankings</t>
  </si>
  <si>
    <t>Philips Semiconductors</t>
  </si>
  <si>
    <t>Sony Semiconductors</t>
  </si>
  <si>
    <t>Matsushita Semiconductors</t>
  </si>
  <si>
    <t>Qualcomm (3) (fabless)</t>
  </si>
  <si>
    <t>Sharp Semiconductors</t>
  </si>
  <si>
    <t>IBM Microelectronics (2)</t>
  </si>
  <si>
    <t>Broadcom (3) (fabless)</t>
  </si>
  <si>
    <t>(1) : In 2005, the two companies AMD and Fujitsu sold their stake in their joint-venture company Spansion previously controlled by AMD. With combined revenues of $5.97 billion in 2005, AMD/Spansion would have jumped to number eight in the rankings if AMD had not spun off its Spansion flash-memory division. Following the split, AMD was ranked at 15th and Spansion at 24th in 2005.</t>
  </si>
  <si>
    <t>(2) : The foundry activities of IBM are excluded from this revenue.</t>
  </si>
  <si>
    <t>Top 20</t>
  </si>
  <si>
    <t>2004 Rankings</t>
  </si>
  <si>
    <t>AMD / Spansion</t>
  </si>
  <si>
    <t>Qualcomm (fabless)</t>
  </si>
  <si>
    <t>Fujitsu Semiconductors</t>
  </si>
  <si>
    <t>2003 Rankings</t>
  </si>
  <si>
    <t>Renesas (1)</t>
  </si>
  <si>
    <t>Freescale (2)</t>
  </si>
  <si>
    <t>AMD/Spansion (4)</t>
  </si>
  <si>
    <t>IBM Microelectronics (3)</t>
  </si>
  <si>
    <t>Qualcomm (5) (fabless)</t>
  </si>
  <si>
    <t>(1) : In 2002, the semiconductor operations of the two Japanese parent companies, Mitsubishi and Hitachi were spun off and merged to form a new separate legal entity named Renesas.</t>
  </si>
  <si>
    <t>(2) : In 2003, the semiconductor operations of the parent company, Motorola were spun off to form a new separate legal entity named Freescale.</t>
  </si>
  <si>
    <t>(3) : The foundry activities of IBM are excluded from this revenue.</t>
  </si>
  <si>
    <t>(4) : In 2003, AMD and Fujitsu created a joint-venture company named Spansion, which gathers their activities in flash memories. Because AMD owns 60% of the company, its revenue is assigned to AMD in the ranking.</t>
  </si>
  <si>
    <t>2002 Rankings</t>
  </si>
  <si>
    <t>Motorola Semiconductors</t>
  </si>
  <si>
    <t>Hitachi Semiconductors</t>
  </si>
  <si>
    <t>Mitsubishi Semiconductors</t>
  </si>
  <si>
    <t>IBM Microelectronics (1)</t>
  </si>
  <si>
    <t>(1) : The foundry activities of IBM are excluded from this revenue.</t>
  </si>
  <si>
    <t>2001 Rankings</t>
  </si>
  <si>
    <t>Samsung Semiconductors</t>
  </si>
  <si>
    <t>Agere (2)</t>
  </si>
  <si>
    <t>(2) : In 2000, the semiconductor operations of parent company, Lucent Technologies were spun off to form a new separate legal entity named Agere.</t>
  </si>
  <si>
    <t>2000 Rankings</t>
  </si>
  <si>
    <t>Agere</t>
  </si>
  <si>
    <t>Infineon</t>
  </si>
  <si>
    <t>Renesas</t>
  </si>
  <si>
    <t>Freescale</t>
  </si>
  <si>
    <t>1999 Rankings</t>
  </si>
  <si>
    <t>Source:   Gartner Dataquest Corp. (foundaries excluded)</t>
  </si>
  <si>
    <t>(1) : In April 1999, the semiconductor operations of parent company, Siemens AG. were spun off to form a new separate legal entity named Infineon.</t>
  </si>
  <si>
    <t>Intel</t>
  </si>
  <si>
    <t>NEC</t>
  </si>
  <si>
    <t>Toshiba</t>
  </si>
  <si>
    <t>Samsung</t>
  </si>
  <si>
    <t>Motorola</t>
  </si>
  <si>
    <t>Hitachi</t>
  </si>
  <si>
    <t>ST Microelectronics</t>
  </si>
  <si>
    <t>Philips</t>
  </si>
  <si>
    <t>Hyundai MicroElectronics</t>
  </si>
  <si>
    <t>Fujitsu</t>
  </si>
  <si>
    <t>Mitsubishi</t>
  </si>
  <si>
    <t>Lucent Technologies</t>
  </si>
  <si>
    <t>Matsushita</t>
  </si>
  <si>
    <t>Sharp</t>
  </si>
  <si>
    <t>SANYO</t>
  </si>
  <si>
    <t>Lucent Technologies (1)</t>
  </si>
  <si>
    <t>1998 Rankings</t>
  </si>
  <si>
    <t>(1) : In 1998, following the withdrawal of Thomson SA, the company SGS-Thomson has been renamed into STMicroelectronics.</t>
  </si>
  <si>
    <t>ST Microelectronics (1)</t>
  </si>
  <si>
    <t>1997 Rankings</t>
  </si>
  <si>
    <t>SGS-Thomson</t>
  </si>
  <si>
    <t>1996 Rankings</t>
  </si>
  <si>
    <t>Siemens Semiconductors</t>
  </si>
  <si>
    <t>National Semiconductor</t>
  </si>
  <si>
    <t>Sanyo Semiconductors</t>
  </si>
  <si>
    <t>Hyundai Semiconductors</t>
  </si>
  <si>
    <t>LG Semiconductors</t>
  </si>
  <si>
    <t>(1) : Lucent Technologies is composed of what was formerly AT&amp;T Technologies, which included Western Electric and Bell Labs. It was spun off from AT&amp;T in 1996.</t>
  </si>
  <si>
    <t>1995 Rankings</t>
  </si>
  <si>
    <t>1994 Rankings</t>
  </si>
  <si>
    <t>1993 Rankings</t>
  </si>
  <si>
    <t>OKI Semiconductors</t>
  </si>
  <si>
    <t>1992 Rankings</t>
  </si>
  <si>
    <t>AT&amp;T Semiconductors</t>
  </si>
  <si>
    <t>1991 Rankings</t>
  </si>
  <si>
    <t>1990 Rankings</t>
  </si>
  <si>
    <t>Harris Semiconductor</t>
  </si>
  <si>
    <t>1989 Rankings</t>
  </si>
  <si>
    <t>1988 Rankings</t>
  </si>
  <si>
    <t>AT&amp;T</t>
  </si>
  <si>
    <t>1987 Rankings</t>
  </si>
  <si>
    <t>SGS-Thomson (1)</t>
  </si>
  <si>
    <t>General Electric</t>
  </si>
  <si>
    <t>(1) : In June 1987, SGS-Thomson was formed from the merger of the Italian company SGS Microelettronica (Società Generale Semiconduttori) and the semiconductor arm of the French company, Thomson</t>
  </si>
  <si>
    <t>SIA Semi Revenue</t>
  </si>
  <si>
    <t>TOTAL (estimated from SIA revenue)</t>
  </si>
  <si>
    <t>Year</t>
  </si>
  <si>
    <t>Market Share</t>
  </si>
  <si>
    <t>Intel Revenue and Market Share</t>
  </si>
  <si>
    <t>2010 Rankings:</t>
  </si>
  <si>
    <t>Renesas Electronics</t>
  </si>
  <si>
    <t>Sanyo</t>
  </si>
  <si>
    <t>Fujistsu</t>
  </si>
  <si>
    <t>National</t>
  </si>
  <si>
    <t>AT&amp;T/Lucent/Agere</t>
  </si>
  <si>
    <t>Motorola = Freescale</t>
  </si>
  <si>
    <t>Matsushita = Panasonic</t>
  </si>
  <si>
    <t>NEC + Hitachi + Mitsubishi memory = Elpida</t>
  </si>
  <si>
    <t>NEC + Hitachi + Mitsubishi non-memory = Renesas</t>
  </si>
  <si>
    <t>Philips = NXP</t>
  </si>
  <si>
    <t>Oki</t>
  </si>
  <si>
    <t>Harris</t>
  </si>
  <si>
    <t>IBM</t>
  </si>
  <si>
    <t>Hyundai = Hynix</t>
  </si>
  <si>
    <t>Companies that dropped out of the top 20</t>
  </si>
  <si>
    <t>AMD = Spansion + Global Foundries</t>
  </si>
  <si>
    <t>National being bought by TI in 2011</t>
  </si>
  <si>
    <t>AT&amp;T = Lucent = Agere</t>
  </si>
  <si>
    <t>Infineon (1)</t>
  </si>
  <si>
    <t>Revenue and Market Share of the Top Five Semicondcutor Companies</t>
  </si>
  <si>
    <t>Average =</t>
  </si>
  <si>
    <t>Max =</t>
  </si>
  <si>
    <t>Min =</t>
  </si>
  <si>
    <t>Revenue and Market Share of the Top Ten Semicondcutor Companies</t>
  </si>
  <si>
    <t>(1) : IBM announces its intention to enter the foundary business in October 1992.</t>
  </si>
  <si>
    <t>Siemens</t>
  </si>
  <si>
    <t>Foundry Type</t>
  </si>
  <si>
    <t>TSMC</t>
  </si>
  <si>
    <t>Pure-play</t>
  </si>
  <si>
    <t>UMC</t>
  </si>
  <si>
    <t>Globalfoundries</t>
  </si>
  <si>
    <t>SMIC</t>
  </si>
  <si>
    <t>Dongbu HiTek</t>
  </si>
  <si>
    <t>TowerJazz</t>
  </si>
  <si>
    <t>IDM</t>
  </si>
  <si>
    <t>MagnaChip</t>
  </si>
  <si>
    <t>Samsung Semiconductor</t>
  </si>
  <si>
    <t>Vanguard (VIS)</t>
  </si>
  <si>
    <t>Foundries:</t>
  </si>
  <si>
    <t>Last Ranked Year</t>
  </si>
  <si>
    <t>Notes</t>
  </si>
  <si>
    <t>Fabless</t>
  </si>
  <si>
    <t>Fab-lite</t>
  </si>
  <si>
    <t>Notes:</t>
  </si>
  <si>
    <t>1)  6 of the top 20 are fabless</t>
  </si>
  <si>
    <t>2)  7 of the top 20 are fab-lite</t>
  </si>
  <si>
    <t>Logic</t>
  </si>
  <si>
    <t>Memory (DRAM)</t>
  </si>
  <si>
    <t>Memory (DRAM and Flash)</t>
  </si>
  <si>
    <t>Logic + Memory</t>
  </si>
  <si>
    <t>Logic (+ a little memory)</t>
  </si>
  <si>
    <t>Memory (+ a little logic)</t>
  </si>
  <si>
    <t>Revenue and Market Share of the Top Twenty Semicondcutor Companies</t>
  </si>
  <si>
    <t>Siemens = Infineon = Qimonda</t>
  </si>
  <si>
    <t>LG?  Hyundai? Sharp? Micron?</t>
  </si>
  <si>
    <t>Revenue and Market Share of the Top Three Semicondcutor Companies</t>
  </si>
  <si>
    <t>Revenue and Market Share of the Top Two Semicondcutor Companies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</si>
</sst>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8" x14ac:knownFonts="1">
    <font>
      <sz val="11"/>
      <color theme="1"/>
      <name val="Calibri"/>
      <family val="2"/>
      <scheme val="minor"/>
    </font>
    <font>
      <sz val="10"/>
      <color rgb="FF000000"/>
      <name val="Arial"/>
      <family val="2"/>
    </font>
    <font>
      <sz val="11"/>
      <color theme="1"/>
      <name val="Calibri"/>
      <family val="2"/>
      <scheme val="minor"/>
    </font>
    <font>
      <b/>
      <sz val="14"/>
      <color rgb="FFFF0000"/>
      <name val="Calibri"/>
      <family val="2"/>
      <scheme val="minor"/>
    </font>
    <font>
      <b/>
      <sz val="11"/>
      <color rgb="FFFF0000"/>
      <name val="Calibri"/>
      <family val="2"/>
      <scheme val="minor"/>
    </font>
    <font>
      <sz val="11"/>
      <color rgb="FFFF0000"/>
      <name val="Calibri"/>
      <family val="2"/>
      <scheme val="minor"/>
    </font>
    <font>
      <sz val="11"/>
      <color rgb="FF000000"/>
      <name val="Georgia"/>
      <family val="1"/>
    </font>
    <font>
      <sz val="11"/>
      <color rgb="FF252525"/>
      <name val="Lucida Console"/>
      <family val="3"/>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10" fontId="0" fillId="0" borderId="0" xfId="0" applyNumberFormat="1"/>
    <xf numFmtId="0" fontId="0" fillId="0" borderId="0" xfId="0" applyAlignment="1">
      <alignment horizontal="center" wrapText="1"/>
    </xf>
    <xf numFmtId="0" fontId="0" fillId="0" borderId="0" xfId="0" applyAlignment="1">
      <alignment horizontal="center"/>
    </xf>
    <xf numFmtId="164" fontId="0" fillId="0" borderId="0" xfId="0" applyNumberFormat="1"/>
    <xf numFmtId="0" fontId="3" fillId="0" borderId="0" xfId="0" applyFont="1"/>
    <xf numFmtId="165" fontId="0" fillId="0" borderId="0" xfId="1" applyNumberFormat="1" applyFont="1"/>
    <xf numFmtId="164" fontId="0" fillId="0" borderId="0" xfId="0" applyNumberFormat="1" applyAlignment="1">
      <alignment horizontal="center"/>
    </xf>
    <xf numFmtId="165" fontId="0" fillId="0" borderId="0" xfId="0" applyNumberFormat="1"/>
    <xf numFmtId="164" fontId="0" fillId="0" borderId="0" xfId="2" applyNumberFormat="1" applyFont="1"/>
    <xf numFmtId="3" fontId="0" fillId="0" borderId="0" xfId="0" applyNumberFormat="1"/>
    <xf numFmtId="0" fontId="1" fillId="0" borderId="0" xfId="0" applyFont="1"/>
    <xf numFmtId="1" fontId="0" fillId="0" borderId="0" xfId="0" applyNumberFormat="1"/>
    <xf numFmtId="0" fontId="4" fillId="0" borderId="0" xfId="0" applyFont="1"/>
    <xf numFmtId="0" fontId="5" fillId="0" borderId="0" xfId="0" applyFont="1"/>
    <xf numFmtId="10" fontId="0" fillId="0" borderId="0" xfId="1" applyNumberFormat="1" applyFont="1"/>
    <xf numFmtId="0" fontId="0" fillId="0" borderId="0" xfId="0" applyAlignment="1">
      <alignment horizontal="right"/>
    </xf>
    <xf numFmtId="0" fontId="6" fillId="0" borderId="0" xfId="0" applyFont="1"/>
    <xf numFmtId="0" fontId="7" fillId="0" borderId="0" xfId="0" applyFont="1" applyAlignment="1">
      <alignment vertical="center"/>
    </xf>
    <xf numFmtId="3" fontId="7" fillId="0" borderId="0" xfId="0" applyNumberFormat="1" applyFont="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574715985705293"/>
          <c:y val="3.8757985440499181E-2"/>
          <c:w val="0.78933647993613132"/>
          <c:h val="0.78873644332194326"/>
        </c:manualLayout>
      </c:layout>
      <c:scatterChart>
        <c:scatterStyle val="lineMarker"/>
        <c:varyColors val="0"/>
        <c:ser>
          <c:idx val="0"/>
          <c:order val="0"/>
          <c:marker>
            <c:symbol val="square"/>
            <c:size val="7"/>
          </c:marker>
          <c:trendline>
            <c:spPr>
              <a:ln w="19050">
                <a:solidFill>
                  <a:srgbClr val="FF0000"/>
                </a:solidFill>
              </a:ln>
            </c:spPr>
            <c:trendlineType val="linear"/>
            <c:dispRSqr val="0"/>
            <c:dispEq val="1"/>
            <c:trendlineLbl>
              <c:layout>
                <c:manualLayout>
                  <c:x val="2.9579420313668694E-2"/>
                  <c:y val="-0.3373769832824951"/>
                </c:manualLayout>
              </c:layout>
              <c:numFmt formatCode="#,##0.0000" sourceLinked="0"/>
            </c:trendlineLbl>
          </c:trendline>
          <c:xVal>
            <c:numRef>
              <c:f>'Top Twenty'!$C$4:$C$27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'Top Twenty'!$E$4:$E$27</c:f>
              <c:numCache>
                <c:formatCode>0.00%</c:formatCode>
                <c:ptCount val="24"/>
                <c:pt idx="0">
                  <c:v>0.77791005291005288</c:v>
                </c:pt>
                <c:pt idx="1">
                  <c:v>0.78476095617529884</c:v>
                </c:pt>
                <c:pt idx="2">
                  <c:v>0.71756993006993008</c:v>
                </c:pt>
                <c:pt idx="3">
                  <c:v>0.71287671232876715</c:v>
                </c:pt>
                <c:pt idx="4">
                  <c:v>0.75143528806773308</c:v>
                </c:pt>
                <c:pt idx="5">
                  <c:v>0.73535384615384614</c:v>
                </c:pt>
                <c:pt idx="6">
                  <c:v>0.7507735780759216</c:v>
                </c:pt>
                <c:pt idx="7">
                  <c:v>0.74825439783491199</c:v>
                </c:pt>
                <c:pt idx="8">
                  <c:v>0.75511000052884869</c:v>
                </c:pt>
                <c:pt idx="9">
                  <c:v>0.73918575063613234</c:v>
                </c:pt>
                <c:pt idx="10">
                  <c:v>0.73413722826086958</c:v>
                </c:pt>
                <c:pt idx="11">
                  <c:v>0.71011493589836028</c:v>
                </c:pt>
                <c:pt idx="12">
                  <c:v>0.71853063934737238</c:v>
                </c:pt>
                <c:pt idx="13">
                  <c:v>0.67068856028304458</c:v>
                </c:pt>
                <c:pt idx="14">
                  <c:v>0.66837243304313154</c:v>
                </c:pt>
                <c:pt idx="15">
                  <c:v>0.66385264773599384</c:v>
                </c:pt>
                <c:pt idx="16">
                  <c:v>0.66117293930047394</c:v>
                </c:pt>
                <c:pt idx="17">
                  <c:v>0.66213073060452576</c:v>
                </c:pt>
                <c:pt idx="18">
                  <c:v>0.64499139792200788</c:v>
                </c:pt>
                <c:pt idx="19">
                  <c:v>0.63211296186691468</c:v>
                </c:pt>
                <c:pt idx="20">
                  <c:v>0.63733660586452467</c:v>
                </c:pt>
                <c:pt idx="21">
                  <c:v>0.61947550173439048</c:v>
                </c:pt>
                <c:pt idx="22">
                  <c:v>0.62460366132125944</c:v>
                </c:pt>
                <c:pt idx="23">
                  <c:v>0.65110581271067991</c:v>
                </c:pt>
              </c:numCache>
            </c:numRef>
          </c:yVal>
          <c:smooth val="0"/>
        </c:ser>
        <c:dLbls>
          <c:showLegendKey val="0"/>
          <c:showVal val="0"/>
          <c:showCatName val="0"/>
          <c:showSerName val="0"/>
          <c:showPercent val="0"/>
          <c:showBubbleSize val="0"/>
        </c:dLbls>
        <c:axId val="258600320"/>
        <c:axId val="260567552"/>
      </c:scatterChart>
      <c:valAx>
        <c:axId val="258600320"/>
        <c:scaling>
          <c:orientation val="minMax"/>
        </c:scaling>
        <c:delete val="0"/>
        <c:axPos val="b"/>
        <c:title>
          <c:tx>
            <c:rich>
              <a:bodyPr/>
              <a:lstStyle/>
              <a:p>
                <a:pPr>
                  <a:defRPr/>
                </a:pPr>
                <a:r>
                  <a:rPr lang="en-US"/>
                  <a:t>Year</a:t>
                </a:r>
              </a:p>
            </c:rich>
          </c:tx>
          <c:overlay val="0"/>
        </c:title>
        <c:numFmt formatCode="General" sourceLinked="1"/>
        <c:majorTickMark val="cross"/>
        <c:minorTickMark val="in"/>
        <c:tickLblPos val="nextTo"/>
        <c:spPr>
          <a:ln w="12700">
            <a:solidFill>
              <a:sysClr val="windowText" lastClr="000000"/>
            </a:solidFill>
          </a:ln>
        </c:spPr>
        <c:crossAx val="260567552"/>
        <c:crossesAt val="-100"/>
        <c:crossBetween val="midCat"/>
      </c:valAx>
      <c:valAx>
        <c:axId val="260567552"/>
        <c:scaling>
          <c:orientation val="minMax"/>
          <c:min val="0.55000000000000004"/>
        </c:scaling>
        <c:delete val="0"/>
        <c:axPos val="l"/>
        <c:title>
          <c:tx>
            <c:rich>
              <a:bodyPr rot="-5400000" vert="horz"/>
              <a:lstStyle/>
              <a:p>
                <a:pPr>
                  <a:defRPr/>
                </a:pPr>
                <a:r>
                  <a:rPr lang="en-US"/>
                  <a:t>Share of Semicondcutor Revenue</a:t>
                </a:r>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258600320"/>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400"/>
      </a:pPr>
      <a:endParaRPr lang="en-US"/>
    </a:p>
  </c:txPr>
  <c:printSettings>
    <c:headerFooter/>
    <c:pageMargins b="0.75000000000000022" l="0.70000000000000018" r="0.70000000000000018" t="0.75000000000000022" header="0.3000000000000001" footer="0.3000000000000001"/>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023200952654667"/>
          <c:y val="3.8757985440499181E-2"/>
          <c:w val="0.80485163026663764"/>
          <c:h val="0.78873644332194326"/>
        </c:manualLayout>
      </c:layout>
      <c:scatterChart>
        <c:scatterStyle val="lineMarker"/>
        <c:varyColors val="0"/>
        <c:ser>
          <c:idx val="0"/>
          <c:order val="0"/>
          <c:marker>
            <c:symbol val="square"/>
            <c:size val="7"/>
          </c:marker>
          <c:trendline>
            <c:spPr>
              <a:ln w="19050">
                <a:solidFill>
                  <a:srgbClr val="FF0000"/>
                </a:solidFill>
              </a:ln>
            </c:spPr>
            <c:trendlineType val="linear"/>
            <c:dispRSqr val="0"/>
            <c:dispEq val="1"/>
            <c:trendlineLbl>
              <c:layout>
                <c:manualLayout>
                  <c:x val="1.7821043735918922E-4"/>
                  <c:y val="-0.37361022439762598"/>
                </c:manualLayout>
              </c:layout>
              <c:numFmt formatCode="General" sourceLinked="0"/>
            </c:trendlineLbl>
          </c:trendline>
          <c:xVal>
            <c:numRef>
              <c:f>'Top Ten'!$C$4:$C$27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'Top Ten'!$E$4:$E$27</c:f>
              <c:numCache>
                <c:formatCode>0.00%</c:formatCode>
                <c:ptCount val="24"/>
                <c:pt idx="0">
                  <c:v>0.56793650793650796</c:v>
                </c:pt>
                <c:pt idx="1">
                  <c:v>0.57988047808764942</c:v>
                </c:pt>
                <c:pt idx="2">
                  <c:v>0.51639860139860139</c:v>
                </c:pt>
                <c:pt idx="3">
                  <c:v>0.5104794520547945</c:v>
                </c:pt>
                <c:pt idx="4">
                  <c:v>0.54123308049734609</c:v>
                </c:pt>
                <c:pt idx="5">
                  <c:v>0.52350769230769234</c:v>
                </c:pt>
                <c:pt idx="6">
                  <c:v>0.53943788605924736</c:v>
                </c:pt>
                <c:pt idx="7">
                  <c:v>0.54526838069463235</c:v>
                </c:pt>
                <c:pt idx="8">
                  <c:v>0.55221058755090169</c:v>
                </c:pt>
                <c:pt idx="9">
                  <c:v>0.55715950928966407</c:v>
                </c:pt>
                <c:pt idx="10">
                  <c:v>0.54262907608695654</c:v>
                </c:pt>
                <c:pt idx="11">
                  <c:v>0.51569012012748228</c:v>
                </c:pt>
                <c:pt idx="12">
                  <c:v>0.50512829633845568</c:v>
                </c:pt>
                <c:pt idx="13">
                  <c:v>0.46198856935498506</c:v>
                </c:pt>
                <c:pt idx="14">
                  <c:v>0.46354755100684519</c:v>
                </c:pt>
                <c:pt idx="15">
                  <c:v>0.4839473011000256</c:v>
                </c:pt>
                <c:pt idx="16">
                  <c:v>0.49019240000662118</c:v>
                </c:pt>
                <c:pt idx="17">
                  <c:v>0.49346781731626199</c:v>
                </c:pt>
                <c:pt idx="18">
                  <c:v>0.48453734313857777</c:v>
                </c:pt>
                <c:pt idx="19">
                  <c:v>0.45778150149503832</c:v>
                </c:pt>
                <c:pt idx="20">
                  <c:v>0.46591919079228722</c:v>
                </c:pt>
                <c:pt idx="21">
                  <c:v>0.44739531714568881</c:v>
                </c:pt>
                <c:pt idx="22">
                  <c:v>0.4603182887737749</c:v>
                </c:pt>
                <c:pt idx="23">
                  <c:v>0.49148400887938831</c:v>
                </c:pt>
              </c:numCache>
            </c:numRef>
          </c:yVal>
          <c:smooth val="0"/>
        </c:ser>
        <c:dLbls>
          <c:showLegendKey val="0"/>
          <c:showVal val="0"/>
          <c:showCatName val="0"/>
          <c:showSerName val="0"/>
          <c:showPercent val="0"/>
          <c:showBubbleSize val="0"/>
        </c:dLbls>
        <c:axId val="258598016"/>
        <c:axId val="285595264"/>
      </c:scatterChart>
      <c:valAx>
        <c:axId val="258598016"/>
        <c:scaling>
          <c:orientation val="minMax"/>
        </c:scaling>
        <c:delete val="0"/>
        <c:axPos val="b"/>
        <c:title>
          <c:tx>
            <c:rich>
              <a:bodyPr/>
              <a:lstStyle/>
              <a:p>
                <a:pPr>
                  <a:defRPr/>
                </a:pPr>
                <a:r>
                  <a:rPr lang="en-US"/>
                  <a:t>Year</a:t>
                </a:r>
              </a:p>
            </c:rich>
          </c:tx>
          <c:overlay val="0"/>
        </c:title>
        <c:numFmt formatCode="General" sourceLinked="1"/>
        <c:majorTickMark val="cross"/>
        <c:minorTickMark val="in"/>
        <c:tickLblPos val="nextTo"/>
        <c:spPr>
          <a:ln w="12700">
            <a:solidFill>
              <a:sysClr val="windowText" lastClr="000000"/>
            </a:solidFill>
          </a:ln>
        </c:spPr>
        <c:crossAx val="285595264"/>
        <c:crossesAt val="-100"/>
        <c:crossBetween val="midCat"/>
      </c:valAx>
      <c:valAx>
        <c:axId val="285595264"/>
        <c:scaling>
          <c:orientation val="minMax"/>
          <c:min val="0.4"/>
        </c:scaling>
        <c:delete val="0"/>
        <c:axPos val="l"/>
        <c:title>
          <c:tx>
            <c:rich>
              <a:bodyPr rot="-5400000" vert="horz"/>
              <a:lstStyle/>
              <a:p>
                <a:pPr>
                  <a:defRPr/>
                </a:pPr>
                <a:r>
                  <a:rPr lang="en-US"/>
                  <a:t>Share of Semicondcutor Revenue</a:t>
                </a:r>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258598016"/>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400"/>
      </a:pPr>
      <a:endParaRPr lang="en-US"/>
    </a:p>
  </c:txPr>
  <c:printSettings>
    <c:headerFooter/>
    <c:pageMargins b="0.75000000000000022" l="0.70000000000000018" r="0.70000000000000018" t="0.75000000000000022" header="0.3000000000000001" footer="0.3000000000000001"/>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411079710917322"/>
          <c:y val="3.8757985440499181E-2"/>
          <c:w val="0.80097284268401103"/>
          <c:h val="0.78873644332194326"/>
        </c:manualLayout>
      </c:layout>
      <c:scatterChart>
        <c:scatterStyle val="lineMarker"/>
        <c:varyColors val="0"/>
        <c:ser>
          <c:idx val="0"/>
          <c:order val="0"/>
          <c:marker>
            <c:symbol val="square"/>
            <c:size val="7"/>
          </c:marker>
          <c:trendline>
            <c:spPr>
              <a:ln w="19050">
                <a:solidFill>
                  <a:srgbClr val="FF0000"/>
                </a:solidFill>
              </a:ln>
            </c:spPr>
            <c:trendlineType val="linear"/>
            <c:dispRSqr val="0"/>
            <c:dispEq val="1"/>
            <c:trendlineLbl>
              <c:layout>
                <c:manualLayout>
                  <c:x val="2.0719750267162947E-2"/>
                  <c:y val="-0.26930292497221631"/>
                </c:manualLayout>
              </c:layout>
              <c:numFmt formatCode="General" sourceLinked="0"/>
            </c:trendlineLbl>
          </c:trendline>
          <c:xVal>
            <c:numRef>
              <c:f>'Top Five'!$C$4:$C$27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'Top Five'!$E$4:$E$27</c:f>
              <c:numCache>
                <c:formatCode>0.00%</c:formatCode>
                <c:ptCount val="24"/>
                <c:pt idx="0">
                  <c:v>0.35915343915343917</c:v>
                </c:pt>
                <c:pt idx="1">
                  <c:v>0.36294820717131476</c:v>
                </c:pt>
                <c:pt idx="2">
                  <c:v>0.32152097902097904</c:v>
                </c:pt>
                <c:pt idx="3">
                  <c:v>0.32106164383561642</c:v>
                </c:pt>
                <c:pt idx="4">
                  <c:v>0.34610552994545352</c:v>
                </c:pt>
                <c:pt idx="5">
                  <c:v>0.34030769230769231</c:v>
                </c:pt>
                <c:pt idx="6">
                  <c:v>0.35975759274179425</c:v>
                </c:pt>
                <c:pt idx="7">
                  <c:v>0.35631935047361302</c:v>
                </c:pt>
                <c:pt idx="8">
                  <c:v>0.34660743561267121</c:v>
                </c:pt>
                <c:pt idx="9">
                  <c:v>0.37149416464099394</c:v>
                </c:pt>
                <c:pt idx="10">
                  <c:v>0.37119565217391304</c:v>
                </c:pt>
                <c:pt idx="11">
                  <c:v>0.35729633849126802</c:v>
                </c:pt>
                <c:pt idx="12">
                  <c:v>0.34314527603870232</c:v>
                </c:pt>
                <c:pt idx="13">
                  <c:v>0.30381928694547766</c:v>
                </c:pt>
                <c:pt idx="14">
                  <c:v>0.31408254137037284</c:v>
                </c:pt>
                <c:pt idx="15">
                  <c:v>0.33000767459708363</c:v>
                </c:pt>
                <c:pt idx="16">
                  <c:v>0.33162654424869092</c:v>
                </c:pt>
                <c:pt idx="17">
                  <c:v>0.33054366019607417</c:v>
                </c:pt>
                <c:pt idx="18">
                  <c:v>0.34315122790446634</c:v>
                </c:pt>
                <c:pt idx="19">
                  <c:v>0.32275532871626555</c:v>
                </c:pt>
                <c:pt idx="20">
                  <c:v>0.32779978059165876</c:v>
                </c:pt>
                <c:pt idx="21">
                  <c:v>0.32188041997026762</c:v>
                </c:pt>
                <c:pt idx="22">
                  <c:v>0.34078384808430867</c:v>
                </c:pt>
                <c:pt idx="23">
                  <c:v>0.34867055825043164</c:v>
                </c:pt>
              </c:numCache>
            </c:numRef>
          </c:yVal>
          <c:smooth val="0"/>
        </c:ser>
        <c:dLbls>
          <c:showLegendKey val="0"/>
          <c:showVal val="0"/>
          <c:showCatName val="0"/>
          <c:showSerName val="0"/>
          <c:showPercent val="0"/>
          <c:showBubbleSize val="0"/>
        </c:dLbls>
        <c:axId val="258599168"/>
        <c:axId val="258599744"/>
      </c:scatterChart>
      <c:valAx>
        <c:axId val="258599168"/>
        <c:scaling>
          <c:orientation val="minMax"/>
        </c:scaling>
        <c:delete val="0"/>
        <c:axPos val="b"/>
        <c:title>
          <c:tx>
            <c:rich>
              <a:bodyPr/>
              <a:lstStyle/>
              <a:p>
                <a:pPr>
                  <a:defRPr/>
                </a:pPr>
                <a:r>
                  <a:rPr lang="en-US"/>
                  <a:t>Year</a:t>
                </a:r>
              </a:p>
            </c:rich>
          </c:tx>
          <c:overlay val="0"/>
        </c:title>
        <c:numFmt formatCode="General" sourceLinked="1"/>
        <c:majorTickMark val="cross"/>
        <c:minorTickMark val="in"/>
        <c:tickLblPos val="nextTo"/>
        <c:spPr>
          <a:ln w="12700">
            <a:solidFill>
              <a:sysClr val="windowText" lastClr="000000"/>
            </a:solidFill>
          </a:ln>
        </c:spPr>
        <c:crossAx val="258599744"/>
        <c:crossesAt val="-100"/>
        <c:crossBetween val="midCat"/>
      </c:valAx>
      <c:valAx>
        <c:axId val="258599744"/>
        <c:scaling>
          <c:orientation val="minMax"/>
          <c:min val="0.28000000000000003"/>
        </c:scaling>
        <c:delete val="0"/>
        <c:axPos val="l"/>
        <c:title>
          <c:tx>
            <c:rich>
              <a:bodyPr rot="-5400000" vert="horz"/>
              <a:lstStyle/>
              <a:p>
                <a:pPr>
                  <a:defRPr/>
                </a:pPr>
                <a:r>
                  <a:rPr lang="en-US"/>
                  <a:t>Share of Semicondcutor Revenue</a:t>
                </a:r>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258599168"/>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400"/>
      </a:pPr>
      <a:endParaRPr lang="en-US"/>
    </a:p>
  </c:txPr>
  <c:printSettings>
    <c:headerFooter/>
    <c:pageMargins b="0.75000000000000022" l="0.70000000000000018" r="0.70000000000000018" t="0.75000000000000022" header="0.3000000000000001" footer="0.3000000000000001"/>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992897848311308"/>
          <c:y val="3.8757985440499181E-2"/>
          <c:w val="0.79515466131007118"/>
          <c:h val="0.78873644332194326"/>
        </c:manualLayout>
      </c:layout>
      <c:scatterChart>
        <c:scatterStyle val="lineMarker"/>
        <c:varyColors val="0"/>
        <c:ser>
          <c:idx val="0"/>
          <c:order val="0"/>
          <c:marker>
            <c:symbol val="square"/>
            <c:size val="7"/>
          </c:marker>
          <c:trendline>
            <c:spPr>
              <a:ln w="19050">
                <a:solidFill>
                  <a:srgbClr val="FF0000"/>
                </a:solidFill>
              </a:ln>
            </c:spPr>
            <c:trendlineType val="linear"/>
            <c:dispRSqr val="0"/>
            <c:dispEq val="1"/>
            <c:trendlineLbl>
              <c:layout>
                <c:manualLayout>
                  <c:x val="7.7795956837340446E-2"/>
                  <c:y val="0.31304391005178406"/>
                </c:manualLayout>
              </c:layout>
              <c:numFmt formatCode="General" sourceLinked="0"/>
            </c:trendlineLbl>
          </c:trendline>
          <c:xVal>
            <c:numRef>
              <c:f>'Top Three'!$C$4:$C$27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'Top Three'!$E$4:$E$27</c:f>
              <c:numCache>
                <c:formatCode>0.00%</c:formatCode>
                <c:ptCount val="24"/>
                <c:pt idx="0">
                  <c:v>0.23849206349206351</c:v>
                </c:pt>
                <c:pt idx="1">
                  <c:v>0.24788844621513945</c:v>
                </c:pt>
                <c:pt idx="2">
                  <c:v>0.21715034965034966</c:v>
                </c:pt>
                <c:pt idx="3">
                  <c:v>0.2065582191780822</c:v>
                </c:pt>
                <c:pt idx="4">
                  <c:v>0.22102885268783631</c:v>
                </c:pt>
                <c:pt idx="5">
                  <c:v>0.22515384615384615</c:v>
                </c:pt>
                <c:pt idx="6">
                  <c:v>0.23432701626557373</c:v>
                </c:pt>
                <c:pt idx="7">
                  <c:v>0.2310870545782589</c:v>
                </c:pt>
                <c:pt idx="8">
                  <c:v>0.22848246866571473</c:v>
                </c:pt>
                <c:pt idx="9">
                  <c:v>0.2579001236726513</c:v>
                </c:pt>
                <c:pt idx="10">
                  <c:v>0.27197690217391307</c:v>
                </c:pt>
                <c:pt idx="11">
                  <c:v>0.27269515307961872</c:v>
                </c:pt>
                <c:pt idx="12">
                  <c:v>0.25869142477708212</c:v>
                </c:pt>
                <c:pt idx="13">
                  <c:v>0.22607275696271431</c:v>
                </c:pt>
                <c:pt idx="14">
                  <c:v>0.23905097361600319</c:v>
                </c:pt>
                <c:pt idx="15">
                  <c:v>0.2485929905346636</c:v>
                </c:pt>
                <c:pt idx="16">
                  <c:v>0.24653906211204113</c:v>
                </c:pt>
                <c:pt idx="17">
                  <c:v>0.25150533660848207</c:v>
                </c:pt>
                <c:pt idx="18">
                  <c:v>0.2674276413439482</c:v>
                </c:pt>
                <c:pt idx="19">
                  <c:v>0.24590882187905946</c:v>
                </c:pt>
                <c:pt idx="20">
                  <c:v>0.24529480671612652</c:v>
                </c:pt>
                <c:pt idx="21">
                  <c:v>0.2390594028741328</c:v>
                </c:pt>
                <c:pt idx="22">
                  <c:v>0.26194235311003539</c:v>
                </c:pt>
                <c:pt idx="23">
                  <c:v>0.2671643509002713</c:v>
                </c:pt>
              </c:numCache>
            </c:numRef>
          </c:yVal>
          <c:smooth val="0"/>
        </c:ser>
        <c:dLbls>
          <c:showLegendKey val="0"/>
          <c:showVal val="0"/>
          <c:showCatName val="0"/>
          <c:showSerName val="0"/>
          <c:showPercent val="0"/>
          <c:showBubbleSize val="0"/>
        </c:dLbls>
        <c:axId val="307759936"/>
        <c:axId val="307760512"/>
      </c:scatterChart>
      <c:valAx>
        <c:axId val="307759936"/>
        <c:scaling>
          <c:orientation val="minMax"/>
        </c:scaling>
        <c:delete val="0"/>
        <c:axPos val="b"/>
        <c:title>
          <c:tx>
            <c:rich>
              <a:bodyPr/>
              <a:lstStyle/>
              <a:p>
                <a:pPr>
                  <a:defRPr/>
                </a:pPr>
                <a:r>
                  <a:rPr lang="en-US"/>
                  <a:t>Year</a:t>
                </a:r>
              </a:p>
            </c:rich>
          </c:tx>
          <c:layout/>
          <c:overlay val="0"/>
        </c:title>
        <c:numFmt formatCode="General" sourceLinked="1"/>
        <c:majorTickMark val="cross"/>
        <c:minorTickMark val="in"/>
        <c:tickLblPos val="nextTo"/>
        <c:spPr>
          <a:ln w="12700">
            <a:solidFill>
              <a:sysClr val="windowText" lastClr="000000"/>
            </a:solidFill>
          </a:ln>
        </c:spPr>
        <c:crossAx val="307760512"/>
        <c:crossesAt val="-100"/>
        <c:crossBetween val="midCat"/>
      </c:valAx>
      <c:valAx>
        <c:axId val="307760512"/>
        <c:scaling>
          <c:orientation val="minMax"/>
          <c:min val="0.2"/>
        </c:scaling>
        <c:delete val="0"/>
        <c:axPos val="l"/>
        <c:title>
          <c:tx>
            <c:rich>
              <a:bodyPr rot="-5400000" vert="horz"/>
              <a:lstStyle/>
              <a:p>
                <a:pPr>
                  <a:defRPr/>
                </a:pPr>
                <a:r>
                  <a:rPr lang="en-US"/>
                  <a:t>Share of Semicondcutor Revenue</a:t>
                </a:r>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307759936"/>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400"/>
      </a:pPr>
      <a:endParaRPr lang="en-US"/>
    </a:p>
  </c:txPr>
  <c:printSettings>
    <c:headerFooter/>
    <c:pageMargins b="0.75000000000000022" l="0.70000000000000018" r="0.70000000000000018" t="0.75000000000000022" header="0.3000000000000001" footer="0.3000000000000001"/>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411079710917322"/>
          <c:y val="3.8757985440499181E-2"/>
          <c:w val="0.80097284268401103"/>
          <c:h val="0.78873644332194326"/>
        </c:manualLayout>
      </c:layout>
      <c:scatterChart>
        <c:scatterStyle val="lineMarker"/>
        <c:varyColors val="0"/>
        <c:ser>
          <c:idx val="0"/>
          <c:order val="0"/>
          <c:marker>
            <c:symbol val="square"/>
            <c:size val="7"/>
          </c:marker>
          <c:trendline>
            <c:spPr>
              <a:ln w="19050">
                <a:solidFill>
                  <a:srgbClr val="FF0000"/>
                </a:solidFill>
              </a:ln>
            </c:spPr>
            <c:trendlineType val="linear"/>
            <c:dispRSqr val="0"/>
            <c:dispEq val="1"/>
            <c:trendlineLbl>
              <c:layout>
                <c:manualLayout>
                  <c:x val="-3.4968644430931469E-3"/>
                  <c:y val="0.38638008086826986"/>
                </c:manualLayout>
              </c:layout>
              <c:numFmt formatCode="General" sourceLinked="0"/>
            </c:trendlineLbl>
          </c:trendline>
          <c:xVal>
            <c:numRef>
              <c:f>'Top Two'!$C$4:$C$27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'Top Two'!$E$4:$E$27</c:f>
              <c:numCache>
                <c:formatCode>0.00%</c:formatCode>
                <c:ptCount val="24"/>
                <c:pt idx="0">
                  <c:v>0.16923280423280423</c:v>
                </c:pt>
                <c:pt idx="1">
                  <c:v>0.17804780876494025</c:v>
                </c:pt>
                <c:pt idx="2">
                  <c:v>0.15382867132867134</c:v>
                </c:pt>
                <c:pt idx="3">
                  <c:v>0.14595890410958903</c:v>
                </c:pt>
                <c:pt idx="4">
                  <c:v>0.15459788058550203</c:v>
                </c:pt>
                <c:pt idx="5">
                  <c:v>0.15323076923076923</c:v>
                </c:pt>
                <c:pt idx="6">
                  <c:v>0.16476921100874581</c:v>
                </c:pt>
                <c:pt idx="7">
                  <c:v>0.16292286874154263</c:v>
                </c:pt>
                <c:pt idx="8">
                  <c:v>0.16186736474694591</c:v>
                </c:pt>
                <c:pt idx="9">
                  <c:v>0.20049895517932534</c:v>
                </c:pt>
                <c:pt idx="10">
                  <c:v>0.21717391304347827</c:v>
                </c:pt>
                <c:pt idx="11">
                  <c:v>0.22158689413495233</c:v>
                </c:pt>
                <c:pt idx="12">
                  <c:v>0.2135268450009486</c:v>
                </c:pt>
                <c:pt idx="13">
                  <c:v>0.1843418307175905</c:v>
                </c:pt>
                <c:pt idx="14">
                  <c:v>0.19871070645311359</c:v>
                </c:pt>
                <c:pt idx="15">
                  <c:v>0.20753389613711948</c:v>
                </c:pt>
                <c:pt idx="16">
                  <c:v>0.20255797657211275</c:v>
                </c:pt>
                <c:pt idx="17">
                  <c:v>0.20479099189183314</c:v>
                </c:pt>
                <c:pt idx="18">
                  <c:v>0.2221191472136014</c:v>
                </c:pt>
                <c:pt idx="19">
                  <c:v>0.19748341622020493</c:v>
                </c:pt>
                <c:pt idx="20">
                  <c:v>0.199646715382756</c:v>
                </c:pt>
                <c:pt idx="21">
                  <c:v>0.1961603382061447</c:v>
                </c:pt>
                <c:pt idx="22">
                  <c:v>0.21706093938247281</c:v>
                </c:pt>
                <c:pt idx="23">
                  <c:v>0.22437885390117571</c:v>
                </c:pt>
              </c:numCache>
            </c:numRef>
          </c:yVal>
          <c:smooth val="0"/>
        </c:ser>
        <c:dLbls>
          <c:showLegendKey val="0"/>
          <c:showVal val="0"/>
          <c:showCatName val="0"/>
          <c:showSerName val="0"/>
          <c:showPercent val="0"/>
          <c:showBubbleSize val="0"/>
        </c:dLbls>
        <c:axId val="365277120"/>
        <c:axId val="365277696"/>
      </c:scatterChart>
      <c:valAx>
        <c:axId val="365277120"/>
        <c:scaling>
          <c:orientation val="minMax"/>
        </c:scaling>
        <c:delete val="0"/>
        <c:axPos val="b"/>
        <c:title>
          <c:tx>
            <c:rich>
              <a:bodyPr/>
              <a:lstStyle/>
              <a:p>
                <a:pPr>
                  <a:defRPr/>
                </a:pPr>
                <a:r>
                  <a:rPr lang="en-US"/>
                  <a:t>Year</a:t>
                </a:r>
              </a:p>
            </c:rich>
          </c:tx>
          <c:layout/>
          <c:overlay val="0"/>
        </c:title>
        <c:numFmt formatCode="General" sourceLinked="1"/>
        <c:majorTickMark val="cross"/>
        <c:minorTickMark val="in"/>
        <c:tickLblPos val="nextTo"/>
        <c:spPr>
          <a:ln w="12700">
            <a:solidFill>
              <a:sysClr val="windowText" lastClr="000000"/>
            </a:solidFill>
          </a:ln>
        </c:spPr>
        <c:crossAx val="365277696"/>
        <c:crossesAt val="-100"/>
        <c:crossBetween val="midCat"/>
      </c:valAx>
      <c:valAx>
        <c:axId val="365277696"/>
        <c:scaling>
          <c:orientation val="minMax"/>
          <c:min val="0.1"/>
        </c:scaling>
        <c:delete val="0"/>
        <c:axPos val="l"/>
        <c:title>
          <c:tx>
            <c:rich>
              <a:bodyPr rot="-5400000" vert="horz"/>
              <a:lstStyle/>
              <a:p>
                <a:pPr>
                  <a:defRPr/>
                </a:pPr>
                <a:r>
                  <a:rPr lang="en-US"/>
                  <a:t>Share of Semicondcutor Revenue</a:t>
                </a:r>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365277120"/>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400"/>
      </a:pPr>
      <a:endParaRPr lang="en-US"/>
    </a:p>
  </c:txPr>
  <c:printSettings>
    <c:headerFooter/>
    <c:pageMargins b="0.75000000000000022" l="0.70000000000000018" r="0.70000000000000018" t="0.75000000000000022" header="0.3000000000000001" footer="0.3000000000000001"/>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277746540472704"/>
          <c:y val="3.8757985440499181E-2"/>
          <c:w val="0.82230617438845721"/>
          <c:h val="0.78873644332194326"/>
        </c:manualLayout>
      </c:layout>
      <c:scatterChart>
        <c:scatterStyle val="lineMarker"/>
        <c:varyColors val="0"/>
        <c:ser>
          <c:idx val="0"/>
          <c:order val="0"/>
          <c:xVal>
            <c:numRef>
              <c:f>Intel!$C$4:$C$27</c:f>
              <c:numCache>
                <c:formatCode>General</c:formatCode>
                <c:ptCount val="2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numCache>
            </c:numRef>
          </c:xVal>
          <c:yVal>
            <c:numRef>
              <c:f>Intel!$E$4:$E$27</c:f>
              <c:numCache>
                <c:formatCode>0.0%</c:formatCode>
                <c:ptCount val="24"/>
                <c:pt idx="0">
                  <c:v>3.9444444444444442E-2</c:v>
                </c:pt>
                <c:pt idx="1">
                  <c:v>4.6812749003984064E-2</c:v>
                </c:pt>
                <c:pt idx="2">
                  <c:v>4.2482517482517482E-2</c:v>
                </c:pt>
                <c:pt idx="3">
                  <c:v>5.4297945205479453E-2</c:v>
                </c:pt>
                <c:pt idx="4">
                  <c:v>6.6430972102334299E-2</c:v>
                </c:pt>
                <c:pt idx="5">
                  <c:v>7.8323076923076926E-2</c:v>
                </c:pt>
                <c:pt idx="6">
                  <c:v>9.3062902114641355E-2</c:v>
                </c:pt>
                <c:pt idx="7">
                  <c:v>9.1105096977898065E-2</c:v>
                </c:pt>
                <c:pt idx="8">
                  <c:v>8.7074937860278173E-2</c:v>
                </c:pt>
                <c:pt idx="9">
                  <c:v>0.12638065589150924</c:v>
                </c:pt>
                <c:pt idx="10">
                  <c:v>0.14773097826086956</c:v>
                </c:pt>
                <c:pt idx="11">
                  <c:v>0.16428478721716683</c:v>
                </c:pt>
                <c:pt idx="12">
                  <c:v>0.15892382849554165</c:v>
                </c:pt>
                <c:pt idx="13">
                  <c:v>0.13703166107230336</c:v>
                </c:pt>
                <c:pt idx="14">
                  <c:v>0.15644314481291952</c:v>
                </c:pt>
                <c:pt idx="15">
                  <c:v>0.1515732924021489</c:v>
                </c:pt>
                <c:pt idx="16">
                  <c:v>0.14917483736764567</c:v>
                </c:pt>
                <c:pt idx="17">
                  <c:v>0.1362780688215986</c:v>
                </c:pt>
                <c:pt idx="18">
                  <c:v>0.14954965591688033</c:v>
                </c:pt>
                <c:pt idx="19">
                  <c:v>0.12122493216599922</c:v>
                </c:pt>
                <c:pt idx="20">
                  <c:v>0.12642011119168481</c:v>
                </c:pt>
                <c:pt idx="21">
                  <c:v>0.1307258114469772</c:v>
                </c:pt>
                <c:pt idx="22">
                  <c:v>0.14096391306427972</c:v>
                </c:pt>
                <c:pt idx="23">
                  <c:v>0.13284222642440188</c:v>
                </c:pt>
              </c:numCache>
            </c:numRef>
          </c:yVal>
          <c:smooth val="0"/>
        </c:ser>
        <c:dLbls>
          <c:showLegendKey val="0"/>
          <c:showVal val="0"/>
          <c:showCatName val="0"/>
          <c:showSerName val="0"/>
          <c:showPercent val="0"/>
          <c:showBubbleSize val="0"/>
        </c:dLbls>
        <c:axId val="365280000"/>
        <c:axId val="365732416"/>
      </c:scatterChart>
      <c:valAx>
        <c:axId val="365280000"/>
        <c:scaling>
          <c:orientation val="minMax"/>
        </c:scaling>
        <c:delete val="0"/>
        <c:axPos val="b"/>
        <c:title>
          <c:tx>
            <c:rich>
              <a:bodyPr/>
              <a:lstStyle/>
              <a:p>
                <a:pPr>
                  <a:defRPr sz="1400"/>
                </a:pPr>
                <a:r>
                  <a:rPr lang="en-US"/>
                  <a:t>Year</a:t>
                </a:r>
              </a:p>
            </c:rich>
          </c:tx>
          <c:overlay val="0"/>
        </c:title>
        <c:numFmt formatCode="General" sourceLinked="1"/>
        <c:majorTickMark val="cross"/>
        <c:minorTickMark val="in"/>
        <c:tickLblPos val="nextTo"/>
        <c:spPr>
          <a:ln w="12700">
            <a:solidFill>
              <a:sysClr val="windowText" lastClr="000000"/>
            </a:solidFill>
          </a:ln>
        </c:spPr>
        <c:crossAx val="365732416"/>
        <c:crossesAt val="-100"/>
        <c:crossBetween val="midCat"/>
      </c:valAx>
      <c:valAx>
        <c:axId val="365732416"/>
        <c:scaling>
          <c:orientation val="minMax"/>
        </c:scaling>
        <c:delete val="0"/>
        <c:axPos val="l"/>
        <c:title>
          <c:tx>
            <c:rich>
              <a:bodyPr rot="-5400000" vert="horz"/>
              <a:lstStyle/>
              <a:p>
                <a:pPr>
                  <a:defRPr sz="1400"/>
                </a:pPr>
                <a:r>
                  <a:rPr lang="en-US"/>
                  <a:t>Share</a:t>
                </a:r>
                <a:r>
                  <a:rPr lang="en-US" baseline="0"/>
                  <a:t> of Semicondcutor Revenue</a:t>
                </a:r>
                <a:endParaRPr lang="en-US"/>
              </a:p>
            </c:rich>
          </c:tx>
          <c:layout>
            <c:manualLayout>
              <c:xMode val="edge"/>
              <c:yMode val="edge"/>
              <c:x val="2.1333331704446158E-2"/>
              <c:y val="0.12168746595354828"/>
            </c:manualLayout>
          </c:layout>
          <c:overlay val="0"/>
        </c:title>
        <c:numFmt formatCode="0%" sourceLinked="0"/>
        <c:majorTickMark val="cross"/>
        <c:minorTickMark val="in"/>
        <c:tickLblPos val="nextTo"/>
        <c:spPr>
          <a:ln w="12700">
            <a:solidFill>
              <a:sysClr val="windowText" lastClr="000000"/>
            </a:solidFill>
          </a:ln>
        </c:spPr>
        <c:crossAx val="365280000"/>
        <c:crosses val="autoZero"/>
        <c:crossBetween val="midCat"/>
      </c:valAx>
      <c:spPr>
        <a:ln w="12700">
          <a:solidFill>
            <a:sysClr val="windowText" lastClr="000000"/>
          </a:solidFill>
        </a:ln>
      </c:spPr>
    </c:plotArea>
    <c:plotVisOnly val="1"/>
    <c:dispBlanksAs val="gap"/>
    <c:showDLblsOverMax val="0"/>
  </c:chart>
  <c:spPr>
    <a:ln>
      <a:noFill/>
    </a:ln>
  </c:spPr>
  <c:txPr>
    <a:bodyPr/>
    <a:lstStyle/>
    <a:p>
      <a:pPr>
        <a:defRPr sz="1200"/>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0.17794</cdr:x>
      <cdr:y>0.68769</cdr:y>
    </cdr:from>
    <cdr:to>
      <cdr:x>0.70158</cdr:x>
      <cdr:y>0.79129</cdr:y>
    </cdr:to>
    <cdr:sp macro="" textlink="">
      <cdr:nvSpPr>
        <cdr:cNvPr id="2" name="TextBox 1"/>
        <cdr:cNvSpPr txBox="1"/>
      </cdr:nvSpPr>
      <cdr:spPr>
        <a:xfrm xmlns:a="http://schemas.openxmlformats.org/drawingml/2006/main">
          <a:off x="1165225" y="2908300"/>
          <a:ext cx="3429000" cy="43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t>Top 2 Semiconductor Companies</a:t>
          </a:r>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0.19564</cdr:x>
      <cdr:y>0.6509</cdr:y>
    </cdr:from>
    <cdr:to>
      <cdr:x>0.71927</cdr:x>
      <cdr:y>0.7545</cdr:y>
    </cdr:to>
    <cdr:sp macro="" textlink="">
      <cdr:nvSpPr>
        <cdr:cNvPr id="2" name="TextBox 1"/>
        <cdr:cNvSpPr txBox="1"/>
      </cdr:nvSpPr>
      <cdr:spPr>
        <a:xfrm xmlns:a="http://schemas.openxmlformats.org/drawingml/2006/main">
          <a:off x="1281113" y="2752725"/>
          <a:ext cx="3429000" cy="438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t>Top 20 Semiconductor Companies</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0.1663</cdr:x>
      <cdr:y>0.68093</cdr:y>
    </cdr:from>
    <cdr:to>
      <cdr:x>0.68994</cdr:x>
      <cdr:y>0.78453</cdr:y>
    </cdr:to>
    <cdr:sp macro="" textlink="">
      <cdr:nvSpPr>
        <cdr:cNvPr id="2" name="TextBox 1"/>
        <cdr:cNvSpPr txBox="1"/>
      </cdr:nvSpPr>
      <cdr:spPr>
        <a:xfrm xmlns:a="http://schemas.openxmlformats.org/drawingml/2006/main">
          <a:off x="1089025" y="2879725"/>
          <a:ext cx="3429000" cy="43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t>Top 10 Semiconductor Companies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0.17648</cdr:x>
      <cdr:y>0.70571</cdr:y>
    </cdr:from>
    <cdr:to>
      <cdr:x>0.70012</cdr:x>
      <cdr:y>0.80931</cdr:y>
    </cdr:to>
    <cdr:sp macro="" textlink="">
      <cdr:nvSpPr>
        <cdr:cNvPr id="2" name="TextBox 1"/>
        <cdr:cNvSpPr txBox="1"/>
      </cdr:nvSpPr>
      <cdr:spPr>
        <a:xfrm xmlns:a="http://schemas.openxmlformats.org/drawingml/2006/main">
          <a:off x="1155700" y="2984500"/>
          <a:ext cx="3429000" cy="43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t>Top 5 Semiconductor Companies</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0.41503</cdr:x>
      <cdr:y>0.69219</cdr:y>
    </cdr:from>
    <cdr:to>
      <cdr:x>0.93867</cdr:x>
      <cdr:y>0.7958</cdr:y>
    </cdr:to>
    <cdr:sp macro="" textlink="">
      <cdr:nvSpPr>
        <cdr:cNvPr id="2" name="TextBox 1"/>
        <cdr:cNvSpPr txBox="1"/>
      </cdr:nvSpPr>
      <cdr:spPr>
        <a:xfrm xmlns:a="http://schemas.openxmlformats.org/drawingml/2006/main">
          <a:off x="2717800" y="2927350"/>
          <a:ext cx="3429000" cy="4381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t>Top 3 Semiconductor Companies</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481012</xdr:colOff>
      <xdr:row>1</xdr:row>
      <xdr:rowOff>76200</xdr:rowOff>
    </xdr:from>
    <xdr:to>
      <xdr:col>16</xdr:col>
      <xdr:colOff>323850</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9"/>
  <sheetViews>
    <sheetView workbookViewId="0">
      <selection activeCell="B26" sqref="B26"/>
    </sheetView>
  </sheetViews>
  <sheetFormatPr defaultRowHeight="15" x14ac:dyDescent="0.25"/>
  <cols>
    <col min="2" max="2" width="26.140625" customWidth="1"/>
    <col min="8" max="8" width="26.85546875" customWidth="1"/>
    <col min="9" max="9" width="13.140625" customWidth="1"/>
  </cols>
  <sheetData>
    <row r="1" spans="1:9" x14ac:dyDescent="0.25">
      <c r="A1" t="s">
        <v>172</v>
      </c>
    </row>
    <row r="2" spans="1:9" x14ac:dyDescent="0.25">
      <c r="B2" s="14" t="s">
        <v>1</v>
      </c>
      <c r="C2" s="14" t="s">
        <v>197</v>
      </c>
      <c r="G2" s="14" t="s">
        <v>157</v>
      </c>
      <c r="I2" t="s">
        <v>198</v>
      </c>
    </row>
    <row r="3" spans="1:9" x14ac:dyDescent="0.25">
      <c r="G3" s="3">
        <v>1</v>
      </c>
      <c r="H3" t="s">
        <v>3</v>
      </c>
      <c r="I3" t="s">
        <v>208</v>
      </c>
    </row>
    <row r="4" spans="1:9" x14ac:dyDescent="0.25">
      <c r="B4" t="s">
        <v>169</v>
      </c>
      <c r="C4">
        <v>1990</v>
      </c>
      <c r="G4" s="3">
        <v>2</v>
      </c>
      <c r="H4" t="s">
        <v>4</v>
      </c>
      <c r="I4" t="s">
        <v>209</v>
      </c>
    </row>
    <row r="5" spans="1:9" x14ac:dyDescent="0.25">
      <c r="B5" t="s">
        <v>168</v>
      </c>
      <c r="C5">
        <v>1993</v>
      </c>
      <c r="G5" s="3">
        <v>3</v>
      </c>
      <c r="H5" t="s">
        <v>5</v>
      </c>
      <c r="I5" t="s">
        <v>207</v>
      </c>
    </row>
    <row r="6" spans="1:9" x14ac:dyDescent="0.25">
      <c r="B6" t="s">
        <v>134</v>
      </c>
      <c r="C6">
        <v>1997</v>
      </c>
      <c r="G6" s="3">
        <v>4</v>
      </c>
      <c r="H6" t="s">
        <v>6</v>
      </c>
      <c r="I6" t="s">
        <v>200</v>
      </c>
    </row>
    <row r="7" spans="1:9" x14ac:dyDescent="0.25">
      <c r="B7" t="s">
        <v>161</v>
      </c>
      <c r="C7">
        <v>1998</v>
      </c>
      <c r="G7" s="3">
        <v>5</v>
      </c>
      <c r="H7" t="s">
        <v>158</v>
      </c>
      <c r="I7" t="s">
        <v>200</v>
      </c>
    </row>
    <row r="8" spans="1:9" x14ac:dyDescent="0.25">
      <c r="B8" t="s">
        <v>159</v>
      </c>
      <c r="C8">
        <v>1999</v>
      </c>
      <c r="G8" s="3">
        <v>6</v>
      </c>
      <c r="H8" t="s">
        <v>7</v>
      </c>
      <c r="I8" t="s">
        <v>206</v>
      </c>
    </row>
    <row r="9" spans="1:9" x14ac:dyDescent="0.25">
      <c r="B9" t="s">
        <v>162</v>
      </c>
      <c r="C9">
        <v>2001</v>
      </c>
      <c r="G9" s="3">
        <v>7</v>
      </c>
      <c r="H9" t="s">
        <v>8</v>
      </c>
      <c r="I9" t="s">
        <v>200</v>
      </c>
    </row>
    <row r="10" spans="1:9" x14ac:dyDescent="0.25">
      <c r="B10" t="s">
        <v>19</v>
      </c>
      <c r="C10">
        <v>2004</v>
      </c>
      <c r="G10" s="3">
        <v>8</v>
      </c>
      <c r="H10" t="s">
        <v>40</v>
      </c>
      <c r="I10" t="s">
        <v>206</v>
      </c>
    </row>
    <row r="11" spans="1:9" x14ac:dyDescent="0.25">
      <c r="B11" t="s">
        <v>160</v>
      </c>
      <c r="C11">
        <v>2004</v>
      </c>
      <c r="G11" s="3">
        <v>9</v>
      </c>
      <c r="H11" t="s">
        <v>9</v>
      </c>
      <c r="I11" t="s">
        <v>199</v>
      </c>
    </row>
    <row r="12" spans="1:9" x14ac:dyDescent="0.25">
      <c r="B12" t="s">
        <v>170</v>
      </c>
      <c r="C12">
        <v>2005</v>
      </c>
      <c r="G12" s="3">
        <v>10</v>
      </c>
      <c r="H12" t="s">
        <v>10</v>
      </c>
      <c r="I12" t="s">
        <v>199</v>
      </c>
    </row>
    <row r="13" spans="1:9" x14ac:dyDescent="0.25">
      <c r="B13" t="s">
        <v>48</v>
      </c>
      <c r="C13">
        <v>2007</v>
      </c>
      <c r="G13" s="3">
        <v>11</v>
      </c>
      <c r="H13" t="s">
        <v>11</v>
      </c>
      <c r="I13" t="s">
        <v>205</v>
      </c>
    </row>
    <row r="14" spans="1:9" x14ac:dyDescent="0.25">
      <c r="B14" t="s">
        <v>18</v>
      </c>
      <c r="C14">
        <v>2008</v>
      </c>
      <c r="G14" s="3">
        <v>12</v>
      </c>
      <c r="H14" t="s">
        <v>12</v>
      </c>
      <c r="I14" t="s">
        <v>199</v>
      </c>
    </row>
    <row r="15" spans="1:9" x14ac:dyDescent="0.25">
      <c r="B15" t="s">
        <v>121</v>
      </c>
      <c r="C15">
        <v>2009</v>
      </c>
      <c r="G15" s="3">
        <v>13</v>
      </c>
      <c r="H15" t="s">
        <v>27</v>
      </c>
      <c r="I15" t="s">
        <v>200</v>
      </c>
    </row>
    <row r="16" spans="1:9" x14ac:dyDescent="0.25">
      <c r="G16" s="3">
        <v>14</v>
      </c>
      <c r="H16" t="s">
        <v>13</v>
      </c>
      <c r="I16" t="s">
        <v>200</v>
      </c>
    </row>
    <row r="17" spans="2:9" x14ac:dyDescent="0.25">
      <c r="G17" s="3">
        <v>15</v>
      </c>
      <c r="H17" t="s">
        <v>28</v>
      </c>
      <c r="I17" t="s">
        <v>204</v>
      </c>
    </row>
    <row r="18" spans="2:9" x14ac:dyDescent="0.25">
      <c r="G18" s="3">
        <v>16</v>
      </c>
      <c r="H18" t="s">
        <v>29</v>
      </c>
      <c r="I18" t="s">
        <v>200</v>
      </c>
    </row>
    <row r="19" spans="2:9" x14ac:dyDescent="0.25">
      <c r="G19" s="3">
        <v>17</v>
      </c>
      <c r="H19" t="s">
        <v>14</v>
      </c>
      <c r="I19" t="s">
        <v>200</v>
      </c>
    </row>
    <row r="20" spans="2:9" x14ac:dyDescent="0.25">
      <c r="B20" t="s">
        <v>165</v>
      </c>
      <c r="G20" s="3">
        <v>18</v>
      </c>
      <c r="H20" t="s">
        <v>15</v>
      </c>
      <c r="I20" t="s">
        <v>199</v>
      </c>
    </row>
    <row r="21" spans="2:9" x14ac:dyDescent="0.25">
      <c r="B21" t="s">
        <v>166</v>
      </c>
      <c r="G21" s="3">
        <v>19</v>
      </c>
      <c r="H21" t="s">
        <v>16</v>
      </c>
      <c r="I21" t="s">
        <v>199</v>
      </c>
    </row>
    <row r="22" spans="2:9" x14ac:dyDescent="0.25">
      <c r="B22" t="s">
        <v>163</v>
      </c>
      <c r="G22" s="3">
        <v>20</v>
      </c>
      <c r="H22" t="s">
        <v>17</v>
      </c>
      <c r="I22" t="s">
        <v>199</v>
      </c>
    </row>
    <row r="23" spans="2:9" x14ac:dyDescent="0.25">
      <c r="B23" t="s">
        <v>167</v>
      </c>
      <c r="G23" s="14" t="s">
        <v>201</v>
      </c>
      <c r="H23" s="14" t="s">
        <v>202</v>
      </c>
    </row>
    <row r="24" spans="2:9" x14ac:dyDescent="0.25">
      <c r="B24" t="s">
        <v>164</v>
      </c>
      <c r="H24" s="14" t="s">
        <v>203</v>
      </c>
    </row>
    <row r="25" spans="2:9" x14ac:dyDescent="0.25">
      <c r="B25" t="s">
        <v>211</v>
      </c>
    </row>
    <row r="26" spans="2:9" x14ac:dyDescent="0.25">
      <c r="B26" t="s">
        <v>171</v>
      </c>
    </row>
    <row r="27" spans="2:9" x14ac:dyDescent="0.25">
      <c r="B27" t="s">
        <v>174</v>
      </c>
    </row>
    <row r="28" spans="2:9" x14ac:dyDescent="0.25">
      <c r="B28" t="s">
        <v>173</v>
      </c>
    </row>
    <row r="29" spans="2:9" x14ac:dyDescent="0.25">
      <c r="B29" t="s">
        <v>175</v>
      </c>
    </row>
  </sheetData>
  <sortState ref="B3:C15">
    <sortCondition ref="C3:C1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35"/>
  <sheetViews>
    <sheetView workbookViewId="0">
      <selection activeCell="C13" sqref="C13"/>
    </sheetView>
  </sheetViews>
  <sheetFormatPr defaultRowHeight="15" x14ac:dyDescent="0.25"/>
  <cols>
    <col min="1" max="1" width="5.140625" customWidth="1"/>
    <col min="3" max="3" width="25.5703125" customWidth="1"/>
    <col min="4" max="4" width="11.28515625" customWidth="1"/>
    <col min="5" max="5" width="10.7109375" customWidth="1"/>
  </cols>
  <sheetData>
    <row r="1" spans="1:16" ht="18.75" x14ac:dyDescent="0.3">
      <c r="A1" s="5" t="s">
        <v>45</v>
      </c>
    </row>
    <row r="2" spans="1:16" x14ac:dyDescent="0.25">
      <c r="B2" t="s">
        <v>35</v>
      </c>
    </row>
    <row r="3" spans="1:16" ht="28.5" customHeight="1" x14ac:dyDescent="0.25">
      <c r="B3" s="2" t="s">
        <v>0</v>
      </c>
      <c r="C3" s="2" t="s">
        <v>1</v>
      </c>
      <c r="D3" s="2" t="s">
        <v>44</v>
      </c>
      <c r="E3" s="2" t="s">
        <v>43</v>
      </c>
      <c r="F3" s="2" t="s">
        <v>2</v>
      </c>
    </row>
    <row r="4" spans="1:16" x14ac:dyDescent="0.25">
      <c r="B4" s="3">
        <v>1</v>
      </c>
      <c r="C4" t="s">
        <v>3</v>
      </c>
      <c r="D4" s="6">
        <v>33767</v>
      </c>
      <c r="E4" s="4">
        <v>-7.0000000000000001E-3</v>
      </c>
      <c r="F4" s="4">
        <f>D4/D$31</f>
        <v>0.1307258114469772</v>
      </c>
    </row>
    <row r="5" spans="1:16" x14ac:dyDescent="0.25">
      <c r="B5" s="3">
        <v>2</v>
      </c>
      <c r="C5" t="s">
        <v>4</v>
      </c>
      <c r="D5" s="6">
        <v>16902</v>
      </c>
      <c r="E5" s="4">
        <v>-0.14199999999999999</v>
      </c>
      <c r="F5" s="4">
        <f t="shared" ref="F5:F32" si="0">D5/D$31</f>
        <v>6.5434526759167499E-2</v>
      </c>
    </row>
    <row r="6" spans="1:16" x14ac:dyDescent="0.25">
      <c r="B6" s="3">
        <v>3</v>
      </c>
      <c r="C6" t="s">
        <v>5</v>
      </c>
      <c r="D6" s="6">
        <v>11081</v>
      </c>
      <c r="E6" s="4">
        <v>-9.0999999999999998E-2</v>
      </c>
      <c r="F6" s="4">
        <f t="shared" si="0"/>
        <v>4.289906466798811E-2</v>
      </c>
    </row>
    <row r="7" spans="1:16" x14ac:dyDescent="0.25">
      <c r="B7" s="3">
        <v>4</v>
      </c>
      <c r="C7" t="s">
        <v>6</v>
      </c>
      <c r="D7" s="6">
        <v>11068</v>
      </c>
      <c r="E7" s="4">
        <v>-9.8000000000000004E-2</v>
      </c>
      <c r="F7" s="4">
        <f t="shared" si="0"/>
        <v>4.2848736372646183E-2</v>
      </c>
    </row>
    <row r="8" spans="1:16" x14ac:dyDescent="0.25">
      <c r="B8" s="3">
        <v>5</v>
      </c>
      <c r="C8" t="s">
        <v>8</v>
      </c>
      <c r="D8" s="6">
        <v>10325</v>
      </c>
      <c r="E8" s="4">
        <v>3.3000000000000002E-2</v>
      </c>
      <c r="F8" s="4">
        <f t="shared" si="0"/>
        <v>3.9972280723488601E-2</v>
      </c>
      <c r="O8" s="1"/>
      <c r="P8" s="1"/>
    </row>
    <row r="9" spans="1:16" x14ac:dyDescent="0.25">
      <c r="B9" s="3">
        <v>6</v>
      </c>
      <c r="C9" t="s">
        <v>38</v>
      </c>
      <c r="D9" s="6">
        <v>7017</v>
      </c>
      <c r="E9" s="4">
        <v>-0.123</v>
      </c>
      <c r="F9" s="4">
        <f t="shared" si="0"/>
        <v>2.7165665262636272E-2</v>
      </c>
      <c r="O9" s="1"/>
      <c r="P9" s="1"/>
    </row>
    <row r="10" spans="1:16" x14ac:dyDescent="0.25">
      <c r="B10" s="3">
        <v>7</v>
      </c>
      <c r="C10" t="s">
        <v>13</v>
      </c>
      <c r="D10" s="6">
        <v>6950</v>
      </c>
      <c r="E10" s="4">
        <v>-0.13700000000000001</v>
      </c>
      <c r="F10" s="4">
        <f t="shared" si="0"/>
        <v>2.6906280971258672E-2</v>
      </c>
      <c r="O10" s="1"/>
      <c r="P10" s="1"/>
    </row>
    <row r="11" spans="1:16" x14ac:dyDescent="0.25">
      <c r="B11" s="3">
        <v>8</v>
      </c>
      <c r="C11" t="s">
        <v>9</v>
      </c>
      <c r="D11" s="6">
        <v>6477</v>
      </c>
      <c r="E11" s="4">
        <v>0.153</v>
      </c>
      <c r="F11" s="4">
        <f t="shared" si="0"/>
        <v>2.5075105302279483E-2</v>
      </c>
      <c r="O11" s="1"/>
      <c r="P11" s="1"/>
    </row>
    <row r="12" spans="1:16" x14ac:dyDescent="0.25">
      <c r="B12" s="3">
        <v>9</v>
      </c>
      <c r="C12" t="s">
        <v>7</v>
      </c>
      <c r="D12" s="6">
        <v>6023</v>
      </c>
      <c r="E12" s="4">
        <v>-0.33400000000000002</v>
      </c>
      <c r="F12" s="4">
        <f t="shared" si="0"/>
        <v>2.3317486372646183E-2</v>
      </c>
      <c r="O12" s="1"/>
      <c r="P12" s="1"/>
    </row>
    <row r="13" spans="1:16" x14ac:dyDescent="0.25">
      <c r="B13" s="3">
        <v>10</v>
      </c>
      <c r="C13" t="s">
        <v>27</v>
      </c>
      <c r="D13" s="6">
        <v>5954</v>
      </c>
      <c r="E13" s="4">
        <v>-0.04</v>
      </c>
      <c r="F13" s="4">
        <f t="shared" si="0"/>
        <v>2.3050359266600595E-2</v>
      </c>
      <c r="O13" s="1"/>
      <c r="P13" s="1"/>
    </row>
    <row r="14" spans="1:16" x14ac:dyDescent="0.25">
      <c r="B14" s="3">
        <v>11</v>
      </c>
      <c r="C14" t="s">
        <v>39</v>
      </c>
      <c r="D14" s="6">
        <v>5826</v>
      </c>
      <c r="E14" s="4">
        <v>1.4999999999999999E-2</v>
      </c>
      <c r="F14" s="4">
        <f t="shared" si="0"/>
        <v>2.2554819127849356E-2</v>
      </c>
      <c r="O14" s="1"/>
      <c r="P14" s="1"/>
    </row>
    <row r="15" spans="1:16" x14ac:dyDescent="0.25">
      <c r="B15" s="3">
        <v>12</v>
      </c>
      <c r="C15" t="s">
        <v>37</v>
      </c>
      <c r="D15" s="6">
        <v>5455</v>
      </c>
      <c r="E15" s="4">
        <v>-7.8E-2</v>
      </c>
      <c r="F15" s="4">
        <f t="shared" si="0"/>
        <v>2.1118527006937563E-2</v>
      </c>
      <c r="O15" s="1"/>
      <c r="P15" s="1"/>
    </row>
    <row r="16" spans="1:16" x14ac:dyDescent="0.25">
      <c r="B16" s="3">
        <v>13</v>
      </c>
      <c r="C16" t="s">
        <v>29</v>
      </c>
      <c r="D16" s="6">
        <v>4933</v>
      </c>
      <c r="E16" s="4">
        <v>-6.3E-2</v>
      </c>
      <c r="F16" s="4">
        <f t="shared" si="0"/>
        <v>1.9097652378592667E-2</v>
      </c>
      <c r="O16" s="1"/>
      <c r="P16" s="1"/>
    </row>
    <row r="17" spans="2:16" x14ac:dyDescent="0.25">
      <c r="B17" s="3">
        <v>14</v>
      </c>
      <c r="C17" t="s">
        <v>10</v>
      </c>
      <c r="D17" s="6">
        <v>4643</v>
      </c>
      <c r="E17" s="4">
        <v>0.23899999999999999</v>
      </c>
      <c r="F17" s="4">
        <f t="shared" si="0"/>
        <v>1.797494425173439E-2</v>
      </c>
      <c r="O17" s="1"/>
      <c r="P17" s="1"/>
    </row>
    <row r="18" spans="2:16" x14ac:dyDescent="0.25">
      <c r="B18" s="3">
        <v>15</v>
      </c>
      <c r="C18" t="s">
        <v>28</v>
      </c>
      <c r="D18" s="6">
        <v>4473</v>
      </c>
      <c r="E18" s="4">
        <v>0.153</v>
      </c>
      <c r="F18" s="4">
        <f t="shared" si="0"/>
        <v>1.7316805004955402E-2</v>
      </c>
      <c r="O18" s="1"/>
      <c r="P18" s="1"/>
    </row>
    <row r="19" spans="2:16" x14ac:dyDescent="0.25">
      <c r="B19" s="3">
        <v>16</v>
      </c>
      <c r="C19" t="s">
        <v>40</v>
      </c>
      <c r="D19" s="6">
        <v>4435</v>
      </c>
      <c r="E19" s="4">
        <v>-8.8999999999999996E-2</v>
      </c>
      <c r="F19" s="4">
        <f t="shared" si="0"/>
        <v>1.7169691526263627E-2</v>
      </c>
      <c r="O19" s="1"/>
      <c r="P19" s="1"/>
    </row>
    <row r="20" spans="2:16" x14ac:dyDescent="0.25">
      <c r="B20" s="3">
        <v>17</v>
      </c>
      <c r="C20" t="s">
        <v>14</v>
      </c>
      <c r="D20" s="6">
        <v>4055</v>
      </c>
      <c r="E20" s="4">
        <v>-0.29399999999999998</v>
      </c>
      <c r="F20" s="4">
        <f t="shared" si="0"/>
        <v>1.5698556739345886E-2</v>
      </c>
      <c r="O20" s="1"/>
      <c r="P20" s="1"/>
    </row>
    <row r="21" spans="2:16" x14ac:dyDescent="0.25">
      <c r="B21" s="3">
        <v>18</v>
      </c>
      <c r="C21" t="s">
        <v>41</v>
      </c>
      <c r="D21" s="6">
        <v>3682</v>
      </c>
      <c r="E21" s="4">
        <v>8.3000000000000004E-2</v>
      </c>
      <c r="F21" s="4">
        <f t="shared" si="0"/>
        <v>1.4254521803766105E-2</v>
      </c>
      <c r="O21" s="1"/>
      <c r="P21" s="1"/>
    </row>
    <row r="22" spans="2:16" x14ac:dyDescent="0.25">
      <c r="B22" s="3">
        <v>19</v>
      </c>
      <c r="C22" t="s">
        <v>11</v>
      </c>
      <c r="D22" s="6">
        <v>3599</v>
      </c>
      <c r="E22" s="4">
        <v>-6.2E-2</v>
      </c>
      <c r="F22" s="4">
        <f t="shared" si="0"/>
        <v>1.3933194995044598E-2</v>
      </c>
      <c r="O22" s="1"/>
      <c r="P22" s="1"/>
    </row>
    <row r="23" spans="2:16" x14ac:dyDescent="0.25">
      <c r="B23" s="3">
        <v>20</v>
      </c>
      <c r="C23" t="s">
        <v>18</v>
      </c>
      <c r="D23" s="6">
        <v>3348</v>
      </c>
      <c r="E23" s="4">
        <v>0.27200000000000002</v>
      </c>
      <c r="F23" s="4">
        <f t="shared" si="0"/>
        <v>1.2961471754212091E-2</v>
      </c>
      <c r="O23" s="1"/>
      <c r="P23" s="1"/>
    </row>
    <row r="24" spans="2:16" x14ac:dyDescent="0.25">
      <c r="B24" s="3">
        <v>21</v>
      </c>
      <c r="C24" t="s">
        <v>17</v>
      </c>
      <c r="D24" s="6">
        <v>3241</v>
      </c>
      <c r="E24" s="4">
        <v>-6.5000000000000002E-2</v>
      </c>
      <c r="F24" s="4">
        <f t="shared" si="0"/>
        <v>1.2547231169474727E-2</v>
      </c>
      <c r="O24" s="1"/>
      <c r="P24" s="1"/>
    </row>
    <row r="25" spans="2:16" x14ac:dyDescent="0.25">
      <c r="B25" s="3">
        <v>22</v>
      </c>
      <c r="C25" t="s">
        <v>15</v>
      </c>
      <c r="D25" s="6">
        <v>3059</v>
      </c>
      <c r="E25" s="4">
        <v>0.10199999999999999</v>
      </c>
      <c r="F25" s="4">
        <f t="shared" si="0"/>
        <v>1.1842635034687811E-2</v>
      </c>
      <c r="O25" s="1"/>
      <c r="P25" s="1"/>
    </row>
    <row r="26" spans="2:16" x14ac:dyDescent="0.25">
      <c r="B26" s="3">
        <v>23</v>
      </c>
      <c r="C26" t="s">
        <v>16</v>
      </c>
      <c r="D26" s="6">
        <v>2896</v>
      </c>
      <c r="E26" s="4">
        <v>0.18099999999999999</v>
      </c>
      <c r="F26" s="4">
        <f t="shared" si="0"/>
        <v>1.1211595639246778E-2</v>
      </c>
      <c r="O26" s="1"/>
      <c r="P26" s="1"/>
    </row>
    <row r="27" spans="2:16" x14ac:dyDescent="0.25">
      <c r="B27" s="3">
        <v>24</v>
      </c>
      <c r="C27" t="s">
        <v>30</v>
      </c>
      <c r="D27" s="6">
        <v>2757</v>
      </c>
      <c r="E27" s="4">
        <v>0.09</v>
      </c>
      <c r="F27" s="4">
        <f t="shared" si="0"/>
        <v>1.0673470019821605E-2</v>
      </c>
      <c r="O27" s="1"/>
      <c r="P27" s="1"/>
    </row>
    <row r="28" spans="2:16" x14ac:dyDescent="0.25">
      <c r="B28" s="3">
        <v>25</v>
      </c>
      <c r="C28" t="s">
        <v>19</v>
      </c>
      <c r="D28" s="6">
        <v>2498</v>
      </c>
      <c r="E28" s="4">
        <v>-7.6999999999999999E-2</v>
      </c>
      <c r="F28" s="4">
        <f t="shared" si="0"/>
        <v>9.6707755203171465E-3</v>
      </c>
      <c r="O28" s="1"/>
      <c r="P28" s="1"/>
    </row>
    <row r="29" spans="2:16" x14ac:dyDescent="0.25">
      <c r="B29" t="s">
        <v>22</v>
      </c>
      <c r="D29" s="6">
        <v>174464</v>
      </c>
      <c r="E29" s="4">
        <v>-5.5E-2</v>
      </c>
      <c r="F29" s="4">
        <f t="shared" si="0"/>
        <v>0.67542120911793857</v>
      </c>
      <c r="O29" s="1"/>
      <c r="P29" s="1"/>
    </row>
    <row r="30" spans="2:16" x14ac:dyDescent="0.25">
      <c r="B30" t="s">
        <v>23</v>
      </c>
      <c r="D30" s="6">
        <v>83840</v>
      </c>
      <c r="E30" s="4">
        <v>-5.2999999999999999E-2</v>
      </c>
      <c r="F30" s="4">
        <f t="shared" si="0"/>
        <v>0.32457879088206143</v>
      </c>
      <c r="O30" s="1"/>
      <c r="P30" s="1"/>
    </row>
    <row r="31" spans="2:16" x14ac:dyDescent="0.25">
      <c r="B31" t="s">
        <v>24</v>
      </c>
      <c r="D31" s="6">
        <v>258304</v>
      </c>
      <c r="E31" s="4">
        <v>-5.1999999999999998E-2</v>
      </c>
      <c r="F31" s="4">
        <f t="shared" si="0"/>
        <v>1</v>
      </c>
      <c r="O31" s="1"/>
      <c r="P31" s="1"/>
    </row>
    <row r="32" spans="2:16" x14ac:dyDescent="0.25">
      <c r="B32" t="s">
        <v>152</v>
      </c>
      <c r="D32" s="10"/>
      <c r="F32" s="4">
        <f t="shared" si="0"/>
        <v>0</v>
      </c>
      <c r="O32" s="1"/>
      <c r="P32" s="1"/>
    </row>
    <row r="33" spans="15:16" x14ac:dyDescent="0.25">
      <c r="O33" s="1"/>
      <c r="P33" s="1"/>
    </row>
    <row r="34" spans="15:16" x14ac:dyDescent="0.25">
      <c r="O34" s="1"/>
      <c r="P34" s="1"/>
    </row>
    <row r="35" spans="15:16" x14ac:dyDescent="0.25">
      <c r="O35" s="1"/>
      <c r="P3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35"/>
  <sheetViews>
    <sheetView workbookViewId="0">
      <selection activeCell="C21" sqref="C21"/>
    </sheetView>
  </sheetViews>
  <sheetFormatPr defaultRowHeight="15" x14ac:dyDescent="0.25"/>
  <cols>
    <col min="1" max="1" width="5.140625" customWidth="1"/>
    <col min="3" max="3" width="25.5703125" customWidth="1"/>
    <col min="4" max="4" width="11.28515625" customWidth="1"/>
    <col min="5" max="5" width="10.7109375" customWidth="1"/>
  </cols>
  <sheetData>
    <row r="1" spans="1:16" ht="18.75" x14ac:dyDescent="0.3">
      <c r="A1" s="5" t="s">
        <v>46</v>
      </c>
    </row>
    <row r="2" spans="1:16" x14ac:dyDescent="0.25">
      <c r="B2" t="s">
        <v>35</v>
      </c>
    </row>
    <row r="3" spans="1:16" ht="28.5" customHeight="1" x14ac:dyDescent="0.25">
      <c r="B3" s="2" t="s">
        <v>0</v>
      </c>
      <c r="C3" s="2" t="s">
        <v>1</v>
      </c>
      <c r="D3" s="2" t="s">
        <v>44</v>
      </c>
      <c r="E3" s="2" t="s">
        <v>43</v>
      </c>
      <c r="F3" s="2" t="s">
        <v>2</v>
      </c>
    </row>
    <row r="4" spans="1:16" x14ac:dyDescent="0.25">
      <c r="B4" s="3">
        <v>1</v>
      </c>
      <c r="C4" t="s">
        <v>3</v>
      </c>
      <c r="D4" s="6">
        <v>33995</v>
      </c>
      <c r="E4" s="4">
        <v>7.8E-2</v>
      </c>
      <c r="F4" s="4">
        <f>D4/D$31</f>
        <v>0.12642011119168481</v>
      </c>
    </row>
    <row r="5" spans="1:16" x14ac:dyDescent="0.25">
      <c r="B5" s="3">
        <v>2</v>
      </c>
      <c r="C5" t="s">
        <v>4</v>
      </c>
      <c r="D5" s="6">
        <v>19691</v>
      </c>
      <c r="E5" s="4">
        <v>-8.0000000000000002E-3</v>
      </c>
      <c r="F5" s="4">
        <f t="shared" ref="F5:F32" si="0">D5/D$31</f>
        <v>7.3226604191071201E-2</v>
      </c>
    </row>
    <row r="6" spans="1:16" x14ac:dyDescent="0.25">
      <c r="B6" s="3">
        <v>3</v>
      </c>
      <c r="C6" t="s">
        <v>6</v>
      </c>
      <c r="D6" s="6">
        <v>12275</v>
      </c>
      <c r="E6" s="4">
        <v>-2.5999999999999999E-2</v>
      </c>
      <c r="F6" s="4">
        <f t="shared" si="0"/>
        <v>4.564809133337052E-2</v>
      </c>
      <c r="O6" s="1"/>
      <c r="P6" s="1"/>
    </row>
    <row r="7" spans="1:16" x14ac:dyDescent="0.25">
      <c r="B7" s="3">
        <v>4</v>
      </c>
      <c r="C7" t="s">
        <v>5</v>
      </c>
      <c r="D7" s="6">
        <v>12186</v>
      </c>
      <c r="E7" s="4">
        <v>0.20200000000000001</v>
      </c>
      <c r="F7" s="4">
        <f t="shared" si="0"/>
        <v>4.5317119428794558E-2</v>
      </c>
      <c r="O7" s="1"/>
      <c r="P7" s="1"/>
    </row>
    <row r="8" spans="1:16" x14ac:dyDescent="0.25">
      <c r="B8" s="3">
        <v>5</v>
      </c>
      <c r="C8" t="s">
        <v>8</v>
      </c>
      <c r="D8" s="6">
        <v>10000</v>
      </c>
      <c r="E8" s="4">
        <v>1.4999999999999999E-2</v>
      </c>
      <c r="F8" s="4">
        <f t="shared" si="0"/>
        <v>3.7187854446737695E-2</v>
      </c>
      <c r="O8" s="1"/>
      <c r="P8" s="1"/>
    </row>
    <row r="9" spans="1:16" x14ac:dyDescent="0.25">
      <c r="B9" s="3">
        <v>6</v>
      </c>
      <c r="C9" t="s">
        <v>7</v>
      </c>
      <c r="D9" s="6">
        <v>9047</v>
      </c>
      <c r="E9" s="4">
        <v>0.15</v>
      </c>
      <c r="F9" s="4">
        <f t="shared" si="0"/>
        <v>3.3643851917963596E-2</v>
      </c>
      <c r="O9" s="1"/>
      <c r="P9" s="1"/>
    </row>
    <row r="10" spans="1:16" x14ac:dyDescent="0.25">
      <c r="B10" s="3">
        <v>7</v>
      </c>
      <c r="C10" t="s">
        <v>38</v>
      </c>
      <c r="D10" s="6">
        <v>8001</v>
      </c>
      <c r="E10" s="4">
        <v>1.2999999999999999E-2</v>
      </c>
      <c r="F10" s="4">
        <f t="shared" si="0"/>
        <v>2.9754002342834832E-2</v>
      </c>
      <c r="O10" s="1"/>
      <c r="P10" s="1"/>
    </row>
    <row r="11" spans="1:16" x14ac:dyDescent="0.25">
      <c r="B11" s="3">
        <v>8</v>
      </c>
      <c r="C11" t="s">
        <v>13</v>
      </c>
      <c r="D11" s="6">
        <v>7974</v>
      </c>
      <c r="E11" s="4">
        <v>0.55500000000000005</v>
      </c>
      <c r="F11" s="4">
        <f t="shared" si="0"/>
        <v>2.9653595135828638E-2</v>
      </c>
      <c r="O11" s="1"/>
      <c r="P11" s="1"/>
    </row>
    <row r="12" spans="1:16" x14ac:dyDescent="0.25">
      <c r="B12" s="3">
        <v>9</v>
      </c>
      <c r="C12" t="s">
        <v>27</v>
      </c>
      <c r="D12" s="6">
        <v>6201</v>
      </c>
      <c r="E12" s="4">
        <v>0.21099999999999999</v>
      </c>
      <c r="F12" s="4">
        <f t="shared" si="0"/>
        <v>2.3060188542422044E-2</v>
      </c>
      <c r="O12" s="1"/>
      <c r="P12" s="1"/>
    </row>
    <row r="13" spans="1:16" x14ac:dyDescent="0.25">
      <c r="B13" s="3">
        <v>10</v>
      </c>
      <c r="C13" t="s">
        <v>37</v>
      </c>
      <c r="D13" s="6">
        <v>5918</v>
      </c>
      <c r="E13" s="4">
        <v>-0.21199999999999999</v>
      </c>
      <c r="F13" s="4">
        <f t="shared" si="0"/>
        <v>2.2007772261579368E-2</v>
      </c>
      <c r="O13" s="1"/>
      <c r="P13" s="1"/>
    </row>
    <row r="14" spans="1:16" x14ac:dyDescent="0.25">
      <c r="B14" s="3">
        <v>11</v>
      </c>
      <c r="C14" t="s">
        <v>14</v>
      </c>
      <c r="D14" s="6">
        <v>5746</v>
      </c>
      <c r="E14" s="4">
        <v>7.0000000000000001E-3</v>
      </c>
      <c r="F14" s="4">
        <f t="shared" si="0"/>
        <v>2.1368141165095479E-2</v>
      </c>
      <c r="O14" s="1"/>
      <c r="P14" s="1"/>
    </row>
    <row r="15" spans="1:16" x14ac:dyDescent="0.25">
      <c r="B15" s="3">
        <v>12</v>
      </c>
      <c r="C15" t="s">
        <v>39</v>
      </c>
      <c r="D15" s="6">
        <v>5742</v>
      </c>
      <c r="E15" s="4">
        <v>2.5000000000000001E-2</v>
      </c>
      <c r="F15" s="4">
        <f t="shared" si="0"/>
        <v>2.1353266023316785E-2</v>
      </c>
      <c r="O15" s="1"/>
      <c r="P15" s="1"/>
    </row>
    <row r="16" spans="1:16" x14ac:dyDescent="0.25">
      <c r="B16" s="3">
        <v>13</v>
      </c>
      <c r="C16" t="s">
        <v>9</v>
      </c>
      <c r="D16" s="6">
        <v>5619</v>
      </c>
      <c r="E16" s="4">
        <v>0.24099999999999999</v>
      </c>
      <c r="F16" s="4">
        <f t="shared" si="0"/>
        <v>2.0895855413621912E-2</v>
      </c>
      <c r="O16" s="1"/>
      <c r="P16" s="1"/>
    </row>
    <row r="17" spans="2:16" x14ac:dyDescent="0.25">
      <c r="B17" s="3">
        <v>14</v>
      </c>
      <c r="C17" t="s">
        <v>47</v>
      </c>
      <c r="D17" s="6">
        <v>5264</v>
      </c>
      <c r="E17" s="4">
        <v>-6.3E-2</v>
      </c>
      <c r="F17" s="4">
        <f t="shared" si="0"/>
        <v>1.9575686580762724E-2</v>
      </c>
      <c r="O17" s="1"/>
      <c r="P17" s="1"/>
    </row>
    <row r="18" spans="2:16" x14ac:dyDescent="0.25">
      <c r="B18" s="3">
        <v>15</v>
      </c>
      <c r="C18" t="s">
        <v>40</v>
      </c>
      <c r="D18" s="6">
        <v>4869</v>
      </c>
      <c r="E18" s="4">
        <v>-7.1999999999999995E-2</v>
      </c>
      <c r="F18" s="4">
        <f t="shared" si="0"/>
        <v>1.8106766330116583E-2</v>
      </c>
      <c r="O18" s="1"/>
      <c r="P18" s="1"/>
    </row>
    <row r="19" spans="2:16" x14ac:dyDescent="0.25">
      <c r="B19" s="3">
        <v>16</v>
      </c>
      <c r="C19" t="s">
        <v>48</v>
      </c>
      <c r="D19" s="6">
        <v>4005</v>
      </c>
      <c r="E19" s="4">
        <v>-0.26</v>
      </c>
      <c r="F19" s="4">
        <f t="shared" si="0"/>
        <v>1.4893735705918447E-2</v>
      </c>
      <c r="O19" s="1"/>
      <c r="P19" s="1"/>
    </row>
    <row r="20" spans="2:16" x14ac:dyDescent="0.25">
      <c r="B20" s="3">
        <v>17</v>
      </c>
      <c r="C20" t="s">
        <v>11</v>
      </c>
      <c r="D20" s="6">
        <v>3838</v>
      </c>
      <c r="E20" s="4">
        <v>8.7999999999999995E-2</v>
      </c>
      <c r="F20" s="4">
        <f t="shared" si="0"/>
        <v>1.4272698536657927E-2</v>
      </c>
      <c r="O20" s="1"/>
      <c r="P20" s="1"/>
    </row>
    <row r="21" spans="2:16" x14ac:dyDescent="0.25">
      <c r="B21" s="3">
        <v>18</v>
      </c>
      <c r="C21" t="s">
        <v>49</v>
      </c>
      <c r="D21" s="6">
        <v>3800</v>
      </c>
      <c r="E21" s="4">
        <v>-5.5E-2</v>
      </c>
      <c r="F21" s="4">
        <f t="shared" si="0"/>
        <v>1.4131384689760324E-2</v>
      </c>
      <c r="O21" s="1"/>
      <c r="P21" s="1"/>
    </row>
    <row r="22" spans="2:16" x14ac:dyDescent="0.25">
      <c r="B22" s="3">
        <v>19</v>
      </c>
      <c r="C22" t="s">
        <v>10</v>
      </c>
      <c r="D22" s="6">
        <v>3746</v>
      </c>
      <c r="E22" s="4">
        <v>2.1</v>
      </c>
      <c r="F22" s="4">
        <f t="shared" si="0"/>
        <v>1.393057027574794E-2</v>
      </c>
      <c r="O22" s="1"/>
      <c r="P22" s="1"/>
    </row>
    <row r="23" spans="2:16" x14ac:dyDescent="0.25">
      <c r="B23" s="3">
        <v>20</v>
      </c>
      <c r="C23" t="s">
        <v>17</v>
      </c>
      <c r="D23" s="6">
        <v>3466</v>
      </c>
      <c r="E23" s="4">
        <v>0.34399999999999997</v>
      </c>
      <c r="F23" s="4">
        <f t="shared" si="0"/>
        <v>1.2889310351239285E-2</v>
      </c>
      <c r="O23" s="1"/>
      <c r="P23" s="1"/>
    </row>
    <row r="24" spans="2:16" x14ac:dyDescent="0.25">
      <c r="B24" s="3">
        <v>21</v>
      </c>
      <c r="C24" t="s">
        <v>41</v>
      </c>
      <c r="D24" s="6">
        <v>3401</v>
      </c>
      <c r="E24" s="4">
        <v>1.7999999999999999E-2</v>
      </c>
      <c r="F24" s="4">
        <f t="shared" si="0"/>
        <v>1.264758929733549E-2</v>
      </c>
      <c r="O24" s="1"/>
      <c r="P24" s="1"/>
    </row>
    <row r="25" spans="2:16" x14ac:dyDescent="0.25">
      <c r="B25" s="3">
        <v>22</v>
      </c>
      <c r="C25" t="s">
        <v>42</v>
      </c>
      <c r="D25" s="6">
        <v>2977</v>
      </c>
      <c r="E25" s="4">
        <v>-6.0999999999999999E-2</v>
      </c>
      <c r="F25" s="4">
        <f t="shared" si="0"/>
        <v>1.1070824268793812E-2</v>
      </c>
      <c r="O25" s="1"/>
      <c r="P25" s="1"/>
    </row>
    <row r="26" spans="2:16" x14ac:dyDescent="0.25">
      <c r="B26" s="3">
        <v>23</v>
      </c>
      <c r="C26" t="s">
        <v>15</v>
      </c>
      <c r="D26" s="6">
        <v>2777</v>
      </c>
      <c r="E26" s="4">
        <v>8.8999999999999996E-2</v>
      </c>
      <c r="F26" s="4">
        <f t="shared" si="0"/>
        <v>1.0327067179859059E-2</v>
      </c>
      <c r="O26" s="1"/>
      <c r="P26" s="1"/>
    </row>
    <row r="27" spans="2:16" x14ac:dyDescent="0.25">
      <c r="B27" s="3">
        <v>24</v>
      </c>
      <c r="C27" t="s">
        <v>19</v>
      </c>
      <c r="D27" s="6">
        <v>2707</v>
      </c>
      <c r="E27" s="4">
        <v>0.04</v>
      </c>
      <c r="F27" s="4">
        <f t="shared" si="0"/>
        <v>1.0066752198731894E-2</v>
      </c>
      <c r="O27" s="1"/>
      <c r="P27" s="1"/>
    </row>
    <row r="28" spans="2:16" x14ac:dyDescent="0.25">
      <c r="B28" s="3">
        <v>25</v>
      </c>
      <c r="C28" t="s">
        <v>18</v>
      </c>
      <c r="D28" s="6">
        <v>2633</v>
      </c>
      <c r="E28" s="4">
        <v>-8.5999999999999993E-2</v>
      </c>
      <c r="F28" s="4">
        <f t="shared" si="0"/>
        <v>9.7915620758260349E-3</v>
      </c>
      <c r="O28" s="1"/>
      <c r="P28" s="1"/>
    </row>
    <row r="29" spans="2:16" x14ac:dyDescent="0.25">
      <c r="B29" t="s">
        <v>22</v>
      </c>
      <c r="D29" s="6">
        <v>185878</v>
      </c>
      <c r="E29" s="4">
        <v>4.2999999999999997E-2</v>
      </c>
      <c r="F29" s="4">
        <f t="shared" si="0"/>
        <v>0.69124040088507088</v>
      </c>
      <c r="O29" s="1"/>
      <c r="P29" s="1"/>
    </row>
    <row r="30" spans="2:16" x14ac:dyDescent="0.25">
      <c r="B30" t="s">
        <v>23</v>
      </c>
      <c r="D30" s="6">
        <v>83027</v>
      </c>
      <c r="E30" s="4">
        <v>8.0000000000000002E-3</v>
      </c>
      <c r="F30" s="4">
        <f t="shared" si="0"/>
        <v>0.30875959911492906</v>
      </c>
      <c r="O30" s="1"/>
      <c r="P30" s="1"/>
    </row>
    <row r="31" spans="2:16" x14ac:dyDescent="0.25">
      <c r="B31" t="s">
        <v>24</v>
      </c>
      <c r="D31" s="6">
        <v>268905</v>
      </c>
      <c r="E31" s="4">
        <v>3.3000000000000002E-2</v>
      </c>
      <c r="F31" s="4">
        <f t="shared" si="0"/>
        <v>1</v>
      </c>
      <c r="O31" s="1"/>
      <c r="P31" s="1"/>
    </row>
    <row r="32" spans="2:16" x14ac:dyDescent="0.25">
      <c r="B32" t="s">
        <v>152</v>
      </c>
      <c r="D32" s="6">
        <v>255484</v>
      </c>
      <c r="F32" s="4">
        <f t="shared" si="0"/>
        <v>0.95009018054703331</v>
      </c>
      <c r="O32" s="1"/>
      <c r="P32" s="1"/>
    </row>
    <row r="33" spans="15:16" x14ac:dyDescent="0.25">
      <c r="O33" s="1"/>
      <c r="P33" s="1"/>
    </row>
    <row r="34" spans="15:16" x14ac:dyDescent="0.25">
      <c r="O34" s="1"/>
      <c r="P34" s="1"/>
    </row>
    <row r="35" spans="15:16" x14ac:dyDescent="0.25">
      <c r="O35" s="1"/>
      <c r="P3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41"/>
  <sheetViews>
    <sheetView workbookViewId="0">
      <selection activeCell="C20" sqref="C20"/>
    </sheetView>
  </sheetViews>
  <sheetFormatPr defaultRowHeight="15" x14ac:dyDescent="0.25"/>
  <cols>
    <col min="1" max="1" width="5.140625" customWidth="1"/>
    <col min="3" max="3" width="25.5703125" customWidth="1"/>
    <col min="4" max="4" width="11.28515625" customWidth="1"/>
    <col min="5" max="5" width="10.7109375" customWidth="1"/>
  </cols>
  <sheetData>
    <row r="1" spans="1:16" ht="18.75" x14ac:dyDescent="0.3">
      <c r="A1" s="5" t="s">
        <v>50</v>
      </c>
    </row>
    <row r="2" spans="1:16" x14ac:dyDescent="0.25">
      <c r="B2" t="s">
        <v>35</v>
      </c>
    </row>
    <row r="3" spans="1:16" ht="28.5" customHeight="1" x14ac:dyDescent="0.25">
      <c r="B3" s="2" t="s">
        <v>0</v>
      </c>
      <c r="C3" s="2" t="s">
        <v>1</v>
      </c>
      <c r="D3" s="2" t="s">
        <v>44</v>
      </c>
      <c r="E3" s="2" t="s">
        <v>43</v>
      </c>
      <c r="F3" s="2" t="s">
        <v>2</v>
      </c>
    </row>
    <row r="4" spans="1:16" x14ac:dyDescent="0.25">
      <c r="B4" s="3">
        <v>1</v>
      </c>
      <c r="C4" t="s">
        <v>3</v>
      </c>
      <c r="D4" s="6">
        <v>31542</v>
      </c>
      <c r="E4" s="4">
        <v>-0.111</v>
      </c>
      <c r="F4" s="4">
        <f>D4/D$31</f>
        <v>0.12122493216599922</v>
      </c>
      <c r="G4" s="9"/>
    </row>
    <row r="5" spans="1:16" x14ac:dyDescent="0.25">
      <c r="B5" s="3">
        <v>2</v>
      </c>
      <c r="C5" t="s">
        <v>4</v>
      </c>
      <c r="D5" s="6">
        <v>19842</v>
      </c>
      <c r="E5" s="4">
        <v>0.12</v>
      </c>
      <c r="F5" s="4">
        <f t="shared" ref="F5:F32" si="0">D5/D$31</f>
        <v>7.6258484054205711E-2</v>
      </c>
      <c r="G5" s="9"/>
    </row>
    <row r="6" spans="1:16" x14ac:dyDescent="0.25">
      <c r="B6" s="3">
        <v>3</v>
      </c>
      <c r="C6" t="s">
        <v>6</v>
      </c>
      <c r="D6" s="6">
        <v>12600</v>
      </c>
      <c r="E6" s="4">
        <v>0.17299999999999999</v>
      </c>
      <c r="F6" s="4">
        <f t="shared" si="0"/>
        <v>4.8425405658854545E-2</v>
      </c>
      <c r="G6" s="9"/>
      <c r="O6" s="1"/>
      <c r="P6" s="1"/>
    </row>
    <row r="7" spans="1:16" x14ac:dyDescent="0.25">
      <c r="B7" s="3">
        <v>4</v>
      </c>
      <c r="C7" t="s">
        <v>5</v>
      </c>
      <c r="D7" s="6">
        <v>10141</v>
      </c>
      <c r="E7" s="4">
        <v>0.11700000000000001</v>
      </c>
      <c r="F7" s="4">
        <f t="shared" si="0"/>
        <v>3.8974764983051108E-2</v>
      </c>
      <c r="G7" s="9"/>
      <c r="O7" s="1"/>
      <c r="P7" s="1"/>
    </row>
    <row r="8" spans="1:16" x14ac:dyDescent="0.25">
      <c r="B8" s="3">
        <v>5</v>
      </c>
      <c r="C8" t="s">
        <v>8</v>
      </c>
      <c r="D8" s="6">
        <v>9854</v>
      </c>
      <c r="E8" s="4">
        <v>0.11</v>
      </c>
      <c r="F8" s="4">
        <f t="shared" si="0"/>
        <v>3.7871741854154976E-2</v>
      </c>
      <c r="G8" s="9"/>
      <c r="O8" s="1"/>
      <c r="P8" s="1"/>
    </row>
    <row r="9" spans="1:16" x14ac:dyDescent="0.25">
      <c r="B9" s="3">
        <v>6</v>
      </c>
      <c r="C9" t="s">
        <v>38</v>
      </c>
      <c r="D9" s="6">
        <v>7900</v>
      </c>
      <c r="E9" s="4">
        <v>-2.5999999999999999E-2</v>
      </c>
      <c r="F9" s="4">
        <f t="shared" si="0"/>
        <v>3.0361960690869119E-2</v>
      </c>
      <c r="G9" s="9"/>
      <c r="O9" s="1"/>
      <c r="P9" s="1"/>
    </row>
    <row r="10" spans="1:16" x14ac:dyDescent="0.25">
      <c r="B10" s="3">
        <v>7</v>
      </c>
      <c r="C10" t="s">
        <v>7</v>
      </c>
      <c r="D10" s="6">
        <v>7865</v>
      </c>
      <c r="E10" s="4">
        <v>0.41499999999999998</v>
      </c>
      <c r="F10" s="4">
        <f t="shared" si="0"/>
        <v>3.022744567515008E-2</v>
      </c>
      <c r="G10" s="9"/>
      <c r="O10" s="1"/>
      <c r="P10" s="1"/>
    </row>
    <row r="11" spans="1:16" x14ac:dyDescent="0.25">
      <c r="B11" s="3">
        <v>8</v>
      </c>
      <c r="C11" t="s">
        <v>51</v>
      </c>
      <c r="D11" s="6">
        <v>7506</v>
      </c>
      <c r="E11" s="4">
        <v>0.91600000000000004</v>
      </c>
      <c r="F11" s="4">
        <f t="shared" si="0"/>
        <v>2.8847705942489067E-2</v>
      </c>
      <c r="G11" s="9"/>
      <c r="O11" s="1"/>
      <c r="P11" s="1"/>
    </row>
    <row r="12" spans="1:16" x14ac:dyDescent="0.25">
      <c r="B12" s="3">
        <v>9</v>
      </c>
      <c r="C12" t="s">
        <v>52</v>
      </c>
      <c r="D12" s="6">
        <v>5988</v>
      </c>
      <c r="E12" s="4">
        <v>7.0000000000000007E-2</v>
      </c>
      <c r="F12" s="4">
        <f t="shared" si="0"/>
        <v>2.3013597546446114E-2</v>
      </c>
      <c r="G12" s="9"/>
      <c r="O12" s="1"/>
      <c r="P12" s="1"/>
    </row>
    <row r="13" spans="1:16" x14ac:dyDescent="0.25">
      <c r="B13" s="3">
        <v>10</v>
      </c>
      <c r="C13" t="s">
        <v>63</v>
      </c>
      <c r="D13" s="6">
        <v>5874</v>
      </c>
      <c r="E13" s="4">
        <v>0.04</v>
      </c>
      <c r="F13" s="4">
        <f t="shared" si="0"/>
        <v>2.257546292381838E-2</v>
      </c>
      <c r="G13" s="9"/>
      <c r="O13" s="1"/>
      <c r="P13" s="1"/>
    </row>
    <row r="14" spans="1:16" x14ac:dyDescent="0.25">
      <c r="B14" s="3">
        <v>11</v>
      </c>
      <c r="C14" t="s">
        <v>39</v>
      </c>
      <c r="D14" s="6">
        <v>5679</v>
      </c>
      <c r="E14" s="4">
        <v>-5.0000000000000001E-3</v>
      </c>
      <c r="F14" s="4">
        <f t="shared" si="0"/>
        <v>2.1826022121955158E-2</v>
      </c>
      <c r="G14" s="9"/>
      <c r="O14" s="1"/>
      <c r="P14" s="1"/>
    </row>
    <row r="15" spans="1:16" x14ac:dyDescent="0.25">
      <c r="B15" s="3">
        <v>12</v>
      </c>
      <c r="C15" t="s">
        <v>64</v>
      </c>
      <c r="D15" s="6">
        <v>5413</v>
      </c>
      <c r="E15" s="7" t="s">
        <v>53</v>
      </c>
      <c r="F15" s="4">
        <f t="shared" si="0"/>
        <v>2.0803708002490449E-2</v>
      </c>
      <c r="G15" s="9"/>
      <c r="O15" s="1"/>
      <c r="P15" s="1"/>
    </row>
    <row r="16" spans="1:16" x14ac:dyDescent="0.25">
      <c r="B16" s="3">
        <v>13</v>
      </c>
      <c r="C16" t="s">
        <v>40</v>
      </c>
      <c r="D16" s="6">
        <v>5210</v>
      </c>
      <c r="E16" s="4">
        <v>9.0999999999999998E-2</v>
      </c>
      <c r="F16" s="4">
        <f t="shared" si="0"/>
        <v>2.0023520911320015E-2</v>
      </c>
      <c r="G16" s="9"/>
      <c r="O16" s="1"/>
      <c r="P16" s="1"/>
    </row>
    <row r="17" spans="2:16" x14ac:dyDescent="0.25">
      <c r="B17" s="3">
        <v>14</v>
      </c>
      <c r="C17" t="s">
        <v>54</v>
      </c>
      <c r="D17" s="6">
        <v>5119</v>
      </c>
      <c r="E17" s="4">
        <v>-0.38300000000000001</v>
      </c>
      <c r="F17" s="4">
        <f t="shared" si="0"/>
        <v>1.9673781870450512E-2</v>
      </c>
      <c r="G17" s="9"/>
      <c r="O17" s="1"/>
      <c r="P17" s="1"/>
    </row>
    <row r="18" spans="2:16" x14ac:dyDescent="0.25">
      <c r="B18" s="3">
        <v>15</v>
      </c>
      <c r="C18" t="s">
        <v>13</v>
      </c>
      <c r="D18" s="6">
        <v>4852</v>
      </c>
      <c r="E18" s="4">
        <v>6.0999999999999999E-2</v>
      </c>
      <c r="F18" s="4">
        <f t="shared" si="0"/>
        <v>1.8647624464822401E-2</v>
      </c>
      <c r="G18" s="9"/>
      <c r="O18" s="1"/>
      <c r="P18" s="1"/>
    </row>
    <row r="19" spans="2:16" x14ac:dyDescent="0.25">
      <c r="B19" s="3">
        <v>16</v>
      </c>
      <c r="C19" t="s">
        <v>9</v>
      </c>
      <c r="D19" s="6">
        <v>4529</v>
      </c>
      <c r="E19" s="4">
        <v>0.31</v>
      </c>
      <c r="F19" s="4">
        <f t="shared" si="0"/>
        <v>1.7406243034043829E-2</v>
      </c>
      <c r="G19" s="9"/>
      <c r="O19" s="1"/>
      <c r="P19" s="1"/>
    </row>
    <row r="20" spans="2:16" x14ac:dyDescent="0.25">
      <c r="B20" s="3">
        <v>17</v>
      </c>
      <c r="C20" t="s">
        <v>55</v>
      </c>
      <c r="D20" s="6">
        <v>4022</v>
      </c>
      <c r="E20" s="4">
        <v>-2.5999999999999999E-2</v>
      </c>
      <c r="F20" s="4">
        <f t="shared" si="0"/>
        <v>1.5457696949199443E-2</v>
      </c>
      <c r="G20" s="9"/>
      <c r="O20" s="1"/>
      <c r="P20" s="1"/>
    </row>
    <row r="21" spans="2:16" x14ac:dyDescent="0.25">
      <c r="B21" s="3">
        <v>18</v>
      </c>
      <c r="C21" t="s">
        <v>10</v>
      </c>
      <c r="D21" s="6">
        <v>3668</v>
      </c>
      <c r="E21" s="4">
        <v>37.299999999999997</v>
      </c>
      <c r="F21" s="4">
        <f t="shared" si="0"/>
        <v>1.4097173647355434E-2</v>
      </c>
      <c r="G21" s="9"/>
      <c r="O21" s="1"/>
      <c r="P21" s="1"/>
    </row>
    <row r="22" spans="2:16" x14ac:dyDescent="0.25">
      <c r="B22" s="3">
        <v>19</v>
      </c>
      <c r="C22" t="s">
        <v>11</v>
      </c>
      <c r="D22" s="6">
        <v>3527</v>
      </c>
      <c r="E22" s="4">
        <v>0.98599999999999999</v>
      </c>
      <c r="F22" s="4">
        <f t="shared" si="0"/>
        <v>1.3555270298315871E-2</v>
      </c>
      <c r="G22" s="9"/>
      <c r="O22" s="1"/>
      <c r="P22" s="1"/>
    </row>
    <row r="23" spans="2:16" x14ac:dyDescent="0.25">
      <c r="B23" s="3">
        <v>20</v>
      </c>
      <c r="C23" t="s">
        <v>41</v>
      </c>
      <c r="D23" s="6">
        <v>3341</v>
      </c>
      <c r="E23" s="4">
        <v>2.3E-2</v>
      </c>
      <c r="F23" s="4">
        <f t="shared" si="0"/>
        <v>1.2840419071923258E-2</v>
      </c>
      <c r="G23" s="9"/>
      <c r="O23" s="1"/>
      <c r="P23" s="1"/>
    </row>
    <row r="24" spans="2:16" x14ac:dyDescent="0.25">
      <c r="B24" s="3">
        <v>21</v>
      </c>
      <c r="C24" t="s">
        <v>42</v>
      </c>
      <c r="D24" s="6">
        <v>3172</v>
      </c>
      <c r="E24" s="4">
        <v>0.13600000000000001</v>
      </c>
      <c r="F24" s="4">
        <f t="shared" si="0"/>
        <v>1.2190903710308463E-2</v>
      </c>
      <c r="G24" s="9"/>
      <c r="O24" s="1"/>
      <c r="P24" s="1"/>
    </row>
    <row r="25" spans="2:16" x14ac:dyDescent="0.25">
      <c r="B25" s="3">
        <v>22</v>
      </c>
      <c r="C25" t="s">
        <v>18</v>
      </c>
      <c r="D25" s="6">
        <v>2882</v>
      </c>
      <c r="E25" s="4">
        <v>-8.9999999999999993E-3</v>
      </c>
      <c r="F25" s="4">
        <f t="shared" si="0"/>
        <v>1.1076350722922127E-2</v>
      </c>
      <c r="G25" s="9"/>
      <c r="O25" s="1"/>
      <c r="P25" s="1"/>
    </row>
    <row r="26" spans="2:16" x14ac:dyDescent="0.25">
      <c r="B26" s="3">
        <v>23</v>
      </c>
      <c r="C26" t="s">
        <v>19</v>
      </c>
      <c r="D26" s="6">
        <v>2603</v>
      </c>
      <c r="E26" s="4">
        <v>7.1999999999999995E-2</v>
      </c>
      <c r="F26" s="4">
        <f t="shared" si="0"/>
        <v>1.0004073883333206E-2</v>
      </c>
      <c r="G26" s="9"/>
      <c r="O26" s="1"/>
      <c r="P26" s="1"/>
    </row>
    <row r="27" spans="2:16" x14ac:dyDescent="0.25">
      <c r="B27" s="3">
        <v>24</v>
      </c>
      <c r="C27" t="s">
        <v>56</v>
      </c>
      <c r="D27" s="6">
        <v>2579</v>
      </c>
      <c r="E27" s="4">
        <v>0.25600000000000001</v>
      </c>
      <c r="F27" s="4">
        <f t="shared" si="0"/>
        <v>9.9118350154115773E-3</v>
      </c>
      <c r="G27" s="9"/>
      <c r="O27" s="1"/>
      <c r="P27" s="1"/>
    </row>
    <row r="28" spans="2:16" x14ac:dyDescent="0.25">
      <c r="B28" s="3">
        <v>25</v>
      </c>
      <c r="C28" t="s">
        <v>17</v>
      </c>
      <c r="D28" s="6">
        <v>2574</v>
      </c>
      <c r="E28" s="4">
        <v>0.24399999999999999</v>
      </c>
      <c r="F28" s="4">
        <f t="shared" si="0"/>
        <v>9.8926185845945713E-3</v>
      </c>
      <c r="G28" s="9"/>
      <c r="O28" s="1"/>
      <c r="P28" s="1"/>
    </row>
    <row r="29" spans="2:16" x14ac:dyDescent="0.25">
      <c r="B29" t="s">
        <v>22</v>
      </c>
      <c r="D29" s="8">
        <f>SUM(D4:D28)</f>
        <v>178282</v>
      </c>
      <c r="F29" s="4">
        <f t="shared" si="0"/>
        <v>0.6851887437834846</v>
      </c>
      <c r="G29" s="9"/>
      <c r="O29" s="1"/>
      <c r="P29" s="1"/>
    </row>
    <row r="30" spans="2:16" x14ac:dyDescent="0.25">
      <c r="B30" t="s">
        <v>23</v>
      </c>
      <c r="D30" s="6">
        <v>81912</v>
      </c>
      <c r="E30" s="4">
        <v>7.2999999999999995E-2</v>
      </c>
      <c r="F30" s="4">
        <f t="shared" si="0"/>
        <v>0.31481125621651534</v>
      </c>
      <c r="O30" s="1"/>
      <c r="P30" s="1"/>
    </row>
    <row r="31" spans="2:16" x14ac:dyDescent="0.25">
      <c r="B31" t="s">
        <v>24</v>
      </c>
      <c r="D31" s="6">
        <v>260194</v>
      </c>
      <c r="E31" s="4">
        <v>9.2999999999999999E-2</v>
      </c>
      <c r="F31" s="4">
        <f t="shared" si="0"/>
        <v>1</v>
      </c>
      <c r="O31" s="1"/>
      <c r="P31" s="1"/>
    </row>
    <row r="32" spans="2:16" x14ac:dyDescent="0.25">
      <c r="B32" t="s">
        <v>152</v>
      </c>
      <c r="D32" s="6">
        <v>246091</v>
      </c>
      <c r="F32" s="4">
        <f t="shared" si="0"/>
        <v>0.94579813523755352</v>
      </c>
      <c r="O32" s="1"/>
      <c r="P32" s="1"/>
    </row>
    <row r="33" spans="2:16" x14ac:dyDescent="0.25">
      <c r="O33" s="1"/>
      <c r="P33" s="1"/>
    </row>
    <row r="34" spans="2:16" x14ac:dyDescent="0.25">
      <c r="B34" t="s">
        <v>57</v>
      </c>
      <c r="O34" s="1"/>
      <c r="P34" s="1"/>
    </row>
    <row r="35" spans="2:16" x14ac:dyDescent="0.25">
      <c r="B35" t="s">
        <v>58</v>
      </c>
      <c r="O35" s="1"/>
      <c r="P35" s="1"/>
    </row>
    <row r="36" spans="2:16" x14ac:dyDescent="0.25">
      <c r="B36" t="s">
        <v>59</v>
      </c>
    </row>
    <row r="37" spans="2:16" x14ac:dyDescent="0.25">
      <c r="B37" t="s">
        <v>60</v>
      </c>
    </row>
    <row r="38" spans="2:16" x14ac:dyDescent="0.25">
      <c r="B38" t="s">
        <v>61</v>
      </c>
    </row>
    <row r="39" spans="2:16" x14ac:dyDescent="0.25">
      <c r="B39" t="s">
        <v>62</v>
      </c>
    </row>
    <row r="41" spans="2:16" x14ac:dyDescent="0.25">
      <c r="E41"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4"/>
  <sheetViews>
    <sheetView workbookViewId="0">
      <selection activeCell="B30" sqref="B30"/>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65</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35466</v>
      </c>
      <c r="E4" s="4"/>
      <c r="F4" s="4">
        <f>D4/D$26</f>
        <v>0.14954965591688033</v>
      </c>
    </row>
    <row r="5" spans="1:6" x14ac:dyDescent="0.25">
      <c r="B5" s="3">
        <v>2</v>
      </c>
      <c r="C5" t="s">
        <v>4</v>
      </c>
      <c r="D5" s="6">
        <v>17210</v>
      </c>
      <c r="E5" s="4"/>
      <c r="F5" s="4">
        <f t="shared" ref="F5:F27" si="0">D5/D$26</f>
        <v>7.2569491296721092E-2</v>
      </c>
    </row>
    <row r="6" spans="1:6" x14ac:dyDescent="0.25">
      <c r="B6" s="3">
        <v>3</v>
      </c>
      <c r="C6" t="s">
        <v>6</v>
      </c>
      <c r="D6" s="6">
        <v>10745</v>
      </c>
      <c r="E6" s="4"/>
      <c r="F6" s="4">
        <f t="shared" si="0"/>
        <v>4.530849413034678E-2</v>
      </c>
    </row>
    <row r="7" spans="1:6" x14ac:dyDescent="0.25">
      <c r="B7" s="3">
        <v>4</v>
      </c>
      <c r="C7" t="s">
        <v>5</v>
      </c>
      <c r="D7" s="6">
        <v>9077</v>
      </c>
      <c r="E7" s="4"/>
      <c r="F7" s="4">
        <f t="shared" si="0"/>
        <v>3.827503036027527E-2</v>
      </c>
    </row>
    <row r="8" spans="1:6" x14ac:dyDescent="0.25">
      <c r="B8" s="3">
        <v>5</v>
      </c>
      <c r="C8" t="s">
        <v>8</v>
      </c>
      <c r="D8" s="6">
        <v>8881</v>
      </c>
      <c r="E8" s="4"/>
      <c r="F8" s="4">
        <f t="shared" si="0"/>
        <v>3.7448556200242886E-2</v>
      </c>
    </row>
    <row r="9" spans="1:6" x14ac:dyDescent="0.25">
      <c r="B9" s="3">
        <v>6</v>
      </c>
      <c r="C9" t="s">
        <v>102</v>
      </c>
      <c r="D9" s="6">
        <v>8266</v>
      </c>
      <c r="E9" s="4"/>
      <c r="F9" s="4">
        <f t="shared" si="0"/>
        <v>3.4855282687896373E-2</v>
      </c>
    </row>
    <row r="10" spans="1:6" x14ac:dyDescent="0.25">
      <c r="B10" s="3">
        <v>7</v>
      </c>
      <c r="C10" t="s">
        <v>38</v>
      </c>
      <c r="D10" s="6">
        <v>8310</v>
      </c>
      <c r="E10" s="4"/>
      <c r="F10" s="4">
        <f t="shared" si="0"/>
        <v>3.5040817703413843E-2</v>
      </c>
    </row>
    <row r="11" spans="1:6" x14ac:dyDescent="0.25">
      <c r="B11" s="3">
        <v>8</v>
      </c>
      <c r="C11" t="s">
        <v>39</v>
      </c>
      <c r="D11" s="6">
        <v>5710</v>
      </c>
      <c r="E11" s="4"/>
      <c r="F11" s="4">
        <f t="shared" si="0"/>
        <v>2.4077384968290379E-2</v>
      </c>
    </row>
    <row r="12" spans="1:6" x14ac:dyDescent="0.25">
      <c r="B12" s="3">
        <v>9</v>
      </c>
      <c r="C12" t="s">
        <v>66</v>
      </c>
      <c r="D12" s="6">
        <v>5646</v>
      </c>
      <c r="E12" s="4"/>
      <c r="F12" s="4">
        <f t="shared" si="0"/>
        <v>2.3807515854810418E-2</v>
      </c>
    </row>
    <row r="13" spans="1:6" x14ac:dyDescent="0.25">
      <c r="B13" s="3">
        <v>10</v>
      </c>
      <c r="C13" t="s">
        <v>104</v>
      </c>
      <c r="D13" s="6">
        <v>5598</v>
      </c>
      <c r="E13" s="4"/>
      <c r="F13" s="4">
        <f t="shared" si="0"/>
        <v>2.3605114019700446E-2</v>
      </c>
    </row>
    <row r="14" spans="1:6" x14ac:dyDescent="0.25">
      <c r="B14" s="3">
        <v>11</v>
      </c>
      <c r="C14" t="s">
        <v>7</v>
      </c>
      <c r="D14" s="6">
        <v>5560</v>
      </c>
      <c r="E14" s="4"/>
      <c r="F14" s="4">
        <f t="shared" si="0"/>
        <v>2.3444879233571719E-2</v>
      </c>
    </row>
    <row r="15" spans="1:6" x14ac:dyDescent="0.25">
      <c r="B15" s="3">
        <v>12</v>
      </c>
      <c r="C15" t="s">
        <v>40</v>
      </c>
      <c r="D15" s="6">
        <v>4775</v>
      </c>
      <c r="E15" s="4"/>
      <c r="F15" s="4">
        <f t="shared" si="0"/>
        <v>2.0134765888544057E-2</v>
      </c>
    </row>
    <row r="16" spans="1:6" x14ac:dyDescent="0.25">
      <c r="B16" s="3">
        <v>13</v>
      </c>
      <c r="C16" t="s">
        <v>67</v>
      </c>
      <c r="D16" s="6">
        <v>4574</v>
      </c>
      <c r="E16" s="4"/>
      <c r="F16" s="4">
        <f t="shared" si="0"/>
        <v>1.928720820402105E-2</v>
      </c>
    </row>
    <row r="17" spans="2:6" x14ac:dyDescent="0.25">
      <c r="B17" s="3">
        <v>14</v>
      </c>
      <c r="C17" t="s">
        <v>68</v>
      </c>
      <c r="D17" s="6">
        <v>4131</v>
      </c>
      <c r="E17" s="4"/>
      <c r="F17" s="4">
        <f t="shared" si="0"/>
        <v>1.7419207934151935E-2</v>
      </c>
    </row>
    <row r="18" spans="2:6" x14ac:dyDescent="0.25">
      <c r="B18" s="3">
        <v>15</v>
      </c>
      <c r="C18" t="s">
        <v>51</v>
      </c>
      <c r="D18" s="6">
        <v>3917</v>
      </c>
      <c r="E18" s="4"/>
      <c r="F18" s="4">
        <f t="shared" si="0"/>
        <v>1.6516833085953312E-2</v>
      </c>
    </row>
    <row r="19" spans="2:6" x14ac:dyDescent="0.25">
      <c r="B19" s="3">
        <v>16</v>
      </c>
      <c r="C19" t="s">
        <v>69</v>
      </c>
      <c r="D19" s="6">
        <v>3457</v>
      </c>
      <c r="E19" s="4"/>
      <c r="F19" s="4">
        <f t="shared" si="0"/>
        <v>1.4577148832816085E-2</v>
      </c>
    </row>
    <row r="20" spans="2:6" x14ac:dyDescent="0.25">
      <c r="B20" s="3">
        <v>17</v>
      </c>
      <c r="C20" t="s">
        <v>70</v>
      </c>
      <c r="D20" s="6">
        <v>3266</v>
      </c>
      <c r="E20" s="4"/>
      <c r="F20" s="4">
        <f t="shared" si="0"/>
        <v>1.3771758197274322E-2</v>
      </c>
    </row>
    <row r="21" spans="2:6" x14ac:dyDescent="0.25">
      <c r="B21" s="3">
        <v>18</v>
      </c>
      <c r="C21" t="s">
        <v>18</v>
      </c>
      <c r="D21" s="6">
        <v>2909</v>
      </c>
      <c r="E21" s="4"/>
      <c r="F21" s="4">
        <f t="shared" si="0"/>
        <v>1.2266394548643908E-2</v>
      </c>
    </row>
    <row r="22" spans="2:6" x14ac:dyDescent="0.25">
      <c r="B22" s="3">
        <v>19</v>
      </c>
      <c r="C22" t="s">
        <v>71</v>
      </c>
      <c r="D22" s="6">
        <v>2792</v>
      </c>
      <c r="E22" s="4"/>
      <c r="F22" s="4">
        <f t="shared" si="0"/>
        <v>1.1773040075563351E-2</v>
      </c>
    </row>
    <row r="23" spans="2:6" x14ac:dyDescent="0.25">
      <c r="B23" s="3">
        <v>20</v>
      </c>
      <c r="C23" t="s">
        <v>72</v>
      </c>
      <c r="D23" s="6">
        <v>2671</v>
      </c>
      <c r="E23" s="4"/>
      <c r="F23" s="4">
        <f t="shared" si="0"/>
        <v>1.1262818782890299E-2</v>
      </c>
    </row>
    <row r="24" spans="2:6" x14ac:dyDescent="0.25">
      <c r="B24" t="s">
        <v>75</v>
      </c>
      <c r="D24" s="6">
        <f>SUM(D4:D23)</f>
        <v>152961</v>
      </c>
      <c r="E24" s="4"/>
      <c r="F24" s="4">
        <f t="shared" si="0"/>
        <v>0.64499139792200788</v>
      </c>
    </row>
    <row r="25" spans="2:6" x14ac:dyDescent="0.25">
      <c r="B25" t="s">
        <v>23</v>
      </c>
      <c r="D25" s="6">
        <v>84191</v>
      </c>
      <c r="E25" s="4"/>
      <c r="F25" s="4">
        <f t="shared" si="0"/>
        <v>0.35500860207799217</v>
      </c>
    </row>
    <row r="26" spans="2:6" x14ac:dyDescent="0.25">
      <c r="B26" t="s">
        <v>24</v>
      </c>
      <c r="D26" s="6">
        <f>SUM(D24:D25)</f>
        <v>237152</v>
      </c>
      <c r="E26" s="4"/>
      <c r="F26" s="4">
        <f t="shared" si="0"/>
        <v>1</v>
      </c>
    </row>
    <row r="27" spans="2:6" x14ac:dyDescent="0.25">
      <c r="B27" t="s">
        <v>152</v>
      </c>
      <c r="D27" s="6">
        <v>225451</v>
      </c>
      <c r="F27" s="4">
        <f t="shared" si="0"/>
        <v>0.95066033598704625</v>
      </c>
    </row>
    <row r="29" spans="2:6" x14ac:dyDescent="0.25">
      <c r="B29" t="s">
        <v>57</v>
      </c>
    </row>
    <row r="30" spans="2:6" x14ac:dyDescent="0.25">
      <c r="B30" t="s">
        <v>73</v>
      </c>
    </row>
    <row r="31" spans="2:6" x14ac:dyDescent="0.25">
      <c r="B31" t="s">
        <v>74</v>
      </c>
    </row>
    <row r="34" spans="5:5" x14ac:dyDescent="0.25">
      <c r="E34"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34"/>
  <sheetViews>
    <sheetView workbookViewId="0">
      <selection activeCell="C21" sqref="C21"/>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76</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31346</v>
      </c>
      <c r="E4" s="4"/>
      <c r="F4" s="4">
        <f>D4/D$26</f>
        <v>0.1362780688215986</v>
      </c>
    </row>
    <row r="5" spans="1:6" x14ac:dyDescent="0.25">
      <c r="B5" s="3">
        <v>2</v>
      </c>
      <c r="C5" t="s">
        <v>4</v>
      </c>
      <c r="D5" s="6">
        <v>15759</v>
      </c>
      <c r="E5" s="4"/>
      <c r="F5" s="4">
        <f t="shared" ref="F5:F27" si="0">D5/D$26</f>
        <v>6.8512923070234544E-2</v>
      </c>
    </row>
    <row r="6" spans="1:6" x14ac:dyDescent="0.25">
      <c r="B6" s="3">
        <v>3</v>
      </c>
      <c r="C6" t="s">
        <v>6</v>
      </c>
      <c r="D6" s="6">
        <v>10745</v>
      </c>
      <c r="E6" s="4"/>
      <c r="F6" s="4">
        <f t="shared" si="0"/>
        <v>4.6714344716648912E-2</v>
      </c>
    </row>
    <row r="7" spans="1:6" x14ac:dyDescent="0.25">
      <c r="B7" s="3">
        <v>4</v>
      </c>
      <c r="C7" t="s">
        <v>102</v>
      </c>
      <c r="D7" s="6">
        <v>9180</v>
      </c>
      <c r="E7" s="4"/>
      <c r="F7" s="4">
        <f t="shared" si="0"/>
        <v>3.9910440623437599E-2</v>
      </c>
    </row>
    <row r="8" spans="1:6" x14ac:dyDescent="0.25">
      <c r="B8" s="3">
        <v>5</v>
      </c>
      <c r="C8" t="s">
        <v>103</v>
      </c>
      <c r="D8" s="6">
        <v>9000</v>
      </c>
      <c r="E8" s="4"/>
      <c r="F8" s="4">
        <f t="shared" si="0"/>
        <v>3.9127882964154509E-2</v>
      </c>
    </row>
    <row r="9" spans="1:6" x14ac:dyDescent="0.25">
      <c r="B9" s="3">
        <v>6</v>
      </c>
      <c r="C9" t="s">
        <v>8</v>
      </c>
      <c r="D9" s="6">
        <v>8760</v>
      </c>
      <c r="E9" s="4"/>
      <c r="F9" s="4">
        <f t="shared" si="0"/>
        <v>3.8084472751777058E-2</v>
      </c>
    </row>
    <row r="10" spans="1:6" x14ac:dyDescent="0.25">
      <c r="B10" s="3">
        <v>7</v>
      </c>
      <c r="C10" t="s">
        <v>5</v>
      </c>
      <c r="D10" s="6">
        <v>8752</v>
      </c>
      <c r="E10" s="4"/>
      <c r="F10" s="4">
        <f t="shared" si="0"/>
        <v>3.8049692411364473E-2</v>
      </c>
    </row>
    <row r="11" spans="1:6" x14ac:dyDescent="0.25">
      <c r="B11" s="3">
        <v>8</v>
      </c>
      <c r="C11" t="s">
        <v>39</v>
      </c>
      <c r="D11" s="6">
        <v>8752</v>
      </c>
      <c r="E11" s="4"/>
      <c r="F11" s="4">
        <f t="shared" si="0"/>
        <v>3.8049692411364473E-2</v>
      </c>
    </row>
    <row r="12" spans="1:6" x14ac:dyDescent="0.25">
      <c r="B12" s="3">
        <v>9</v>
      </c>
      <c r="C12" t="s">
        <v>66</v>
      </c>
      <c r="D12" s="6">
        <v>5692</v>
      </c>
      <c r="E12" s="4"/>
      <c r="F12" s="4">
        <f t="shared" si="0"/>
        <v>2.4746212203551943E-2</v>
      </c>
    </row>
    <row r="13" spans="1:6" x14ac:dyDescent="0.25">
      <c r="B13" s="3">
        <v>10</v>
      </c>
      <c r="C13" t="s">
        <v>104</v>
      </c>
      <c r="D13" s="6">
        <v>5519</v>
      </c>
      <c r="E13" s="4"/>
      <c r="F13" s="4">
        <f t="shared" si="0"/>
        <v>2.399408734212986E-2</v>
      </c>
    </row>
    <row r="14" spans="1:6" x14ac:dyDescent="0.25">
      <c r="B14" s="3">
        <v>11</v>
      </c>
      <c r="C14" t="s">
        <v>77</v>
      </c>
      <c r="D14" s="6">
        <v>5108</v>
      </c>
      <c r="E14" s="4"/>
      <c r="F14" s="4">
        <f t="shared" si="0"/>
        <v>2.2207247353433473E-2</v>
      </c>
    </row>
    <row r="15" spans="1:6" x14ac:dyDescent="0.25">
      <c r="B15" s="3">
        <v>12</v>
      </c>
      <c r="C15" t="s">
        <v>67</v>
      </c>
      <c r="D15" s="6">
        <v>4794</v>
      </c>
      <c r="E15" s="4"/>
      <c r="F15" s="4">
        <f t="shared" si="0"/>
        <v>2.0842118992239637E-2</v>
      </c>
    </row>
    <row r="16" spans="1:6" x14ac:dyDescent="0.25">
      <c r="B16" s="3">
        <v>13</v>
      </c>
      <c r="C16" t="s">
        <v>68</v>
      </c>
      <c r="D16" s="6">
        <v>4669</v>
      </c>
      <c r="E16" s="4"/>
      <c r="F16" s="4">
        <f t="shared" si="0"/>
        <v>2.0298676173293045E-2</v>
      </c>
    </row>
    <row r="17" spans="2:6" x14ac:dyDescent="0.25">
      <c r="B17" s="3">
        <v>14</v>
      </c>
      <c r="C17" t="s">
        <v>40</v>
      </c>
      <c r="D17" s="6">
        <v>4649</v>
      </c>
      <c r="E17" s="4"/>
      <c r="F17" s="4">
        <f t="shared" si="0"/>
        <v>2.0211725322261592E-2</v>
      </c>
    </row>
    <row r="18" spans="2:6" x14ac:dyDescent="0.25">
      <c r="B18" s="3">
        <v>15</v>
      </c>
      <c r="C18" t="s">
        <v>7</v>
      </c>
      <c r="D18" s="6">
        <v>4606</v>
      </c>
      <c r="E18" s="4"/>
      <c r="F18" s="4">
        <f t="shared" si="0"/>
        <v>2.0024780992543966E-2</v>
      </c>
    </row>
    <row r="19" spans="2:6" x14ac:dyDescent="0.25">
      <c r="B19" s="3">
        <v>16</v>
      </c>
      <c r="C19" t="s">
        <v>70</v>
      </c>
      <c r="D19" s="6">
        <v>3488</v>
      </c>
      <c r="E19" s="4"/>
      <c r="F19" s="4">
        <f t="shared" si="0"/>
        <v>1.5164228419885659E-2</v>
      </c>
    </row>
    <row r="20" spans="2:6" x14ac:dyDescent="0.25">
      <c r="B20" s="3">
        <v>17</v>
      </c>
      <c r="C20" t="s">
        <v>78</v>
      </c>
      <c r="D20" s="6">
        <v>3211</v>
      </c>
      <c r="E20" s="4"/>
      <c r="F20" s="4">
        <f t="shared" si="0"/>
        <v>1.3959959133100015E-2</v>
      </c>
    </row>
    <row r="21" spans="2:6" x14ac:dyDescent="0.25">
      <c r="B21" s="3">
        <v>18</v>
      </c>
      <c r="C21" t="s">
        <v>79</v>
      </c>
      <c r="D21" s="6">
        <v>2840</v>
      </c>
      <c r="E21" s="4"/>
      <c r="F21" s="4">
        <f t="shared" si="0"/>
        <v>1.2347020846466534E-2</v>
      </c>
    </row>
    <row r="22" spans="2:6" x14ac:dyDescent="0.25">
      <c r="B22" s="3">
        <v>19</v>
      </c>
      <c r="C22" t="s">
        <v>18</v>
      </c>
      <c r="D22" s="6">
        <v>2824</v>
      </c>
      <c r="E22" s="4"/>
      <c r="F22" s="4">
        <f t="shared" si="0"/>
        <v>1.2277460165641371E-2</v>
      </c>
    </row>
    <row r="23" spans="2:6" x14ac:dyDescent="0.25">
      <c r="B23" s="3">
        <v>20</v>
      </c>
      <c r="C23" t="s">
        <v>19</v>
      </c>
      <c r="D23" s="6">
        <v>2606</v>
      </c>
      <c r="E23" s="4"/>
      <c r="F23" s="4">
        <f t="shared" si="0"/>
        <v>1.1329695889398517E-2</v>
      </c>
    </row>
    <row r="24" spans="2:6" x14ac:dyDescent="0.25">
      <c r="B24" t="s">
        <v>75</v>
      </c>
      <c r="D24" s="6">
        <f>SUM(D4:D23)</f>
        <v>152300</v>
      </c>
      <c r="E24" s="4"/>
      <c r="F24" s="4">
        <f t="shared" si="0"/>
        <v>0.66213073060452576</v>
      </c>
    </row>
    <row r="25" spans="2:6" x14ac:dyDescent="0.25">
      <c r="B25" t="s">
        <v>23</v>
      </c>
      <c r="D25" s="6">
        <v>77715</v>
      </c>
      <c r="E25" s="4"/>
      <c r="F25" s="4">
        <f t="shared" si="0"/>
        <v>0.33786926939547418</v>
      </c>
    </row>
    <row r="26" spans="2:6" x14ac:dyDescent="0.25">
      <c r="B26" t="s">
        <v>24</v>
      </c>
      <c r="D26" s="6">
        <f>D24+D25</f>
        <v>230015</v>
      </c>
      <c r="E26" s="4"/>
      <c r="F26" s="4">
        <f t="shared" si="0"/>
        <v>1</v>
      </c>
    </row>
    <row r="27" spans="2:6" x14ac:dyDescent="0.25">
      <c r="B27" t="s">
        <v>152</v>
      </c>
      <c r="D27" s="6">
        <v>210599</v>
      </c>
      <c r="F27" s="4">
        <f t="shared" si="0"/>
        <v>0.91558811381866401</v>
      </c>
    </row>
    <row r="34" spans="5:5" x14ac:dyDescent="0.25">
      <c r="E34"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35"/>
  <sheetViews>
    <sheetView workbookViewId="0">
      <selection activeCell="F26" sqref="F26:F27"/>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80</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27036</v>
      </c>
      <c r="E4" s="4"/>
      <c r="F4" s="4">
        <f>D4/D$26</f>
        <v>0.14917483736764567</v>
      </c>
    </row>
    <row r="5" spans="1:6" x14ac:dyDescent="0.25">
      <c r="B5" s="3">
        <v>2</v>
      </c>
      <c r="C5" t="s">
        <v>4</v>
      </c>
      <c r="D5" s="6">
        <v>9675</v>
      </c>
      <c r="E5" s="4"/>
      <c r="F5" s="4">
        <f t="shared" ref="F5:F27" si="0">D5/D$26</f>
        <v>5.3383139204467078E-2</v>
      </c>
    </row>
    <row r="6" spans="1:6" x14ac:dyDescent="0.25">
      <c r="B6" s="3">
        <v>3</v>
      </c>
      <c r="C6" t="s">
        <v>81</v>
      </c>
      <c r="D6" s="6">
        <v>7971</v>
      </c>
      <c r="E6" s="4"/>
      <c r="F6" s="4">
        <f t="shared" si="0"/>
        <v>4.3981085539928383E-2</v>
      </c>
    </row>
    <row r="7" spans="1:6" x14ac:dyDescent="0.25">
      <c r="B7" s="3">
        <v>4</v>
      </c>
      <c r="C7" t="s">
        <v>6</v>
      </c>
      <c r="D7" s="6">
        <v>7850</v>
      </c>
      <c r="E7" s="4"/>
      <c r="F7" s="4">
        <f t="shared" si="0"/>
        <v>4.3313451447552102E-2</v>
      </c>
    </row>
    <row r="8" spans="1:6" x14ac:dyDescent="0.25">
      <c r="B8" s="3">
        <v>5</v>
      </c>
      <c r="C8" t="s">
        <v>5</v>
      </c>
      <c r="D8" s="6">
        <v>7571</v>
      </c>
      <c r="E8" s="4"/>
      <c r="F8" s="4">
        <f t="shared" si="0"/>
        <v>4.1774030689097699E-2</v>
      </c>
    </row>
    <row r="9" spans="1:6" x14ac:dyDescent="0.25">
      <c r="B9" s="3">
        <v>6</v>
      </c>
      <c r="C9" t="s">
        <v>8</v>
      </c>
      <c r="D9" s="6">
        <v>7238</v>
      </c>
      <c r="E9" s="4"/>
      <c r="F9" s="4">
        <f t="shared" si="0"/>
        <v>3.9936657525781162E-2</v>
      </c>
    </row>
    <row r="10" spans="1:6" x14ac:dyDescent="0.25">
      <c r="B10" s="3">
        <v>7</v>
      </c>
      <c r="C10" t="s">
        <v>102</v>
      </c>
      <c r="D10" s="6">
        <v>7109</v>
      </c>
      <c r="E10" s="4"/>
      <c r="F10" s="4">
        <f t="shared" si="0"/>
        <v>3.9224882336388267E-2</v>
      </c>
    </row>
    <row r="11" spans="1:6" x14ac:dyDescent="0.25">
      <c r="B11" s="3">
        <v>8</v>
      </c>
      <c r="C11" t="s">
        <v>39</v>
      </c>
      <c r="D11" s="6">
        <v>5250</v>
      </c>
      <c r="E11" s="4"/>
      <c r="F11" s="4">
        <f t="shared" si="0"/>
        <v>2.8967594917152679E-2</v>
      </c>
    </row>
    <row r="12" spans="1:6" x14ac:dyDescent="0.25">
      <c r="B12" s="3">
        <v>9</v>
      </c>
      <c r="C12" t="s">
        <v>82</v>
      </c>
      <c r="D12" s="6">
        <v>4629</v>
      </c>
      <c r="E12" s="4"/>
      <c r="F12" s="4">
        <f t="shared" si="0"/>
        <v>2.5541142261238048E-2</v>
      </c>
    </row>
    <row r="13" spans="1:6" x14ac:dyDescent="0.25">
      <c r="B13" s="3">
        <v>10</v>
      </c>
      <c r="C13" t="s">
        <v>66</v>
      </c>
      <c r="D13" s="6">
        <v>4512</v>
      </c>
      <c r="E13" s="4"/>
      <c r="F13" s="4">
        <f t="shared" si="0"/>
        <v>2.4895578717370075E-2</v>
      </c>
    </row>
    <row r="14" spans="1:6" x14ac:dyDescent="0.25">
      <c r="B14" s="3">
        <v>11</v>
      </c>
      <c r="C14" t="s">
        <v>68</v>
      </c>
      <c r="D14" s="6">
        <v>4016</v>
      </c>
      <c r="E14" s="4"/>
      <c r="F14" s="4">
        <f t="shared" si="0"/>
        <v>2.2158830702340031E-2</v>
      </c>
    </row>
    <row r="15" spans="1:6" x14ac:dyDescent="0.25">
      <c r="B15" s="3">
        <v>12</v>
      </c>
      <c r="C15" t="s">
        <v>83</v>
      </c>
      <c r="D15" s="6">
        <v>3939</v>
      </c>
      <c r="E15" s="4"/>
      <c r="F15" s="4">
        <f t="shared" si="0"/>
        <v>2.1733972643555123E-2</v>
      </c>
    </row>
    <row r="16" spans="1:6" x14ac:dyDescent="0.25">
      <c r="B16" s="3">
        <v>13</v>
      </c>
      <c r="C16" t="s">
        <v>67</v>
      </c>
      <c r="D16" s="6">
        <v>3508</v>
      </c>
      <c r="E16" s="4"/>
      <c r="F16" s="4">
        <f t="shared" si="0"/>
        <v>1.9355871041785065E-2</v>
      </c>
    </row>
    <row r="17" spans="2:6" x14ac:dyDescent="0.25">
      <c r="B17" s="3">
        <v>14</v>
      </c>
      <c r="C17" t="s">
        <v>40</v>
      </c>
      <c r="D17" s="6">
        <v>3418</v>
      </c>
      <c r="E17" s="4"/>
      <c r="F17" s="4">
        <f t="shared" si="0"/>
        <v>1.8859283700348162E-2</v>
      </c>
    </row>
    <row r="18" spans="2:6" x14ac:dyDescent="0.25">
      <c r="B18" s="3">
        <v>15</v>
      </c>
      <c r="C18" t="s">
        <v>70</v>
      </c>
      <c r="D18" s="6">
        <v>3075</v>
      </c>
      <c r="E18" s="4"/>
      <c r="F18" s="4">
        <f t="shared" si="0"/>
        <v>1.6966734165760854E-2</v>
      </c>
    </row>
    <row r="19" spans="2:6" x14ac:dyDescent="0.25">
      <c r="B19" s="3">
        <v>16</v>
      </c>
      <c r="C19" t="s">
        <v>7</v>
      </c>
      <c r="D19" s="6">
        <v>3071</v>
      </c>
      <c r="E19" s="4"/>
      <c r="F19" s="4">
        <f t="shared" si="0"/>
        <v>1.6944663617252546E-2</v>
      </c>
    </row>
    <row r="20" spans="2:6" x14ac:dyDescent="0.25">
      <c r="B20" s="3">
        <v>17</v>
      </c>
      <c r="C20" t="s">
        <v>79</v>
      </c>
      <c r="D20" s="6">
        <v>2650</v>
      </c>
      <c r="E20" s="4"/>
      <c r="F20" s="4">
        <f t="shared" si="0"/>
        <v>1.4621738386753257E-2</v>
      </c>
    </row>
    <row r="21" spans="2:6" x14ac:dyDescent="0.25">
      <c r="B21" s="3">
        <v>18</v>
      </c>
      <c r="C21" t="s">
        <v>84</v>
      </c>
      <c r="D21" s="6">
        <v>2515</v>
      </c>
      <c r="E21" s="4"/>
      <c r="F21" s="4">
        <f t="shared" si="0"/>
        <v>1.3876857374597902E-2</v>
      </c>
    </row>
    <row r="22" spans="2:6" x14ac:dyDescent="0.25">
      <c r="B22" s="3">
        <v>19</v>
      </c>
      <c r="C22" t="s">
        <v>85</v>
      </c>
      <c r="D22" s="6">
        <v>2398</v>
      </c>
      <c r="E22" s="4"/>
      <c r="F22" s="4">
        <f t="shared" si="0"/>
        <v>1.3231293830729927E-2</v>
      </c>
    </row>
    <row r="23" spans="2:6" x14ac:dyDescent="0.25">
      <c r="B23" s="3">
        <v>20</v>
      </c>
      <c r="C23" t="s">
        <v>18</v>
      </c>
      <c r="D23" s="6">
        <v>2398</v>
      </c>
      <c r="E23" s="4"/>
      <c r="F23" s="4">
        <f t="shared" si="0"/>
        <v>1.3231293830729927E-2</v>
      </c>
    </row>
    <row r="24" spans="2:6" x14ac:dyDescent="0.25">
      <c r="B24" t="s">
        <v>75</v>
      </c>
      <c r="D24" s="6">
        <f>SUM(D4:D23)</f>
        <v>119829</v>
      </c>
      <c r="E24" s="4"/>
      <c r="F24" s="4">
        <f t="shared" si="0"/>
        <v>0.66117293930047394</v>
      </c>
    </row>
    <row r="25" spans="2:6" x14ac:dyDescent="0.25">
      <c r="B25" t="s">
        <v>23</v>
      </c>
      <c r="D25" s="6">
        <v>61408</v>
      </c>
      <c r="E25" s="4"/>
      <c r="F25" s="4">
        <f t="shared" si="0"/>
        <v>0.33882706069952606</v>
      </c>
    </row>
    <row r="26" spans="2:6" x14ac:dyDescent="0.25">
      <c r="B26" t="s">
        <v>24</v>
      </c>
      <c r="D26" s="6">
        <f>D24+D25</f>
        <v>181237</v>
      </c>
      <c r="E26" s="4"/>
      <c r="F26" s="4">
        <f t="shared" si="0"/>
        <v>1</v>
      </c>
    </row>
    <row r="27" spans="2:6" x14ac:dyDescent="0.25">
      <c r="B27" t="s">
        <v>152</v>
      </c>
      <c r="D27" s="6">
        <v>162885</v>
      </c>
      <c r="F27" s="4">
        <f t="shared" si="0"/>
        <v>0.89874032344388843</v>
      </c>
    </row>
    <row r="29" spans="2:6" x14ac:dyDescent="0.25">
      <c r="B29" t="s">
        <v>57</v>
      </c>
    </row>
    <row r="30" spans="2:6" x14ac:dyDescent="0.25">
      <c r="B30" t="s">
        <v>86</v>
      </c>
    </row>
    <row r="31" spans="2:6" x14ac:dyDescent="0.25">
      <c r="B31" t="s">
        <v>87</v>
      </c>
    </row>
    <row r="32" spans="2:6" x14ac:dyDescent="0.25">
      <c r="B32" t="s">
        <v>88</v>
      </c>
    </row>
    <row r="33" spans="2:5" x14ac:dyDescent="0.25">
      <c r="B33" t="s">
        <v>89</v>
      </c>
    </row>
    <row r="35" spans="2:5" x14ac:dyDescent="0.25">
      <c r="E35"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8"/>
  <sheetViews>
    <sheetView workbookViewId="0">
      <selection activeCell="D34" sqref="D34:E38"/>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90</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23700</v>
      </c>
      <c r="E4" s="4"/>
      <c r="F4" s="4">
        <f>D4/D$26</f>
        <v>0.1515732924021489</v>
      </c>
    </row>
    <row r="5" spans="1:6" x14ac:dyDescent="0.25">
      <c r="B5" s="3">
        <v>2</v>
      </c>
      <c r="C5" t="s">
        <v>4</v>
      </c>
      <c r="D5" s="6">
        <v>8750</v>
      </c>
      <c r="E5" s="4"/>
      <c r="F5" s="4">
        <f t="shared" ref="F5:F27" si="0">D5/D$26</f>
        <v>5.5960603734970582E-2</v>
      </c>
    </row>
    <row r="6" spans="1:6" x14ac:dyDescent="0.25">
      <c r="B6" s="3">
        <v>3</v>
      </c>
      <c r="C6" t="s">
        <v>5</v>
      </c>
      <c r="D6" s="6">
        <v>6420</v>
      </c>
      <c r="E6" s="4"/>
      <c r="F6" s="4">
        <f t="shared" si="0"/>
        <v>4.1059094397544127E-2</v>
      </c>
    </row>
    <row r="7" spans="1:6" x14ac:dyDescent="0.25">
      <c r="B7" s="3">
        <v>4</v>
      </c>
      <c r="C7" t="s">
        <v>8</v>
      </c>
      <c r="D7" s="6">
        <v>6380</v>
      </c>
      <c r="E7" s="4"/>
      <c r="F7" s="4">
        <f t="shared" si="0"/>
        <v>4.0803274494755695E-2</v>
      </c>
    </row>
    <row r="8" spans="1:6" x14ac:dyDescent="0.25">
      <c r="B8" s="3">
        <v>5</v>
      </c>
      <c r="C8" t="s">
        <v>6</v>
      </c>
      <c r="D8" s="6">
        <v>6350</v>
      </c>
      <c r="E8" s="4"/>
      <c r="F8" s="4">
        <f t="shared" si="0"/>
        <v>4.0611409567664361E-2</v>
      </c>
    </row>
    <row r="9" spans="1:6" x14ac:dyDescent="0.25">
      <c r="B9" s="3">
        <v>6</v>
      </c>
      <c r="C9" t="s">
        <v>102</v>
      </c>
      <c r="D9" s="6">
        <v>5370</v>
      </c>
      <c r="E9" s="4"/>
      <c r="F9" s="4">
        <f t="shared" si="0"/>
        <v>3.434382194934766E-2</v>
      </c>
    </row>
    <row r="10" spans="1:6" x14ac:dyDescent="0.25">
      <c r="B10" s="3">
        <v>7</v>
      </c>
      <c r="C10" t="s">
        <v>39</v>
      </c>
      <c r="D10" s="6">
        <v>5320</v>
      </c>
      <c r="E10" s="4"/>
      <c r="F10" s="4">
        <f t="shared" si="0"/>
        <v>3.4024047070862116E-2</v>
      </c>
    </row>
    <row r="11" spans="1:6" x14ac:dyDescent="0.25">
      <c r="B11" s="3">
        <v>8</v>
      </c>
      <c r="C11" t="s">
        <v>91</v>
      </c>
      <c r="D11" s="6">
        <v>4810</v>
      </c>
      <c r="E11" s="4"/>
      <c r="F11" s="4">
        <f t="shared" si="0"/>
        <v>3.0762343310309543E-2</v>
      </c>
    </row>
    <row r="12" spans="1:6" x14ac:dyDescent="0.25">
      <c r="B12" s="3">
        <v>9</v>
      </c>
      <c r="C12" t="s">
        <v>66</v>
      </c>
      <c r="D12" s="6">
        <v>4360</v>
      </c>
      <c r="E12" s="4"/>
      <c r="F12" s="4">
        <f t="shared" si="0"/>
        <v>2.7884369403939627E-2</v>
      </c>
    </row>
    <row r="13" spans="1:6" x14ac:dyDescent="0.25">
      <c r="B13" s="3">
        <v>10</v>
      </c>
      <c r="C13" t="s">
        <v>92</v>
      </c>
      <c r="D13" s="6">
        <v>4210</v>
      </c>
      <c r="E13" s="4"/>
      <c r="F13" s="4">
        <f t="shared" si="0"/>
        <v>2.6925044768482988E-2</v>
      </c>
    </row>
    <row r="14" spans="1:6" x14ac:dyDescent="0.25">
      <c r="B14" s="3">
        <v>11</v>
      </c>
      <c r="C14" t="s">
        <v>93</v>
      </c>
      <c r="D14" s="6">
        <v>3540</v>
      </c>
      <c r="E14" s="4"/>
      <c r="F14" s="4">
        <f t="shared" si="0"/>
        <v>2.264006139677667E-2</v>
      </c>
    </row>
    <row r="15" spans="1:6" x14ac:dyDescent="0.25">
      <c r="B15" s="3">
        <v>12</v>
      </c>
      <c r="C15" t="s">
        <v>68</v>
      </c>
      <c r="D15" s="6">
        <v>3280</v>
      </c>
      <c r="E15" s="4"/>
      <c r="F15" s="4">
        <f t="shared" si="0"/>
        <v>2.0977232028651829E-2</v>
      </c>
    </row>
    <row r="16" spans="1:6" x14ac:dyDescent="0.25">
      <c r="B16" s="3">
        <v>13</v>
      </c>
      <c r="C16" t="s">
        <v>79</v>
      </c>
      <c r="D16" s="6">
        <v>3130</v>
      </c>
      <c r="E16" s="4"/>
      <c r="F16" s="4">
        <f t="shared" si="0"/>
        <v>2.001790739319519E-2</v>
      </c>
    </row>
    <row r="17" spans="2:6" x14ac:dyDescent="0.25">
      <c r="B17" s="3">
        <v>14</v>
      </c>
      <c r="C17" t="s">
        <v>40</v>
      </c>
      <c r="D17" s="6">
        <v>2870</v>
      </c>
      <c r="E17" s="4"/>
      <c r="F17" s="4">
        <f t="shared" si="0"/>
        <v>1.8355078025070349E-2</v>
      </c>
    </row>
    <row r="18" spans="2:6" x14ac:dyDescent="0.25">
      <c r="B18" s="3">
        <v>15</v>
      </c>
      <c r="C18" t="s">
        <v>94</v>
      </c>
      <c r="D18" s="6">
        <v>2810</v>
      </c>
      <c r="E18" s="4"/>
      <c r="F18" s="4">
        <f t="shared" si="0"/>
        <v>1.7971348170887694E-2</v>
      </c>
    </row>
    <row r="19" spans="2:6" x14ac:dyDescent="0.25">
      <c r="B19" s="3">
        <v>16</v>
      </c>
      <c r="C19" t="s">
        <v>67</v>
      </c>
      <c r="D19" s="6">
        <v>2790</v>
      </c>
      <c r="E19" s="4"/>
      <c r="F19" s="4">
        <f t="shared" si="0"/>
        <v>1.7843438219493475E-2</v>
      </c>
    </row>
    <row r="20" spans="2:6" x14ac:dyDescent="0.25">
      <c r="B20" s="3">
        <v>17</v>
      </c>
      <c r="C20" t="s">
        <v>37</v>
      </c>
      <c r="D20" s="6">
        <v>2660</v>
      </c>
      <c r="E20" s="4"/>
      <c r="F20" s="4">
        <f t="shared" si="0"/>
        <v>1.7012023535431058E-2</v>
      </c>
    </row>
    <row r="21" spans="2:6" x14ac:dyDescent="0.25">
      <c r="B21" s="3">
        <v>18</v>
      </c>
      <c r="C21" t="s">
        <v>7</v>
      </c>
      <c r="D21" s="6">
        <v>2390</v>
      </c>
      <c r="E21" s="4"/>
      <c r="F21" s="4">
        <f t="shared" si="0"/>
        <v>1.5285239191609108E-2</v>
      </c>
    </row>
    <row r="22" spans="2:6" x14ac:dyDescent="0.25">
      <c r="B22" s="3">
        <v>19</v>
      </c>
      <c r="C22" t="s">
        <v>18</v>
      </c>
      <c r="D22" s="6">
        <v>2390</v>
      </c>
      <c r="E22" s="4"/>
      <c r="F22" s="4">
        <f t="shared" si="0"/>
        <v>1.5285239191609108E-2</v>
      </c>
    </row>
    <row r="23" spans="2:6" x14ac:dyDescent="0.25">
      <c r="B23" s="3">
        <v>20</v>
      </c>
      <c r="C23" t="s">
        <v>70</v>
      </c>
      <c r="D23" s="6">
        <v>2270</v>
      </c>
      <c r="E23" s="4"/>
      <c r="F23" s="4">
        <f t="shared" si="0"/>
        <v>1.4517779483243797E-2</v>
      </c>
    </row>
    <row r="24" spans="2:6" x14ac:dyDescent="0.25">
      <c r="B24" t="s">
        <v>75</v>
      </c>
      <c r="D24" s="6">
        <f>SUM(D4:D23)</f>
        <v>103800</v>
      </c>
      <c r="E24" s="4"/>
      <c r="F24" s="4">
        <f t="shared" si="0"/>
        <v>0.66385264773599384</v>
      </c>
    </row>
    <row r="25" spans="2:6" x14ac:dyDescent="0.25">
      <c r="B25" t="s">
        <v>23</v>
      </c>
      <c r="D25" s="6">
        <v>52560</v>
      </c>
      <c r="E25" s="4"/>
      <c r="F25" s="4">
        <f t="shared" si="0"/>
        <v>0.33614735226400616</v>
      </c>
    </row>
    <row r="26" spans="2:6" x14ac:dyDescent="0.25">
      <c r="B26" t="s">
        <v>24</v>
      </c>
      <c r="D26" s="8">
        <f>D24+D25</f>
        <v>156360</v>
      </c>
      <c r="E26" s="4"/>
      <c r="F26" s="4">
        <f t="shared" si="0"/>
        <v>1</v>
      </c>
    </row>
    <row r="27" spans="2:6" x14ac:dyDescent="0.25">
      <c r="B27" t="s">
        <v>152</v>
      </c>
      <c r="D27" s="6">
        <v>138336</v>
      </c>
      <c r="F27" s="4">
        <f t="shared" si="0"/>
        <v>0.88472755180353035</v>
      </c>
    </row>
    <row r="28" spans="2:6" x14ac:dyDescent="0.25">
      <c r="D28" s="8"/>
    </row>
    <row r="29" spans="2:6" x14ac:dyDescent="0.25">
      <c r="B29" t="s">
        <v>57</v>
      </c>
    </row>
    <row r="30" spans="2:6" x14ac:dyDescent="0.25">
      <c r="B30" t="s">
        <v>95</v>
      </c>
    </row>
    <row r="33" spans="5:5" x14ac:dyDescent="0.25">
      <c r="E33" s="6"/>
    </row>
    <row r="34" spans="5:5" x14ac:dyDescent="0.25">
      <c r="E34" s="6"/>
    </row>
    <row r="35" spans="5:5" x14ac:dyDescent="0.25">
      <c r="E35" s="6"/>
    </row>
    <row r="36" spans="5:5" x14ac:dyDescent="0.25">
      <c r="E36" s="6"/>
    </row>
    <row r="37" spans="5:5" x14ac:dyDescent="0.25">
      <c r="E37" s="6"/>
    </row>
    <row r="38" spans="5:5" x14ac:dyDescent="0.25">
      <c r="E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35"/>
  <sheetViews>
    <sheetView workbookViewId="0">
      <selection activeCell="C18" sqref="C18"/>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96</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23540</v>
      </c>
      <c r="E4" s="4"/>
      <c r="F4" s="4">
        <f>D4/D$26</f>
        <v>0.15644314481291952</v>
      </c>
    </row>
    <row r="5" spans="1:6" x14ac:dyDescent="0.25">
      <c r="B5" s="3">
        <v>2</v>
      </c>
      <c r="C5" t="s">
        <v>8</v>
      </c>
      <c r="D5" s="6">
        <v>6360</v>
      </c>
      <c r="E5" s="4"/>
      <c r="F5" s="4">
        <f t="shared" ref="F5:F27" si="0">D5/D$26</f>
        <v>4.226756164019406E-2</v>
      </c>
    </row>
    <row r="6" spans="1:6" x14ac:dyDescent="0.25">
      <c r="B6" s="3">
        <v>3</v>
      </c>
      <c r="C6" t="s">
        <v>5</v>
      </c>
      <c r="D6" s="6">
        <v>6070</v>
      </c>
      <c r="E6" s="4"/>
      <c r="F6" s="4">
        <f t="shared" si="0"/>
        <v>4.0340267162889611E-2</v>
      </c>
    </row>
    <row r="7" spans="1:6" x14ac:dyDescent="0.25">
      <c r="B7" s="3">
        <v>4</v>
      </c>
      <c r="C7" t="s">
        <v>6</v>
      </c>
      <c r="D7" s="6">
        <v>6050</v>
      </c>
      <c r="E7" s="4"/>
      <c r="F7" s="4">
        <f t="shared" si="0"/>
        <v>4.0207350302385855E-2</v>
      </c>
    </row>
    <row r="8" spans="1:6" x14ac:dyDescent="0.25">
      <c r="B8" s="3">
        <v>5</v>
      </c>
      <c r="C8" t="s">
        <v>97</v>
      </c>
      <c r="D8" s="6">
        <v>5240</v>
      </c>
      <c r="E8" s="4"/>
      <c r="F8" s="4">
        <f t="shared" si="0"/>
        <v>3.4824217451983781E-2</v>
      </c>
    </row>
    <row r="9" spans="1:6" x14ac:dyDescent="0.25">
      <c r="B9" s="3">
        <v>6</v>
      </c>
      <c r="C9" t="s">
        <v>91</v>
      </c>
      <c r="D9" s="6">
        <v>4830</v>
      </c>
      <c r="E9" s="4"/>
      <c r="F9" s="4">
        <f t="shared" si="0"/>
        <v>3.2099421811656807E-2</v>
      </c>
    </row>
    <row r="10" spans="1:6" x14ac:dyDescent="0.25">
      <c r="B10" s="3">
        <v>7</v>
      </c>
      <c r="C10" t="s">
        <v>39</v>
      </c>
      <c r="D10" s="6">
        <v>4800</v>
      </c>
      <c r="E10" s="4"/>
      <c r="F10" s="4">
        <f t="shared" si="0"/>
        <v>3.1900046520901178E-2</v>
      </c>
    </row>
    <row r="11" spans="1:6" x14ac:dyDescent="0.25">
      <c r="B11" s="3">
        <v>8</v>
      </c>
      <c r="C11" t="s">
        <v>102</v>
      </c>
      <c r="D11" s="6">
        <v>4560</v>
      </c>
      <c r="E11" s="4"/>
      <c r="F11" s="4">
        <f t="shared" si="0"/>
        <v>3.0305044194856117E-2</v>
      </c>
    </row>
    <row r="12" spans="1:6" x14ac:dyDescent="0.25">
      <c r="B12" s="3">
        <v>9</v>
      </c>
      <c r="C12" t="s">
        <v>66</v>
      </c>
      <c r="D12" s="6">
        <v>4410</v>
      </c>
      <c r="E12" s="4"/>
      <c r="F12" s="4">
        <f t="shared" si="0"/>
        <v>2.9308167741077955E-2</v>
      </c>
    </row>
    <row r="13" spans="1:6" x14ac:dyDescent="0.25">
      <c r="B13" s="3">
        <v>10</v>
      </c>
      <c r="C13" t="s">
        <v>37</v>
      </c>
      <c r="D13" s="6">
        <v>3890</v>
      </c>
      <c r="E13" s="4"/>
      <c r="F13" s="4">
        <f t="shared" si="0"/>
        <v>2.5852329367980327E-2</v>
      </c>
    </row>
    <row r="14" spans="1:6" x14ac:dyDescent="0.25">
      <c r="B14" s="3">
        <v>11</v>
      </c>
      <c r="C14" t="s">
        <v>93</v>
      </c>
      <c r="D14" s="6">
        <v>3870</v>
      </c>
      <c r="E14" s="4"/>
      <c r="F14" s="4">
        <f t="shared" si="0"/>
        <v>2.5719412507476572E-2</v>
      </c>
    </row>
    <row r="15" spans="1:6" x14ac:dyDescent="0.25">
      <c r="B15" s="3">
        <v>12</v>
      </c>
      <c r="C15" t="s">
        <v>92</v>
      </c>
      <c r="D15" s="6">
        <v>3750</v>
      </c>
      <c r="E15" s="4"/>
      <c r="F15" s="4">
        <f t="shared" si="0"/>
        <v>2.4921911344454043E-2</v>
      </c>
    </row>
    <row r="16" spans="1:6" x14ac:dyDescent="0.25">
      <c r="B16" s="3">
        <v>13</v>
      </c>
      <c r="C16" t="s">
        <v>79</v>
      </c>
      <c r="D16" s="6">
        <v>3730</v>
      </c>
      <c r="E16" s="4"/>
      <c r="F16" s="4">
        <f t="shared" si="0"/>
        <v>2.4788994483950288E-2</v>
      </c>
    </row>
    <row r="17" spans="2:6" x14ac:dyDescent="0.25">
      <c r="B17" s="3">
        <v>14</v>
      </c>
      <c r="C17" t="s">
        <v>94</v>
      </c>
      <c r="D17" s="6">
        <v>3560</v>
      </c>
      <c r="E17" s="4"/>
      <c r="F17" s="4">
        <f t="shared" si="0"/>
        <v>2.3659201169668371E-2</v>
      </c>
    </row>
    <row r="18" spans="2:6" x14ac:dyDescent="0.25">
      <c r="B18" s="3">
        <v>15</v>
      </c>
      <c r="C18" t="s">
        <v>101</v>
      </c>
      <c r="D18" s="6">
        <v>3140</v>
      </c>
      <c r="E18" s="4"/>
      <c r="F18" s="4">
        <f t="shared" si="0"/>
        <v>2.0867947099089519E-2</v>
      </c>
    </row>
    <row r="19" spans="2:6" x14ac:dyDescent="0.25">
      <c r="B19" s="3">
        <v>16</v>
      </c>
      <c r="C19" t="s">
        <v>68</v>
      </c>
      <c r="D19" s="6">
        <v>3010</v>
      </c>
      <c r="E19" s="4"/>
      <c r="F19" s="4">
        <f t="shared" si="0"/>
        <v>2.0003987505815113E-2</v>
      </c>
    </row>
    <row r="20" spans="2:6" x14ac:dyDescent="0.25">
      <c r="B20" s="3">
        <v>17</v>
      </c>
      <c r="C20" t="s">
        <v>67</v>
      </c>
      <c r="D20" s="6">
        <v>2730</v>
      </c>
      <c r="E20" s="4"/>
      <c r="F20" s="4">
        <f t="shared" si="0"/>
        <v>1.8143151458762545E-2</v>
      </c>
    </row>
    <row r="21" spans="2:6" x14ac:dyDescent="0.25">
      <c r="B21" s="3">
        <v>18</v>
      </c>
      <c r="C21" t="s">
        <v>40</v>
      </c>
      <c r="D21" s="6">
        <v>2450</v>
      </c>
      <c r="E21" s="4"/>
      <c r="F21" s="4">
        <f t="shared" si="0"/>
        <v>1.6282315411709974E-2</v>
      </c>
    </row>
    <row r="22" spans="2:6" x14ac:dyDescent="0.25">
      <c r="B22" s="3">
        <v>19</v>
      </c>
      <c r="C22" t="s">
        <v>7</v>
      </c>
      <c r="D22" s="6">
        <v>2370</v>
      </c>
      <c r="E22" s="4"/>
      <c r="F22" s="4">
        <f t="shared" si="0"/>
        <v>1.5750647969694956E-2</v>
      </c>
    </row>
    <row r="23" spans="2:6" x14ac:dyDescent="0.25">
      <c r="B23" s="3">
        <v>20</v>
      </c>
      <c r="C23" t="s">
        <v>18</v>
      </c>
      <c r="D23" s="6">
        <v>2210</v>
      </c>
      <c r="E23" s="4"/>
      <c r="F23" s="4">
        <f t="shared" si="0"/>
        <v>1.4687313085664917E-2</v>
      </c>
    </row>
    <row r="24" spans="2:6" x14ac:dyDescent="0.25">
      <c r="B24" t="s">
        <v>75</v>
      </c>
      <c r="D24" s="6">
        <f>SUM(D4:D23)</f>
        <v>100570</v>
      </c>
      <c r="E24" s="4"/>
      <c r="F24" s="4">
        <f t="shared" si="0"/>
        <v>0.66837243304313154</v>
      </c>
    </row>
    <row r="25" spans="2:6" x14ac:dyDescent="0.25">
      <c r="B25" t="s">
        <v>23</v>
      </c>
      <c r="D25" s="6">
        <v>49900</v>
      </c>
      <c r="E25" s="4"/>
      <c r="F25" s="4">
        <f t="shared" si="0"/>
        <v>0.33162756695686846</v>
      </c>
    </row>
    <row r="26" spans="2:6" x14ac:dyDescent="0.25">
      <c r="B26" t="s">
        <v>24</v>
      </c>
      <c r="D26" s="8">
        <f>D24+D25</f>
        <v>150470</v>
      </c>
      <c r="E26" s="4"/>
      <c r="F26" s="4">
        <f t="shared" si="0"/>
        <v>1</v>
      </c>
    </row>
    <row r="27" spans="2:6" x14ac:dyDescent="0.25">
      <c r="B27" t="s">
        <v>152</v>
      </c>
      <c r="D27" s="6">
        <v>147184</v>
      </c>
      <c r="F27" s="4">
        <f t="shared" si="0"/>
        <v>0.97816175981923303</v>
      </c>
    </row>
    <row r="28" spans="2:6" x14ac:dyDescent="0.25">
      <c r="D28" s="8"/>
    </row>
    <row r="29" spans="2:6" x14ac:dyDescent="0.25">
      <c r="B29" t="s">
        <v>57</v>
      </c>
    </row>
    <row r="30" spans="2:6" x14ac:dyDescent="0.25">
      <c r="B30" t="s">
        <v>95</v>
      </c>
    </row>
    <row r="35" spans="5:5" x14ac:dyDescent="0.25">
      <c r="E35"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41"/>
  <sheetViews>
    <sheetView workbookViewId="0">
      <selection activeCell="C12" sqref="C12"/>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100</v>
      </c>
    </row>
    <row r="2" spans="1:6" x14ac:dyDescent="0.25">
      <c r="B2" t="s">
        <v>35</v>
      </c>
    </row>
    <row r="3" spans="1:6" ht="28.5" customHeight="1" x14ac:dyDescent="0.25">
      <c r="B3" s="2" t="s">
        <v>0</v>
      </c>
      <c r="C3" s="2" t="s">
        <v>1</v>
      </c>
      <c r="D3" s="2" t="s">
        <v>44</v>
      </c>
      <c r="E3" s="2" t="s">
        <v>43</v>
      </c>
      <c r="F3" s="2" t="s">
        <v>2</v>
      </c>
    </row>
    <row r="4" spans="1:6" x14ac:dyDescent="0.25">
      <c r="B4" s="3">
        <v>1</v>
      </c>
      <c r="C4" t="s">
        <v>3</v>
      </c>
      <c r="D4">
        <v>30210</v>
      </c>
      <c r="E4" s="4"/>
      <c r="F4" s="4">
        <f>D4/D$26</f>
        <v>0.13703166107230336</v>
      </c>
    </row>
    <row r="5" spans="1:6" x14ac:dyDescent="0.25">
      <c r="B5" s="3">
        <v>2</v>
      </c>
      <c r="C5" t="s">
        <v>5</v>
      </c>
      <c r="D5">
        <v>10430</v>
      </c>
      <c r="E5" s="4"/>
      <c r="F5" s="4">
        <f t="shared" ref="F5:F27" si="0">D5/D$26</f>
        <v>4.7310169645287128E-2</v>
      </c>
    </row>
    <row r="6" spans="1:6" x14ac:dyDescent="0.25">
      <c r="B6" s="3">
        <v>3</v>
      </c>
      <c r="C6" t="s">
        <v>6</v>
      </c>
      <c r="D6">
        <v>9200</v>
      </c>
      <c r="E6" s="4"/>
      <c r="F6" s="4">
        <f t="shared" si="0"/>
        <v>4.1730926245123832E-2</v>
      </c>
    </row>
    <row r="7" spans="1:6" x14ac:dyDescent="0.25">
      <c r="B7" s="3">
        <v>4</v>
      </c>
      <c r="C7" t="s">
        <v>97</v>
      </c>
      <c r="D7">
        <v>8940</v>
      </c>
      <c r="E7" s="4"/>
      <c r="F7" s="4">
        <f t="shared" si="0"/>
        <v>4.055157398167468E-2</v>
      </c>
    </row>
    <row r="8" spans="1:6" x14ac:dyDescent="0.25">
      <c r="B8" s="3">
        <v>5</v>
      </c>
      <c r="C8" t="s">
        <v>39</v>
      </c>
      <c r="D8">
        <v>8200</v>
      </c>
      <c r="E8" s="4"/>
      <c r="F8" s="4">
        <f t="shared" si="0"/>
        <v>3.719495600108863E-2</v>
      </c>
    </row>
    <row r="9" spans="1:6" x14ac:dyDescent="0.25">
      <c r="B9" s="3">
        <v>6</v>
      </c>
      <c r="C9" t="s">
        <v>8</v>
      </c>
      <c r="D9">
        <v>7890</v>
      </c>
      <c r="E9" s="4"/>
      <c r="F9" s="4">
        <f t="shared" si="0"/>
        <v>3.5788805225437724E-2</v>
      </c>
    </row>
    <row r="10" spans="1:6" x14ac:dyDescent="0.25">
      <c r="B10" s="3">
        <v>7</v>
      </c>
      <c r="C10" t="s">
        <v>91</v>
      </c>
      <c r="D10">
        <v>7710</v>
      </c>
      <c r="E10" s="4"/>
      <c r="F10" s="4">
        <f t="shared" si="0"/>
        <v>3.4972330581511384E-2</v>
      </c>
    </row>
    <row r="11" spans="1:6" x14ac:dyDescent="0.25">
      <c r="B11" s="3">
        <v>8</v>
      </c>
      <c r="C11" t="s">
        <v>102</v>
      </c>
      <c r="D11">
        <v>6740</v>
      </c>
      <c r="E11" s="4"/>
      <c r="F11" s="4">
        <f t="shared" si="0"/>
        <v>3.0572439444797241E-2</v>
      </c>
    </row>
    <row r="12" spans="1:6" x14ac:dyDescent="0.25">
      <c r="B12" s="3">
        <v>9</v>
      </c>
      <c r="C12" t="s">
        <v>66</v>
      </c>
      <c r="D12">
        <v>6270</v>
      </c>
      <c r="E12" s="4"/>
      <c r="F12" s="4">
        <f t="shared" si="0"/>
        <v>2.8440533430100699E-2</v>
      </c>
    </row>
    <row r="13" spans="1:6" x14ac:dyDescent="0.25">
      <c r="B13" s="3">
        <v>10</v>
      </c>
      <c r="C13" t="s">
        <v>40</v>
      </c>
      <c r="D13">
        <v>6260</v>
      </c>
      <c r="E13" s="4"/>
      <c r="F13" s="4">
        <f t="shared" si="0"/>
        <v>2.8395173727660348E-2</v>
      </c>
    </row>
    <row r="14" spans="1:6" x14ac:dyDescent="0.25">
      <c r="B14" s="3">
        <v>11</v>
      </c>
      <c r="C14" t="s">
        <v>93</v>
      </c>
      <c r="D14">
        <v>5790</v>
      </c>
      <c r="E14" s="4"/>
      <c r="F14" s="4">
        <f t="shared" si="0"/>
        <v>2.6263267712963802E-2</v>
      </c>
    </row>
    <row r="15" spans="1:6" x14ac:dyDescent="0.25">
      <c r="B15" s="3">
        <v>12</v>
      </c>
      <c r="C15" t="s">
        <v>92</v>
      </c>
      <c r="D15">
        <v>5690</v>
      </c>
      <c r="E15" s="4"/>
      <c r="F15" s="4">
        <f t="shared" si="0"/>
        <v>2.5809670688560282E-2</v>
      </c>
    </row>
    <row r="16" spans="1:6" x14ac:dyDescent="0.25">
      <c r="B16" s="3">
        <v>13</v>
      </c>
      <c r="C16" t="s">
        <v>98</v>
      </c>
      <c r="D16">
        <v>5100</v>
      </c>
      <c r="E16" s="4"/>
      <c r="F16" s="4">
        <f t="shared" si="0"/>
        <v>2.3133448244579517E-2</v>
      </c>
    </row>
    <row r="17" spans="2:6" x14ac:dyDescent="0.25">
      <c r="B17" s="3">
        <v>14</v>
      </c>
      <c r="C17" t="s">
        <v>7</v>
      </c>
      <c r="D17">
        <v>5100</v>
      </c>
      <c r="E17" s="4"/>
      <c r="F17" s="4">
        <f t="shared" si="0"/>
        <v>2.3133448244579517E-2</v>
      </c>
    </row>
    <row r="18" spans="2:6" x14ac:dyDescent="0.25">
      <c r="B18" s="3">
        <v>15</v>
      </c>
      <c r="C18" t="s">
        <v>79</v>
      </c>
      <c r="D18">
        <v>5010</v>
      </c>
      <c r="E18" s="4"/>
      <c r="F18" s="4">
        <f t="shared" si="0"/>
        <v>2.2725210922616347E-2</v>
      </c>
    </row>
    <row r="19" spans="2:6" x14ac:dyDescent="0.25">
      <c r="B19" s="3">
        <v>16</v>
      </c>
      <c r="C19" t="s">
        <v>37</v>
      </c>
      <c r="D19">
        <v>4380</v>
      </c>
      <c r="E19" s="4"/>
      <c r="F19" s="4">
        <f t="shared" si="0"/>
        <v>1.9867549668874173E-2</v>
      </c>
    </row>
    <row r="20" spans="2:6" x14ac:dyDescent="0.25">
      <c r="B20" s="3">
        <v>17</v>
      </c>
      <c r="C20" t="s">
        <v>68</v>
      </c>
      <c r="D20">
        <v>4330</v>
      </c>
      <c r="E20" s="4"/>
      <c r="F20" s="4">
        <f t="shared" si="0"/>
        <v>1.9640751156672413E-2</v>
      </c>
    </row>
    <row r="21" spans="2:6" x14ac:dyDescent="0.25">
      <c r="B21" s="3">
        <v>18</v>
      </c>
      <c r="C21" t="s">
        <v>94</v>
      </c>
      <c r="D21">
        <v>3990</v>
      </c>
      <c r="E21" s="4"/>
      <c r="F21" s="4">
        <f t="shared" si="0"/>
        <v>1.8098521273700444E-2</v>
      </c>
    </row>
    <row r="22" spans="2:6" x14ac:dyDescent="0.25">
      <c r="B22" s="3">
        <v>19</v>
      </c>
      <c r="C22" t="s">
        <v>70</v>
      </c>
      <c r="D22">
        <v>3330</v>
      </c>
      <c r="E22" s="4"/>
      <c r="F22" s="4">
        <f t="shared" si="0"/>
        <v>1.5104780912637212E-2</v>
      </c>
    </row>
    <row r="23" spans="2:6" x14ac:dyDescent="0.25">
      <c r="B23" s="3">
        <v>20</v>
      </c>
      <c r="C23" t="s">
        <v>67</v>
      </c>
      <c r="D23">
        <v>3290</v>
      </c>
      <c r="E23" s="4"/>
      <c r="F23" s="4">
        <f t="shared" si="0"/>
        <v>1.4923342102875806E-2</v>
      </c>
    </row>
    <row r="24" spans="2:6" x14ac:dyDescent="0.25">
      <c r="B24" t="s">
        <v>75</v>
      </c>
      <c r="D24" s="6">
        <f>SUM(D4:D23)</f>
        <v>147860</v>
      </c>
      <c r="E24" s="4"/>
      <c r="F24" s="4">
        <f t="shared" si="0"/>
        <v>0.67068856028304458</v>
      </c>
    </row>
    <row r="25" spans="2:6" x14ac:dyDescent="0.25">
      <c r="B25" t="s">
        <v>23</v>
      </c>
      <c r="D25" s="6">
        <v>72600</v>
      </c>
      <c r="E25" s="4"/>
      <c r="F25" s="4">
        <f t="shared" si="0"/>
        <v>0.32931143971695548</v>
      </c>
    </row>
    <row r="26" spans="2:6" x14ac:dyDescent="0.25">
      <c r="B26" t="s">
        <v>24</v>
      </c>
      <c r="D26" s="8">
        <f>D24+D25</f>
        <v>220460</v>
      </c>
      <c r="E26" s="4"/>
      <c r="F26" s="4">
        <f t="shared" si="0"/>
        <v>1</v>
      </c>
    </row>
    <row r="27" spans="2:6" x14ac:dyDescent="0.25">
      <c r="B27" t="s">
        <v>152</v>
      </c>
      <c r="D27" s="6">
        <v>201098</v>
      </c>
      <c r="F27" s="4">
        <f t="shared" si="0"/>
        <v>0.91217454413499044</v>
      </c>
    </row>
    <row r="28" spans="2:6" x14ac:dyDescent="0.25">
      <c r="D28" s="8"/>
      <c r="F28" s="4"/>
    </row>
    <row r="29" spans="2:6" x14ac:dyDescent="0.25">
      <c r="B29" t="s">
        <v>57</v>
      </c>
    </row>
    <row r="30" spans="2:6" x14ac:dyDescent="0.25">
      <c r="B30" t="s">
        <v>95</v>
      </c>
    </row>
    <row r="31" spans="2:6" x14ac:dyDescent="0.25">
      <c r="B31" t="s">
        <v>99</v>
      </c>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R35"/>
  <sheetViews>
    <sheetView workbookViewId="0">
      <selection activeCell="C14" sqref="C14"/>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105</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108</v>
      </c>
      <c r="D4" s="10">
        <v>26806</v>
      </c>
      <c r="E4" s="4">
        <v>0.17699999999999999</v>
      </c>
      <c r="F4" s="4">
        <f>D4/D$26</f>
        <v>0.15892382849554165</v>
      </c>
      <c r="Q4" s="10"/>
      <c r="R4" s="10"/>
    </row>
    <row r="5" spans="1:18" x14ac:dyDescent="0.25">
      <c r="B5" s="3">
        <v>2</v>
      </c>
      <c r="C5" t="s">
        <v>109</v>
      </c>
      <c r="D5" s="10">
        <v>9210</v>
      </c>
      <c r="E5" s="4">
        <v>0.159</v>
      </c>
      <c r="F5" s="4">
        <f t="shared" ref="F5:F27" si="0">D5/D$26</f>
        <v>5.4603016505406943E-2</v>
      </c>
      <c r="Q5" s="10"/>
      <c r="R5" s="10"/>
    </row>
    <row r="6" spans="1:18" x14ac:dyDescent="0.25">
      <c r="B6" s="3">
        <v>3</v>
      </c>
      <c r="C6" t="s">
        <v>110</v>
      </c>
      <c r="D6" s="10">
        <v>7618</v>
      </c>
      <c r="E6" s="4">
        <v>0.28799999999999998</v>
      </c>
      <c r="F6" s="4">
        <f t="shared" si="0"/>
        <v>4.5164579776133564E-2</v>
      </c>
      <c r="Q6" s="10"/>
      <c r="R6" s="10"/>
    </row>
    <row r="7" spans="1:18" x14ac:dyDescent="0.25">
      <c r="B7" s="3">
        <v>4</v>
      </c>
      <c r="C7" t="s">
        <v>111</v>
      </c>
      <c r="D7" s="10">
        <v>7125</v>
      </c>
      <c r="E7" s="4">
        <v>0.502</v>
      </c>
      <c r="F7" s="4">
        <f t="shared" si="0"/>
        <v>4.2241747296528173E-2</v>
      </c>
      <c r="Q7" s="10"/>
      <c r="R7" s="10"/>
    </row>
    <row r="8" spans="1:18" x14ac:dyDescent="0.25">
      <c r="B8" s="3">
        <v>5</v>
      </c>
      <c r="C8" t="s">
        <v>6</v>
      </c>
      <c r="D8" s="10">
        <v>7120</v>
      </c>
      <c r="E8" s="4">
        <v>0.223</v>
      </c>
      <c r="F8" s="4">
        <f t="shared" si="0"/>
        <v>4.2212103965092014E-2</v>
      </c>
      <c r="Q8" s="10"/>
      <c r="R8" s="10"/>
    </row>
    <row r="9" spans="1:18" x14ac:dyDescent="0.25">
      <c r="B9" s="3">
        <v>6</v>
      </c>
      <c r="C9" t="s">
        <v>112</v>
      </c>
      <c r="D9" s="10">
        <v>6394</v>
      </c>
      <c r="E9" s="4">
        <v>-9.8000000000000004E-2</v>
      </c>
      <c r="F9" s="4">
        <f t="shared" si="0"/>
        <v>3.7907892240561562E-2</v>
      </c>
      <c r="Q9" s="10"/>
      <c r="R9" s="10"/>
    </row>
    <row r="10" spans="1:18" x14ac:dyDescent="0.25">
      <c r="B10" s="3">
        <v>7</v>
      </c>
      <c r="C10" t="s">
        <v>113</v>
      </c>
      <c r="D10" s="10">
        <v>5554</v>
      </c>
      <c r="E10" s="4">
        <v>0.19</v>
      </c>
      <c r="F10" s="4">
        <f t="shared" si="0"/>
        <v>3.2927812559286666E-2</v>
      </c>
      <c r="Q10" s="10"/>
      <c r="R10" s="10"/>
    </row>
    <row r="11" spans="1:18" x14ac:dyDescent="0.25">
      <c r="B11" s="3">
        <v>8</v>
      </c>
      <c r="C11" t="s">
        <v>176</v>
      </c>
      <c r="D11" s="10">
        <v>5223</v>
      </c>
      <c r="E11" s="4">
        <v>0.33600000000000002</v>
      </c>
      <c r="F11" s="4">
        <f t="shared" si="0"/>
        <v>3.0965424018212864E-2</v>
      </c>
      <c r="Q11" s="10"/>
      <c r="R11" s="10"/>
    </row>
    <row r="12" spans="1:18" x14ac:dyDescent="0.25">
      <c r="B12" s="3">
        <v>9</v>
      </c>
      <c r="C12" t="s">
        <v>114</v>
      </c>
      <c r="D12" s="10">
        <v>5077</v>
      </c>
      <c r="E12" s="4">
        <v>0.20899999999999999</v>
      </c>
      <c r="F12" s="4">
        <f t="shared" si="0"/>
        <v>3.0099838740276986E-2</v>
      </c>
      <c r="Q12" s="10"/>
      <c r="R12" s="10"/>
    </row>
    <row r="13" spans="1:18" x14ac:dyDescent="0.25">
      <c r="B13" s="3">
        <v>10</v>
      </c>
      <c r="C13" t="s">
        <v>115</v>
      </c>
      <c r="D13" s="10">
        <v>5074</v>
      </c>
      <c r="E13" s="4">
        <v>0.14099999999999999</v>
      </c>
      <c r="F13" s="4">
        <f t="shared" si="0"/>
        <v>3.0082052741415292E-2</v>
      </c>
      <c r="Q13" s="10"/>
      <c r="R13" s="10"/>
    </row>
    <row r="14" spans="1:18" x14ac:dyDescent="0.25">
      <c r="B14" s="3">
        <v>11</v>
      </c>
      <c r="C14" t="s">
        <v>116</v>
      </c>
      <c r="D14" s="10">
        <v>4830</v>
      </c>
      <c r="E14" s="4">
        <v>1.6850000000000001</v>
      </c>
      <c r="F14" s="4">
        <f t="shared" si="0"/>
        <v>2.8635458167330676E-2</v>
      </c>
      <c r="Q14" s="10"/>
      <c r="R14" s="10"/>
    </row>
    <row r="15" spans="1:18" x14ac:dyDescent="0.25">
      <c r="B15" s="3">
        <v>12</v>
      </c>
      <c r="C15" t="s">
        <v>117</v>
      </c>
      <c r="D15" s="10">
        <v>4661</v>
      </c>
      <c r="E15" s="4">
        <v>0.20899999999999999</v>
      </c>
      <c r="F15" s="4">
        <f t="shared" si="0"/>
        <v>2.7633513564788464E-2</v>
      </c>
      <c r="Q15" s="10"/>
      <c r="R15" s="10"/>
    </row>
    <row r="16" spans="1:18" x14ac:dyDescent="0.25">
      <c r="B16" s="3">
        <v>13</v>
      </c>
      <c r="C16" t="s">
        <v>118</v>
      </c>
      <c r="D16" s="10">
        <v>4474</v>
      </c>
      <c r="E16" s="4">
        <v>0.21099999999999999</v>
      </c>
      <c r="F16" s="4">
        <f t="shared" si="0"/>
        <v>2.6524852969076078E-2</v>
      </c>
      <c r="Q16" s="10"/>
      <c r="R16" s="10"/>
    </row>
    <row r="17" spans="2:18" x14ac:dyDescent="0.25">
      <c r="B17" s="3">
        <v>14</v>
      </c>
      <c r="C17" t="s">
        <v>119</v>
      </c>
      <c r="D17" s="10">
        <v>3780</v>
      </c>
      <c r="E17" s="4">
        <v>0.18099999999999999</v>
      </c>
      <c r="F17" s="4">
        <f t="shared" si="0"/>
        <v>2.2410358565737053E-2</v>
      </c>
      <c r="Q17" s="10"/>
      <c r="R17" s="10"/>
    </row>
    <row r="18" spans="2:18" x14ac:dyDescent="0.25">
      <c r="B18" s="3">
        <v>15</v>
      </c>
      <c r="C18" t="s">
        <v>42</v>
      </c>
      <c r="D18" s="10">
        <v>3520</v>
      </c>
      <c r="E18" s="4">
        <v>8.7999999999999995E-2</v>
      </c>
      <c r="F18" s="4">
        <f t="shared" si="0"/>
        <v>2.0868905331056724E-2</v>
      </c>
      <c r="Q18" s="10"/>
      <c r="R18" s="10"/>
    </row>
    <row r="19" spans="2:18" x14ac:dyDescent="0.25">
      <c r="B19" s="3">
        <v>16</v>
      </c>
      <c r="C19" t="s">
        <v>40</v>
      </c>
      <c r="D19" s="10">
        <v>3410</v>
      </c>
      <c r="E19" s="4">
        <v>0.83499999999999996</v>
      </c>
      <c r="F19" s="4">
        <f t="shared" si="0"/>
        <v>2.0216752039461203E-2</v>
      </c>
      <c r="Q19" s="10"/>
      <c r="R19" s="10"/>
    </row>
    <row r="20" spans="2:18" x14ac:dyDescent="0.25">
      <c r="B20" s="3">
        <v>17</v>
      </c>
      <c r="C20" t="s">
        <v>120</v>
      </c>
      <c r="D20" s="10">
        <v>3214</v>
      </c>
      <c r="E20" s="4">
        <v>0.22</v>
      </c>
      <c r="F20" s="4">
        <f t="shared" si="0"/>
        <v>1.9054733447163727E-2</v>
      </c>
      <c r="Q20" s="10"/>
      <c r="R20" s="10"/>
    </row>
    <row r="21" spans="2:18" x14ac:dyDescent="0.25">
      <c r="B21" s="3">
        <v>18</v>
      </c>
      <c r="C21" t="s">
        <v>12</v>
      </c>
      <c r="D21" s="10">
        <v>2870</v>
      </c>
      <c r="E21" s="4">
        <v>0.129</v>
      </c>
      <c r="F21" s="4">
        <f t="shared" si="0"/>
        <v>1.7015272244355908E-2</v>
      </c>
      <c r="Q21" s="10"/>
      <c r="R21" s="10"/>
    </row>
    <row r="22" spans="2:18" x14ac:dyDescent="0.25">
      <c r="B22" s="3">
        <v>19</v>
      </c>
      <c r="C22" t="s">
        <v>121</v>
      </c>
      <c r="D22" s="10">
        <v>2684</v>
      </c>
      <c r="E22" s="4">
        <v>0.45200000000000001</v>
      </c>
      <c r="F22" s="4">
        <f t="shared" si="0"/>
        <v>1.5912540314930754E-2</v>
      </c>
      <c r="Q22" s="10"/>
      <c r="R22" s="10"/>
    </row>
    <row r="23" spans="2:18" x14ac:dyDescent="0.25">
      <c r="B23" s="3">
        <v>20</v>
      </c>
      <c r="C23" t="s">
        <v>122</v>
      </c>
      <c r="D23" s="10">
        <v>2552</v>
      </c>
      <c r="E23" s="4">
        <v>0.16300000000000001</v>
      </c>
      <c r="F23" s="4">
        <f t="shared" si="0"/>
        <v>1.5129956365016127E-2</v>
      </c>
      <c r="Q23" s="10"/>
      <c r="R23" s="10"/>
    </row>
    <row r="24" spans="2:18" x14ac:dyDescent="0.25">
      <c r="B24" t="s">
        <v>75</v>
      </c>
      <c r="D24" s="10">
        <v>121196</v>
      </c>
      <c r="E24" s="4">
        <v>0.23200000000000001</v>
      </c>
      <c r="F24" s="4">
        <f t="shared" si="0"/>
        <v>0.71853063934737238</v>
      </c>
      <c r="G24" s="10"/>
    </row>
    <row r="25" spans="2:18" x14ac:dyDescent="0.25">
      <c r="B25" t="s">
        <v>23</v>
      </c>
      <c r="D25" s="10">
        <v>47476</v>
      </c>
      <c r="E25" s="4">
        <v>0.17799999999999999</v>
      </c>
      <c r="F25" s="4">
        <f t="shared" si="0"/>
        <v>0.28146936065262756</v>
      </c>
    </row>
    <row r="26" spans="2:18" x14ac:dyDescent="0.25">
      <c r="B26" t="s">
        <v>24</v>
      </c>
      <c r="D26" s="10">
        <v>168672</v>
      </c>
      <c r="E26" s="4">
        <v>0.216</v>
      </c>
      <c r="F26" s="4">
        <f t="shared" si="0"/>
        <v>1</v>
      </c>
    </row>
    <row r="27" spans="2:18" x14ac:dyDescent="0.25">
      <c r="B27" t="s">
        <v>152</v>
      </c>
      <c r="D27" s="6">
        <v>145399</v>
      </c>
      <c r="F27" s="4">
        <f t="shared" si="0"/>
        <v>0.86202214949724909</v>
      </c>
    </row>
    <row r="28" spans="2:18" x14ac:dyDescent="0.25">
      <c r="D28" s="8"/>
      <c r="F28" s="4"/>
    </row>
    <row r="29" spans="2:18" x14ac:dyDescent="0.25">
      <c r="B29" t="s">
        <v>57</v>
      </c>
    </row>
    <row r="30" spans="2:18" x14ac:dyDescent="0.25">
      <c r="B30" t="s">
        <v>107</v>
      </c>
    </row>
    <row r="35" spans="5:5" x14ac:dyDescent="0.25">
      <c r="E35" s="6"/>
    </row>
  </sheetData>
  <sortState ref="O1:Q20">
    <sortCondition ref="O1:O2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I28" sqref="I28"/>
    </sheetView>
  </sheetViews>
  <sheetFormatPr defaultRowHeight="15" x14ac:dyDescent="0.25"/>
  <cols>
    <col min="4" max="4" width="10.5703125" bestFit="1" customWidth="1"/>
    <col min="5" max="5" width="9.42578125" customWidth="1"/>
  </cols>
  <sheetData>
    <row r="1" spans="1:5" x14ac:dyDescent="0.25">
      <c r="A1" s="13" t="s">
        <v>210</v>
      </c>
    </row>
    <row r="2" spans="1:5" x14ac:dyDescent="0.25">
      <c r="C2" s="3"/>
      <c r="D2" s="3"/>
      <c r="E2" s="3"/>
    </row>
    <row r="3" spans="1:5" ht="30" x14ac:dyDescent="0.25">
      <c r="C3" s="2" t="s">
        <v>154</v>
      </c>
      <c r="D3" s="2" t="s">
        <v>44</v>
      </c>
      <c r="E3" s="2" t="s">
        <v>155</v>
      </c>
    </row>
    <row r="4" spans="1:5" x14ac:dyDescent="0.25">
      <c r="C4">
        <v>1987</v>
      </c>
      <c r="D4" s="6">
        <f>SUM('1987'!$D$4:$D$23)</f>
        <v>29405</v>
      </c>
      <c r="E4" s="15">
        <f>D4/'1987'!$D$26</f>
        <v>0.77791005291005288</v>
      </c>
    </row>
    <row r="5" spans="1:5" x14ac:dyDescent="0.25">
      <c r="C5">
        <v>1988</v>
      </c>
      <c r="D5" s="6">
        <f>SUM('1988'!$D$4:$D$23)</f>
        <v>39395</v>
      </c>
      <c r="E5" s="15">
        <f>D5/'1988'!$D$26</f>
        <v>0.78476095617529884</v>
      </c>
    </row>
    <row r="6" spans="1:5" x14ac:dyDescent="0.25">
      <c r="C6">
        <v>1989</v>
      </c>
      <c r="D6" s="6">
        <f>SUM('1989'!$D$4:$D$23)</f>
        <v>41045</v>
      </c>
      <c r="E6" s="15">
        <f>D6/'1989'!$D$26</f>
        <v>0.71756993006993008</v>
      </c>
    </row>
    <row r="7" spans="1:5" x14ac:dyDescent="0.25">
      <c r="C7">
        <v>1990</v>
      </c>
      <c r="D7" s="6">
        <f>SUM('1990'!$D$4:$D$23)</f>
        <v>41632</v>
      </c>
      <c r="E7" s="15">
        <f>D7/'1990'!$D$26</f>
        <v>0.71287671232876715</v>
      </c>
    </row>
    <row r="8" spans="1:5" x14ac:dyDescent="0.25">
      <c r="C8">
        <v>1991</v>
      </c>
      <c r="D8" s="6">
        <f>SUM('1991'!$D$4:$D$23)</f>
        <v>45461</v>
      </c>
      <c r="E8" s="15">
        <f>D8/'1991'!$D$26</f>
        <v>0.75143528806773308</v>
      </c>
    </row>
    <row r="9" spans="1:5" x14ac:dyDescent="0.25">
      <c r="C9">
        <v>1992</v>
      </c>
      <c r="D9" s="6">
        <f>SUM('1992'!$D$4:$D$23)</f>
        <v>47798</v>
      </c>
      <c r="E9" s="15">
        <f>D9/'1992'!$D$26</f>
        <v>0.73535384615384614</v>
      </c>
    </row>
    <row r="10" spans="1:5" x14ac:dyDescent="0.25">
      <c r="C10">
        <v>1993</v>
      </c>
      <c r="D10" s="6">
        <f>SUM('1993'!$D$4:$D$23)</f>
        <v>64297</v>
      </c>
      <c r="E10" s="15">
        <f>D10/'1993'!$D$26</f>
        <v>0.7507735780759216</v>
      </c>
    </row>
    <row r="11" spans="1:5" x14ac:dyDescent="0.25">
      <c r="C11">
        <v>1994</v>
      </c>
      <c r="D11" s="6">
        <f>SUM('1994'!$D$4:$D$23)</f>
        <v>82944</v>
      </c>
      <c r="E11" s="15">
        <f>D11/'1994'!$D$26</f>
        <v>0.74825439783491199</v>
      </c>
    </row>
    <row r="12" spans="1:5" x14ac:dyDescent="0.25">
      <c r="C12">
        <v>1995</v>
      </c>
      <c r="D12" s="6">
        <f>SUM('1995'!$D$4:$D$23)</f>
        <v>114227</v>
      </c>
      <c r="E12" s="15">
        <f>D12/'1995'!$D$26</f>
        <v>0.75511000052884869</v>
      </c>
    </row>
    <row r="13" spans="1:5" x14ac:dyDescent="0.25">
      <c r="C13">
        <v>1996</v>
      </c>
      <c r="D13" s="6">
        <f>SUM('1996'!$D$4:$D$23)</f>
        <v>103999</v>
      </c>
      <c r="E13" s="15">
        <f>D13/'1996'!$D$26</f>
        <v>0.73918575063613234</v>
      </c>
    </row>
    <row r="14" spans="1:5" x14ac:dyDescent="0.25">
      <c r="C14">
        <v>1997</v>
      </c>
      <c r="D14" s="6">
        <f>SUM('1997'!$D$4:$D$23)</f>
        <v>108065</v>
      </c>
      <c r="E14" s="15">
        <f>D14/'1997'!$D$26</f>
        <v>0.73413722826086958</v>
      </c>
    </row>
    <row r="15" spans="1:5" x14ac:dyDescent="0.25">
      <c r="C15">
        <v>1998</v>
      </c>
      <c r="D15" s="6">
        <f>SUM('1998'!$D$4:$D$23)</f>
        <v>98483</v>
      </c>
      <c r="E15" s="15">
        <f>D15/'1998'!$D$26</f>
        <v>0.71011493589836028</v>
      </c>
    </row>
    <row r="16" spans="1:5" x14ac:dyDescent="0.25">
      <c r="C16">
        <v>1999</v>
      </c>
      <c r="D16" s="6">
        <f>SUM('1999'!$D$4:$D$23)</f>
        <v>121196</v>
      </c>
      <c r="E16" s="15">
        <f>D16/'1999'!$D$26</f>
        <v>0.71853063934737238</v>
      </c>
    </row>
    <row r="17" spans="3:5" x14ac:dyDescent="0.25">
      <c r="C17">
        <v>2000</v>
      </c>
      <c r="D17" s="6">
        <f>SUM('2000'!$D$4:$D$23)</f>
        <v>147860</v>
      </c>
      <c r="E17" s="15">
        <f>D17/'2000'!$D$26</f>
        <v>0.67068856028304458</v>
      </c>
    </row>
    <row r="18" spans="3:5" x14ac:dyDescent="0.25">
      <c r="C18">
        <v>2001</v>
      </c>
      <c r="D18" s="6">
        <f>SUM('2001'!$D$4:$D$23)</f>
        <v>100570</v>
      </c>
      <c r="E18" s="15">
        <f>D18/'2001'!$D$26</f>
        <v>0.66837243304313154</v>
      </c>
    </row>
    <row r="19" spans="3:5" x14ac:dyDescent="0.25">
      <c r="C19">
        <v>2002</v>
      </c>
      <c r="D19" s="6">
        <f>SUM('2002'!$D$4:$D$23)</f>
        <v>103800</v>
      </c>
      <c r="E19" s="15">
        <f>D19/'2002'!$D$26</f>
        <v>0.66385264773599384</v>
      </c>
    </row>
    <row r="20" spans="3:5" x14ac:dyDescent="0.25">
      <c r="C20">
        <v>2003</v>
      </c>
      <c r="D20" s="6">
        <f>SUM('2003'!$D$4:$D$23)</f>
        <v>119829</v>
      </c>
      <c r="E20" s="15">
        <f>D20/'2003'!$D$26</f>
        <v>0.66117293930047394</v>
      </c>
    </row>
    <row r="21" spans="3:5" x14ac:dyDescent="0.25">
      <c r="C21">
        <v>2004</v>
      </c>
      <c r="D21" s="6">
        <f>SUM('2004'!$D$4:$D$23)</f>
        <v>152300</v>
      </c>
      <c r="E21" s="15">
        <f>D21/'2004'!$D$26</f>
        <v>0.66213073060452576</v>
      </c>
    </row>
    <row r="22" spans="3:5" x14ac:dyDescent="0.25">
      <c r="C22">
        <v>2005</v>
      </c>
      <c r="D22" s="6">
        <f>SUM('2005'!$D$4:$D$23)</f>
        <v>152961</v>
      </c>
      <c r="E22" s="15">
        <f>D22/'2005'!$D$26</f>
        <v>0.64499139792200788</v>
      </c>
    </row>
    <row r="23" spans="3:5" x14ac:dyDescent="0.25">
      <c r="C23">
        <v>2006</v>
      </c>
      <c r="D23" s="6">
        <f>SUM('2006'!$D$4:$D$23)</f>
        <v>164472</v>
      </c>
      <c r="E23" s="15">
        <f>D23/'2006'!$D$31</f>
        <v>0.63211296186691468</v>
      </c>
    </row>
    <row r="24" spans="3:5" x14ac:dyDescent="0.25">
      <c r="C24">
        <v>2007</v>
      </c>
      <c r="D24" s="6">
        <f>SUM('2007'!$D$4:$D$23)</f>
        <v>171383</v>
      </c>
      <c r="E24" s="15">
        <f>D24/'2007'!$D$31</f>
        <v>0.63733660586452467</v>
      </c>
    </row>
    <row r="25" spans="3:5" x14ac:dyDescent="0.25">
      <c r="C25">
        <v>2008</v>
      </c>
      <c r="D25" s="6">
        <f>SUM('2008'!$D$4:$D$23)</f>
        <v>160013</v>
      </c>
      <c r="E25" s="15">
        <f>D25/'2008'!$D$31</f>
        <v>0.61947550173439048</v>
      </c>
    </row>
    <row r="26" spans="3:5" x14ac:dyDescent="0.25">
      <c r="C26">
        <v>2009</v>
      </c>
      <c r="D26" s="6">
        <f>SUM('2009'!$D$4:$D$23)</f>
        <v>143607</v>
      </c>
      <c r="E26" s="15">
        <f>D26/'2009'!$D$31</f>
        <v>0.62460366132125944</v>
      </c>
    </row>
    <row r="27" spans="3:5" x14ac:dyDescent="0.25">
      <c r="C27">
        <v>2010</v>
      </c>
      <c r="D27" s="6">
        <f>SUM('2010'!$D$4:$D$23)</f>
        <v>197985</v>
      </c>
      <c r="E27" s="15">
        <f>D27/'2010'!$D$31</f>
        <v>0.65110581271067991</v>
      </c>
    </row>
    <row r="30" spans="3:5" x14ac:dyDescent="0.25">
      <c r="D30" s="16" t="s">
        <v>178</v>
      </c>
      <c r="E30" s="1">
        <f>AVERAGE(E4:E27)</f>
        <v>0.6988273570281246</v>
      </c>
    </row>
    <row r="31" spans="3:5" x14ac:dyDescent="0.25">
      <c r="D31" s="16" t="s">
        <v>179</v>
      </c>
      <c r="E31" s="1">
        <f>MAX(E4:E27)</f>
        <v>0.78476095617529884</v>
      </c>
    </row>
    <row r="32" spans="3:5" x14ac:dyDescent="0.25">
      <c r="D32" s="16" t="s">
        <v>180</v>
      </c>
      <c r="E32" s="1">
        <f>MIN(E4:E27)</f>
        <v>0.61947550173439048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R43"/>
  <sheetViews>
    <sheetView workbookViewId="0">
      <selection activeCell="J26" sqref="J26"/>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124</v>
      </c>
      <c r="Q1" s="10"/>
      <c r="R1" s="10"/>
    </row>
    <row r="2" spans="1:18" x14ac:dyDescent="0.25">
      <c r="B2" t="s">
        <v>106</v>
      </c>
      <c r="Q2" s="10"/>
      <c r="R2" s="10"/>
    </row>
    <row r="3" spans="1:18" ht="28.5" customHeight="1" x14ac:dyDescent="0.25">
      <c r="B3" s="2" t="s">
        <v>0</v>
      </c>
      <c r="C3" s="2" t="s">
        <v>1</v>
      </c>
      <c r="D3" s="2" t="s">
        <v>44</v>
      </c>
      <c r="E3" s="2" t="s">
        <v>43</v>
      </c>
      <c r="F3" s="2" t="s">
        <v>2</v>
      </c>
      <c r="J3" s="18"/>
      <c r="Q3" s="10"/>
      <c r="R3" s="10"/>
    </row>
    <row r="4" spans="1:18" x14ac:dyDescent="0.25">
      <c r="B4" s="3">
        <v>1</v>
      </c>
      <c r="C4" t="s">
        <v>108</v>
      </c>
      <c r="D4" s="10">
        <v>22784</v>
      </c>
      <c r="E4" s="4"/>
      <c r="F4" s="4">
        <f>D4/D$26</f>
        <v>0.16428478721716683</v>
      </c>
      <c r="J4" s="18"/>
      <c r="Q4" s="10"/>
      <c r="R4" s="10"/>
    </row>
    <row r="5" spans="1:18" x14ac:dyDescent="0.25">
      <c r="B5" s="3">
        <v>2</v>
      </c>
      <c r="C5" t="s">
        <v>109</v>
      </c>
      <c r="D5" s="10">
        <v>7947</v>
      </c>
      <c r="E5" s="4"/>
      <c r="F5" s="4">
        <f t="shared" ref="F5:F27" si="0">D5/D$26</f>
        <v>5.7302106917785499E-2</v>
      </c>
      <c r="J5" s="18"/>
      <c r="Q5" s="10"/>
      <c r="R5" s="10"/>
    </row>
    <row r="6" spans="1:18" x14ac:dyDescent="0.25">
      <c r="B6" s="3">
        <v>3</v>
      </c>
      <c r="C6" t="s">
        <v>112</v>
      </c>
      <c r="D6" s="10">
        <v>7088</v>
      </c>
      <c r="E6" s="4"/>
      <c r="F6" s="4">
        <f t="shared" si="0"/>
        <v>5.110825894466637E-2</v>
      </c>
      <c r="J6" s="18"/>
      <c r="Q6" s="10"/>
      <c r="R6" s="10"/>
    </row>
    <row r="7" spans="1:18" x14ac:dyDescent="0.25">
      <c r="B7" s="3">
        <v>4</v>
      </c>
      <c r="C7" t="s">
        <v>110</v>
      </c>
      <c r="D7" s="10">
        <v>5913</v>
      </c>
      <c r="E7" s="4"/>
      <c r="F7" s="4">
        <f t="shared" si="0"/>
        <v>4.263588249715184E-2</v>
      </c>
      <c r="J7" s="18"/>
      <c r="Q7" s="10"/>
      <c r="R7" s="10"/>
    </row>
    <row r="8" spans="1:18" x14ac:dyDescent="0.25">
      <c r="B8" s="3">
        <v>5</v>
      </c>
      <c r="C8" t="s">
        <v>6</v>
      </c>
      <c r="D8" s="10">
        <v>5820</v>
      </c>
      <c r="E8" s="4"/>
      <c r="F8" s="4">
        <f t="shared" si="0"/>
        <v>4.1965302914497495E-2</v>
      </c>
      <c r="J8" s="18"/>
      <c r="Q8" s="10"/>
      <c r="R8" s="10"/>
    </row>
    <row r="9" spans="1:18" x14ac:dyDescent="0.25">
      <c r="B9" s="3">
        <v>6</v>
      </c>
      <c r="C9" t="s">
        <v>111</v>
      </c>
      <c r="D9" s="10">
        <v>4743</v>
      </c>
      <c r="E9" s="4"/>
      <c r="F9" s="4">
        <f t="shared" si="0"/>
        <v>3.4199558715371413E-2</v>
      </c>
      <c r="J9" s="18"/>
      <c r="Q9" s="10"/>
      <c r="R9" s="10"/>
    </row>
    <row r="10" spans="1:18" x14ac:dyDescent="0.25">
      <c r="B10" s="3">
        <v>7</v>
      </c>
      <c r="C10" t="s">
        <v>113</v>
      </c>
      <c r="D10" s="10">
        <v>4668</v>
      </c>
      <c r="E10" s="4"/>
      <c r="F10" s="4">
        <f t="shared" si="0"/>
        <v>3.3658768729359849E-2</v>
      </c>
      <c r="J10" s="18"/>
      <c r="Q10" s="10"/>
      <c r="R10" s="10"/>
    </row>
    <row r="11" spans="1:18" x14ac:dyDescent="0.25">
      <c r="B11" s="3">
        <v>8</v>
      </c>
      <c r="C11" t="s">
        <v>115</v>
      </c>
      <c r="D11" s="10">
        <v>4448</v>
      </c>
      <c r="E11" s="4"/>
      <c r="F11" s="4">
        <f t="shared" si="0"/>
        <v>3.2072451437059259E-2</v>
      </c>
      <c r="J11" s="18"/>
      <c r="Q11" s="10"/>
      <c r="R11" s="10"/>
    </row>
    <row r="12" spans="1:18" x14ac:dyDescent="0.25">
      <c r="B12" s="3">
        <v>9</v>
      </c>
      <c r="C12" t="s">
        <v>126</v>
      </c>
      <c r="D12" s="10">
        <v>4199</v>
      </c>
      <c r="E12" s="4"/>
      <c r="F12" s="4">
        <f t="shared" si="0"/>
        <v>3.0277028683500858E-2</v>
      </c>
      <c r="J12" s="18"/>
      <c r="Q12" s="10"/>
      <c r="R12" s="10"/>
    </row>
    <row r="13" spans="1:18" x14ac:dyDescent="0.25">
      <c r="B13" s="3">
        <v>10</v>
      </c>
      <c r="C13" t="s">
        <v>102</v>
      </c>
      <c r="D13" s="10">
        <v>3909</v>
      </c>
      <c r="E13" s="4"/>
      <c r="F13" s="4">
        <f t="shared" si="0"/>
        <v>2.8185974070922805E-2</v>
      </c>
      <c r="J13" s="18"/>
      <c r="Q13" s="10"/>
      <c r="R13" s="10"/>
    </row>
    <row r="14" spans="1:18" x14ac:dyDescent="0.25">
      <c r="B14" s="3">
        <v>11</v>
      </c>
      <c r="C14" t="s">
        <v>117</v>
      </c>
      <c r="D14" s="10">
        <v>3856</v>
      </c>
      <c r="E14" s="4"/>
      <c r="F14" s="4">
        <f t="shared" si="0"/>
        <v>2.7803815814141299E-2</v>
      </c>
      <c r="J14" s="18"/>
      <c r="Q14" s="10"/>
      <c r="R14" s="10"/>
    </row>
    <row r="15" spans="1:18" x14ac:dyDescent="0.25">
      <c r="B15" s="3">
        <v>12</v>
      </c>
      <c r="C15" t="s">
        <v>118</v>
      </c>
      <c r="D15" s="10">
        <v>3693</v>
      </c>
      <c r="E15" s="4"/>
      <c r="F15" s="4">
        <f t="shared" si="0"/>
        <v>2.6628498911209494E-2</v>
      </c>
      <c r="J15" s="18"/>
      <c r="Q15" s="10"/>
      <c r="R15" s="10"/>
    </row>
    <row r="16" spans="1:18" x14ac:dyDescent="0.25">
      <c r="B16" s="3">
        <v>13</v>
      </c>
      <c r="C16" t="s">
        <v>42</v>
      </c>
      <c r="D16" s="10">
        <v>3234</v>
      </c>
      <c r="E16" s="4"/>
      <c r="F16" s="4">
        <f t="shared" si="0"/>
        <v>2.3318864196818712E-2</v>
      </c>
      <c r="J16" s="18"/>
      <c r="Q16" s="10"/>
      <c r="R16" s="10"/>
    </row>
    <row r="17" spans="2:18" x14ac:dyDescent="0.25">
      <c r="B17" s="3">
        <v>14</v>
      </c>
      <c r="C17" t="s">
        <v>119</v>
      </c>
      <c r="D17" s="10">
        <v>3202</v>
      </c>
      <c r="E17" s="4"/>
      <c r="F17" s="4">
        <f t="shared" si="0"/>
        <v>2.3088127136120445E-2</v>
      </c>
      <c r="J17" s="18"/>
      <c r="Q17" s="10"/>
      <c r="R17" s="10"/>
    </row>
    <row r="18" spans="2:18" x14ac:dyDescent="0.25">
      <c r="B18" s="3">
        <v>15</v>
      </c>
      <c r="C18" t="s">
        <v>120</v>
      </c>
      <c r="D18" s="10">
        <v>2634</v>
      </c>
      <c r="E18" s="4"/>
      <c r="F18" s="4">
        <f t="shared" si="0"/>
        <v>1.8992544308726187E-2</v>
      </c>
      <c r="J18" s="18"/>
      <c r="Q18" s="10"/>
      <c r="R18" s="10"/>
    </row>
    <row r="19" spans="2:18" x14ac:dyDescent="0.25">
      <c r="B19" s="3">
        <v>16</v>
      </c>
      <c r="C19" t="s">
        <v>12</v>
      </c>
      <c r="D19" s="10">
        <v>2543</v>
      </c>
      <c r="E19" s="4"/>
      <c r="F19" s="4">
        <f t="shared" si="0"/>
        <v>1.8336385792365486E-2</v>
      </c>
      <c r="J19" s="18"/>
      <c r="Q19" s="10"/>
      <c r="R19" s="10"/>
    </row>
    <row r="20" spans="2:18" x14ac:dyDescent="0.25">
      <c r="B20" s="3">
        <v>17</v>
      </c>
      <c r="C20" t="s">
        <v>122</v>
      </c>
      <c r="D20" s="10">
        <v>2195</v>
      </c>
      <c r="E20" s="4"/>
      <c r="F20" s="4">
        <f t="shared" si="0"/>
        <v>1.5827120257271822E-2</v>
      </c>
      <c r="J20" s="18"/>
      <c r="Q20" s="10"/>
      <c r="R20" s="10"/>
    </row>
    <row r="21" spans="2:18" x14ac:dyDescent="0.25">
      <c r="B21" s="3">
        <v>18</v>
      </c>
      <c r="C21" t="s">
        <v>161</v>
      </c>
      <c r="D21" s="10">
        <v>1900</v>
      </c>
      <c r="E21" s="4"/>
      <c r="F21" s="4">
        <f t="shared" si="0"/>
        <v>1.3700012978959664E-2</v>
      </c>
      <c r="J21" s="18"/>
      <c r="Q21" s="10"/>
      <c r="R21" s="10"/>
    </row>
    <row r="22" spans="2:18" x14ac:dyDescent="0.25">
      <c r="B22" s="3">
        <v>19</v>
      </c>
      <c r="C22" t="s">
        <v>121</v>
      </c>
      <c r="D22" s="10">
        <v>1849</v>
      </c>
      <c r="E22" s="4"/>
      <c r="F22" s="4">
        <f t="shared" si="0"/>
        <v>1.3332275788471799E-2</v>
      </c>
      <c r="J22" s="18"/>
      <c r="Q22" s="10"/>
      <c r="R22" s="10"/>
    </row>
    <row r="23" spans="2:18" x14ac:dyDescent="0.25">
      <c r="B23" s="3">
        <v>20</v>
      </c>
      <c r="C23" t="s">
        <v>40</v>
      </c>
      <c r="D23" s="10">
        <v>1858</v>
      </c>
      <c r="E23" s="4"/>
      <c r="F23" s="4">
        <f t="shared" si="0"/>
        <v>1.3397170586793187E-2</v>
      </c>
      <c r="J23" s="18"/>
    </row>
    <row r="24" spans="2:18" x14ac:dyDescent="0.25">
      <c r="B24" t="s">
        <v>75</v>
      </c>
      <c r="D24" s="10">
        <v>98382</v>
      </c>
      <c r="E24" s="10"/>
      <c r="F24" s="4">
        <f t="shared" si="0"/>
        <v>0.70938667205053141</v>
      </c>
      <c r="H24" s="10"/>
      <c r="J24" s="18"/>
    </row>
    <row r="25" spans="2:18" x14ac:dyDescent="0.25">
      <c r="B25" t="s">
        <v>23</v>
      </c>
      <c r="D25" s="10">
        <v>40304</v>
      </c>
      <c r="E25" s="4"/>
      <c r="F25" s="4">
        <f t="shared" si="0"/>
        <v>0.29061332794946859</v>
      </c>
      <c r="J25" s="18"/>
    </row>
    <row r="26" spans="2:18" x14ac:dyDescent="0.25">
      <c r="B26" t="s">
        <v>24</v>
      </c>
      <c r="D26" s="10">
        <v>138686</v>
      </c>
      <c r="E26" s="4"/>
      <c r="F26" s="4">
        <f t="shared" si="0"/>
        <v>1</v>
      </c>
      <c r="J26" s="18"/>
    </row>
    <row r="27" spans="2:18" x14ac:dyDescent="0.25">
      <c r="B27" t="s">
        <v>152</v>
      </c>
      <c r="D27" s="6">
        <v>125679</v>
      </c>
      <c r="F27" s="4">
        <f t="shared" si="0"/>
        <v>0.90621259535930088</v>
      </c>
    </row>
    <row r="28" spans="2:18" x14ac:dyDescent="0.25">
      <c r="D28" s="8"/>
      <c r="F28" s="4"/>
    </row>
    <row r="29" spans="2:18" x14ac:dyDescent="0.25">
      <c r="B29" t="s">
        <v>57</v>
      </c>
    </row>
    <row r="30" spans="2:18" x14ac:dyDescent="0.25">
      <c r="B30" s="11" t="s">
        <v>125</v>
      </c>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row r="42" spans="5:5" x14ac:dyDescent="0.25">
      <c r="E42" s="6"/>
    </row>
    <row r="43" spans="5:5" x14ac:dyDescent="0.25">
      <c r="E43" s="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Q33"/>
  <sheetViews>
    <sheetView workbookViewId="0">
      <selection activeCell="D23" sqref="D23"/>
    </sheetView>
  </sheetViews>
  <sheetFormatPr defaultRowHeight="15" x14ac:dyDescent="0.25"/>
  <cols>
    <col min="1" max="1" width="5.140625" customWidth="1"/>
    <col min="3" max="3" width="25.5703125" customWidth="1"/>
    <col min="4" max="4" width="11.28515625" customWidth="1"/>
    <col min="5" max="5" width="10.7109375" customWidth="1"/>
  </cols>
  <sheetData>
    <row r="1" spans="1:17" ht="18.75" x14ac:dyDescent="0.3">
      <c r="A1" s="5" t="s">
        <v>127</v>
      </c>
      <c r="P1" s="10"/>
      <c r="Q1" s="10"/>
    </row>
    <row r="2" spans="1:17" x14ac:dyDescent="0.25">
      <c r="B2" t="s">
        <v>106</v>
      </c>
      <c r="P2" s="10"/>
      <c r="Q2" s="10"/>
    </row>
    <row r="3" spans="1:17" ht="28.5" customHeight="1" x14ac:dyDescent="0.25">
      <c r="B3" s="2" t="s">
        <v>0</v>
      </c>
      <c r="C3" s="2" t="s">
        <v>1</v>
      </c>
      <c r="D3" s="2" t="s">
        <v>44</v>
      </c>
      <c r="E3" s="2" t="s">
        <v>43</v>
      </c>
      <c r="F3" s="2" t="s">
        <v>2</v>
      </c>
      <c r="P3" s="10"/>
      <c r="Q3" s="10"/>
    </row>
    <row r="4" spans="1:17" x14ac:dyDescent="0.25">
      <c r="B4" s="3">
        <v>1</v>
      </c>
      <c r="C4" t="s">
        <v>108</v>
      </c>
      <c r="D4" s="10">
        <v>21746</v>
      </c>
      <c r="E4" s="4"/>
      <c r="F4" s="4">
        <f>D4/D$26</f>
        <v>0.14773097826086956</v>
      </c>
      <c r="K4" s="18"/>
      <c r="L4" s="18"/>
      <c r="M4" s="19"/>
      <c r="N4" s="19"/>
      <c r="O4" s="18"/>
      <c r="P4" s="10"/>
      <c r="Q4" s="10"/>
    </row>
    <row r="5" spans="1:17" x14ac:dyDescent="0.25">
      <c r="B5" s="3">
        <v>2</v>
      </c>
      <c r="C5" t="s">
        <v>109</v>
      </c>
      <c r="D5" s="10">
        <v>10222</v>
      </c>
      <c r="E5" s="4"/>
      <c r="F5" s="4">
        <f t="shared" ref="F5:F27" si="0">D5/D$26</f>
        <v>6.9442934782608698E-2</v>
      </c>
      <c r="K5" s="18"/>
      <c r="L5" s="18"/>
      <c r="M5" s="19"/>
      <c r="N5" s="19"/>
      <c r="O5" s="18"/>
      <c r="P5" s="10"/>
      <c r="Q5" s="10"/>
    </row>
    <row r="6" spans="1:17" x14ac:dyDescent="0.25">
      <c r="B6" s="3">
        <v>3</v>
      </c>
      <c r="C6" t="s">
        <v>112</v>
      </c>
      <c r="D6" s="10">
        <v>8067</v>
      </c>
      <c r="E6" s="4"/>
      <c r="F6" s="4">
        <f t="shared" si="0"/>
        <v>5.4802989130434784E-2</v>
      </c>
      <c r="K6" s="18"/>
      <c r="L6" s="18"/>
      <c r="M6" s="19"/>
      <c r="N6" s="19"/>
      <c r="O6" s="18"/>
      <c r="P6" s="10"/>
      <c r="Q6" s="10"/>
    </row>
    <row r="7" spans="1:17" x14ac:dyDescent="0.25">
      <c r="B7" s="3">
        <v>4</v>
      </c>
      <c r="C7" t="s">
        <v>6</v>
      </c>
      <c r="D7" s="10">
        <v>7352</v>
      </c>
      <c r="E7" s="4"/>
      <c r="F7" s="4">
        <f t="shared" si="0"/>
        <v>4.9945652173913044E-2</v>
      </c>
      <c r="K7" s="18"/>
      <c r="L7" s="18"/>
      <c r="M7" s="19"/>
      <c r="N7" s="19"/>
      <c r="O7" s="18"/>
      <c r="P7" s="10"/>
      <c r="Q7" s="10"/>
    </row>
    <row r="8" spans="1:17" x14ac:dyDescent="0.25">
      <c r="B8" s="3">
        <v>5</v>
      </c>
      <c r="C8" t="s">
        <v>110</v>
      </c>
      <c r="D8" s="10">
        <v>7253</v>
      </c>
      <c r="E8" s="4"/>
      <c r="F8" s="4">
        <f t="shared" si="0"/>
        <v>4.9273097826086958E-2</v>
      </c>
      <c r="K8" s="18"/>
      <c r="L8" s="18"/>
      <c r="M8" s="19"/>
      <c r="N8" s="19"/>
      <c r="O8" s="18"/>
      <c r="P8" s="10"/>
      <c r="Q8" s="10"/>
    </row>
    <row r="9" spans="1:17" x14ac:dyDescent="0.25">
      <c r="B9" s="3">
        <v>6</v>
      </c>
      <c r="C9" t="s">
        <v>113</v>
      </c>
      <c r="D9" s="10">
        <v>6298</v>
      </c>
      <c r="E9" s="4"/>
      <c r="F9" s="4">
        <f t="shared" si="0"/>
        <v>4.2785326086956524E-2</v>
      </c>
      <c r="K9" s="18"/>
      <c r="L9" s="18"/>
      <c r="M9" s="19"/>
      <c r="N9" s="19"/>
      <c r="O9" s="18"/>
      <c r="P9" s="10"/>
      <c r="Q9" s="10"/>
    </row>
    <row r="10" spans="1:17" x14ac:dyDescent="0.25">
      <c r="B10" s="3">
        <v>7</v>
      </c>
      <c r="C10" t="s">
        <v>111</v>
      </c>
      <c r="D10" s="10">
        <v>5856</v>
      </c>
      <c r="E10" s="4"/>
      <c r="F10" s="4">
        <f t="shared" si="0"/>
        <v>3.9782608695652172E-2</v>
      </c>
      <c r="K10" s="18"/>
      <c r="L10" s="18"/>
      <c r="M10" s="19"/>
      <c r="N10" s="19"/>
      <c r="O10" s="18"/>
      <c r="P10" s="10"/>
      <c r="Q10" s="10"/>
    </row>
    <row r="11" spans="1:17" x14ac:dyDescent="0.25">
      <c r="B11" s="3">
        <v>8</v>
      </c>
      <c r="C11" t="s">
        <v>117</v>
      </c>
      <c r="D11" s="10">
        <v>4622</v>
      </c>
      <c r="E11" s="4"/>
      <c r="F11" s="4">
        <f t="shared" si="0"/>
        <v>3.139945652173913E-2</v>
      </c>
      <c r="K11" s="18"/>
      <c r="L11" s="18"/>
      <c r="M11" s="19"/>
      <c r="N11" s="19"/>
      <c r="O11" s="18"/>
      <c r="P11" s="10"/>
      <c r="Q11" s="10"/>
    </row>
    <row r="12" spans="1:17" x14ac:dyDescent="0.25">
      <c r="B12" s="3">
        <v>9</v>
      </c>
      <c r="C12" t="s">
        <v>115</v>
      </c>
      <c r="D12" s="10">
        <v>4440</v>
      </c>
      <c r="E12" s="4"/>
      <c r="F12" s="4">
        <f t="shared" si="0"/>
        <v>3.0163043478260869E-2</v>
      </c>
      <c r="K12" s="18"/>
      <c r="L12" s="18"/>
      <c r="M12" s="19"/>
      <c r="N12" s="19"/>
      <c r="O12" s="18"/>
      <c r="P12" s="10"/>
      <c r="Q12" s="10"/>
    </row>
    <row r="13" spans="1:17" x14ac:dyDescent="0.25">
      <c r="B13" s="3">
        <v>10</v>
      </c>
      <c r="C13" t="s">
        <v>8</v>
      </c>
      <c r="D13" s="10">
        <v>4019</v>
      </c>
      <c r="E13" s="4"/>
      <c r="F13" s="4">
        <f t="shared" si="0"/>
        <v>2.7302989130434784E-2</v>
      </c>
      <c r="K13" s="18"/>
      <c r="L13" s="18"/>
      <c r="M13" s="19"/>
      <c r="N13" s="19"/>
      <c r="O13" s="18"/>
      <c r="P13" s="10"/>
      <c r="Q13" s="10"/>
    </row>
    <row r="14" spans="1:17" x14ac:dyDescent="0.25">
      <c r="B14" s="3">
        <v>11</v>
      </c>
      <c r="C14" t="s">
        <v>118</v>
      </c>
      <c r="D14" s="10">
        <v>3925</v>
      </c>
      <c r="E14" s="4"/>
      <c r="F14" s="4">
        <f t="shared" si="0"/>
        <v>2.6664402173913044E-2</v>
      </c>
      <c r="K14" s="18"/>
      <c r="L14" s="18"/>
      <c r="M14" s="19"/>
      <c r="N14" s="19"/>
      <c r="O14" s="18"/>
      <c r="P14" s="10"/>
      <c r="Q14" s="10"/>
    </row>
    <row r="15" spans="1:17" x14ac:dyDescent="0.25">
      <c r="B15" s="3">
        <v>12</v>
      </c>
      <c r="C15" t="s">
        <v>183</v>
      </c>
      <c r="D15" s="10">
        <v>3441</v>
      </c>
      <c r="E15" s="4"/>
      <c r="F15" s="4">
        <f t="shared" si="0"/>
        <v>2.3376358695652175E-2</v>
      </c>
      <c r="K15" s="18"/>
      <c r="L15" s="18"/>
      <c r="M15" s="19"/>
      <c r="N15" s="19"/>
      <c r="O15" s="18"/>
      <c r="P15" s="10"/>
      <c r="Q15" s="10"/>
    </row>
    <row r="16" spans="1:17" x14ac:dyDescent="0.25">
      <c r="B16" s="3">
        <v>13</v>
      </c>
      <c r="C16" t="s">
        <v>170</v>
      </c>
      <c r="D16" s="10">
        <v>3391</v>
      </c>
      <c r="E16" s="4"/>
      <c r="F16" s="4">
        <f t="shared" si="0"/>
        <v>2.3036684782608695E-2</v>
      </c>
      <c r="K16" s="18"/>
      <c r="L16" s="18"/>
      <c r="M16" s="19"/>
      <c r="N16" s="19"/>
      <c r="O16" s="18"/>
      <c r="P16" s="10"/>
      <c r="Q16" s="10"/>
    </row>
    <row r="17" spans="2:17" x14ac:dyDescent="0.25">
      <c r="B17" s="3">
        <v>14</v>
      </c>
      <c r="C17" t="s">
        <v>120</v>
      </c>
      <c r="D17" s="10">
        <v>2847</v>
      </c>
      <c r="E17" s="4"/>
      <c r="F17" s="4">
        <f t="shared" si="0"/>
        <v>1.934103260869565E-2</v>
      </c>
      <c r="K17" s="18"/>
      <c r="L17" s="18"/>
      <c r="M17" s="19"/>
      <c r="N17" s="19"/>
      <c r="O17" s="18"/>
      <c r="P17" s="10"/>
      <c r="Q17" s="10"/>
    </row>
    <row r="18" spans="2:17" x14ac:dyDescent="0.25">
      <c r="B18" s="3">
        <v>15</v>
      </c>
      <c r="C18" t="s">
        <v>119</v>
      </c>
      <c r="D18" s="10">
        <v>2762</v>
      </c>
      <c r="E18" s="4"/>
      <c r="F18" s="4">
        <f t="shared" si="0"/>
        <v>1.8763586956521739E-2</v>
      </c>
      <c r="K18" s="18"/>
      <c r="L18" s="18"/>
      <c r="M18" s="19"/>
      <c r="N18" s="19"/>
      <c r="O18" s="18"/>
      <c r="P18" s="10"/>
      <c r="Q18" s="10"/>
    </row>
    <row r="19" spans="2:17" x14ac:dyDescent="0.25">
      <c r="B19" s="3">
        <v>16</v>
      </c>
      <c r="C19" t="s">
        <v>131</v>
      </c>
      <c r="D19" s="10">
        <v>2759</v>
      </c>
      <c r="E19" s="4"/>
      <c r="F19" s="4">
        <f t="shared" si="0"/>
        <v>1.8743206521739129E-2</v>
      </c>
      <c r="K19" s="18"/>
      <c r="L19" s="18"/>
      <c r="M19" s="19"/>
      <c r="N19" s="19"/>
      <c r="O19" s="18"/>
      <c r="P19" s="10"/>
      <c r="Q19" s="10"/>
    </row>
    <row r="20" spans="2:17" x14ac:dyDescent="0.25">
      <c r="B20" s="3">
        <v>17</v>
      </c>
      <c r="C20" t="s">
        <v>122</v>
      </c>
      <c r="D20" s="10">
        <v>2471</v>
      </c>
      <c r="E20" s="4"/>
      <c r="F20" s="4">
        <f t="shared" si="0"/>
        <v>1.6786684782608696E-2</v>
      </c>
      <c r="K20" s="18"/>
      <c r="L20" s="18"/>
      <c r="M20" s="19"/>
      <c r="N20" s="19"/>
      <c r="O20" s="18"/>
      <c r="P20" s="10"/>
      <c r="Q20" s="10"/>
    </row>
    <row r="21" spans="2:17" x14ac:dyDescent="0.25">
      <c r="B21" s="3">
        <v>18</v>
      </c>
      <c r="C21" t="s">
        <v>12</v>
      </c>
      <c r="D21" s="10">
        <v>2341</v>
      </c>
      <c r="E21" s="4"/>
      <c r="F21" s="4">
        <f t="shared" si="0"/>
        <v>1.5903532608695651E-2</v>
      </c>
      <c r="K21" s="18"/>
      <c r="L21" s="18"/>
      <c r="M21" s="19"/>
      <c r="N21" s="19"/>
      <c r="O21" s="18"/>
      <c r="P21" s="10"/>
      <c r="Q21" s="10"/>
    </row>
    <row r="22" spans="2:17" x14ac:dyDescent="0.25">
      <c r="B22" s="3">
        <v>19</v>
      </c>
      <c r="C22" t="s">
        <v>212</v>
      </c>
      <c r="D22" s="10">
        <v>2200</v>
      </c>
      <c r="E22" s="4"/>
      <c r="F22" s="4">
        <f t="shared" si="0"/>
        <v>1.4945652173913044E-2</v>
      </c>
      <c r="K22" s="18"/>
      <c r="L22" s="18"/>
      <c r="M22" s="19"/>
      <c r="N22" s="19"/>
      <c r="O22" s="18"/>
      <c r="P22" s="10"/>
      <c r="Q22" s="10"/>
    </row>
    <row r="23" spans="2:17" x14ac:dyDescent="0.25">
      <c r="B23" s="3">
        <v>20</v>
      </c>
      <c r="C23" t="s">
        <v>18</v>
      </c>
      <c r="D23" s="10">
        <v>2053</v>
      </c>
      <c r="E23" s="4"/>
      <c r="F23" s="4">
        <f t="shared" si="0"/>
        <v>1.3947010869565218E-2</v>
      </c>
      <c r="K23" s="18"/>
      <c r="L23" s="18"/>
      <c r="M23" s="19"/>
      <c r="N23" s="19"/>
      <c r="O23" s="18"/>
    </row>
    <row r="24" spans="2:17" x14ac:dyDescent="0.25">
      <c r="B24" t="s">
        <v>75</v>
      </c>
      <c r="D24" s="10">
        <f>SUM(D4:D23)</f>
        <v>108065</v>
      </c>
      <c r="E24" s="4"/>
      <c r="F24" s="4">
        <f t="shared" si="0"/>
        <v>0.73413722826086958</v>
      </c>
      <c r="H24" s="10"/>
      <c r="J24" s="10"/>
      <c r="P24" s="10"/>
      <c r="Q24" s="10"/>
    </row>
    <row r="25" spans="2:17" x14ac:dyDescent="0.25">
      <c r="B25" t="s">
        <v>23</v>
      </c>
      <c r="D25" s="10"/>
      <c r="E25" s="4"/>
      <c r="F25" s="4">
        <f t="shared" si="0"/>
        <v>0</v>
      </c>
      <c r="J25" s="10"/>
    </row>
    <row r="26" spans="2:17" x14ac:dyDescent="0.25">
      <c r="B26" t="s">
        <v>24</v>
      </c>
      <c r="D26" s="8">
        <v>147200</v>
      </c>
      <c r="E26" s="4"/>
      <c r="F26" s="4">
        <f t="shared" si="0"/>
        <v>1</v>
      </c>
      <c r="J26" s="10"/>
    </row>
    <row r="27" spans="2:17" x14ac:dyDescent="0.25">
      <c r="B27" t="s">
        <v>152</v>
      </c>
      <c r="D27" s="8">
        <v>136830</v>
      </c>
      <c r="F27" s="4">
        <f t="shared" si="0"/>
        <v>0.92955163043478262</v>
      </c>
    </row>
    <row r="29" spans="2:17" x14ac:dyDescent="0.25">
      <c r="B29" s="11"/>
    </row>
    <row r="33" spans="5:5" x14ac:dyDescent="0.25">
      <c r="E33" s="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R45"/>
  <sheetViews>
    <sheetView workbookViewId="0">
      <selection activeCell="C20" sqref="C20"/>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129</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v>
      </c>
      <c r="D4" s="10">
        <v>17781</v>
      </c>
      <c r="E4" s="4"/>
      <c r="F4" s="4">
        <f>D4/D$26</f>
        <v>0.12638065589150924</v>
      </c>
      <c r="Q4" s="10"/>
      <c r="R4" s="10"/>
    </row>
    <row r="5" spans="1:18" x14ac:dyDescent="0.25">
      <c r="B5" s="3">
        <v>2</v>
      </c>
      <c r="C5" t="s">
        <v>39</v>
      </c>
      <c r="D5" s="10">
        <v>10428</v>
      </c>
      <c r="E5" s="4"/>
      <c r="F5" s="4">
        <f t="shared" ref="F5:F27" si="0">D5/D$26</f>
        <v>7.4118299287816117E-2</v>
      </c>
      <c r="Q5" s="10"/>
      <c r="R5" s="10"/>
    </row>
    <row r="6" spans="1:18" x14ac:dyDescent="0.25">
      <c r="B6" s="3">
        <v>3</v>
      </c>
      <c r="C6" t="s">
        <v>91</v>
      </c>
      <c r="D6" s="10">
        <v>8076</v>
      </c>
      <c r="E6" s="4"/>
      <c r="F6" s="4">
        <f t="shared" si="0"/>
        <v>5.7401168493325938E-2</v>
      </c>
      <c r="Q6" s="10"/>
      <c r="R6" s="10"/>
    </row>
    <row r="7" spans="1:18" x14ac:dyDescent="0.25">
      <c r="B7" s="3">
        <v>4</v>
      </c>
      <c r="C7" t="s">
        <v>5</v>
      </c>
      <c r="D7" s="10">
        <v>8029</v>
      </c>
      <c r="E7" s="4"/>
      <c r="F7" s="4">
        <f t="shared" si="0"/>
        <v>5.7067110182381621E-2</v>
      </c>
      <c r="Q7" s="10"/>
      <c r="R7" s="10"/>
    </row>
    <row r="8" spans="1:18" x14ac:dyDescent="0.25">
      <c r="B8" s="3">
        <v>5</v>
      </c>
      <c r="C8" t="s">
        <v>92</v>
      </c>
      <c r="D8" s="10">
        <v>7953</v>
      </c>
      <c r="E8" s="4"/>
      <c r="F8" s="4">
        <f t="shared" si="0"/>
        <v>5.6526930785961021E-2</v>
      </c>
      <c r="Q8" s="10"/>
      <c r="R8" s="10"/>
    </row>
    <row r="9" spans="1:18" x14ac:dyDescent="0.25">
      <c r="B9" s="3">
        <v>6</v>
      </c>
      <c r="C9" t="s">
        <v>6</v>
      </c>
      <c r="D9" s="10">
        <v>7064</v>
      </c>
      <c r="E9" s="4"/>
      <c r="F9" s="4">
        <f t="shared" si="0"/>
        <v>5.0208253372567416E-2</v>
      </c>
      <c r="Q9" s="10"/>
      <c r="R9" s="10"/>
    </row>
    <row r="10" spans="1:18" x14ac:dyDescent="0.25">
      <c r="B10" s="3">
        <v>7</v>
      </c>
      <c r="C10" t="s">
        <v>97</v>
      </c>
      <c r="D10" s="10">
        <v>6464</v>
      </c>
      <c r="E10" s="4"/>
      <c r="F10" s="4">
        <f t="shared" si="0"/>
        <v>4.5943679190299513E-2</v>
      </c>
      <c r="Q10" s="10"/>
      <c r="R10" s="10"/>
    </row>
    <row r="11" spans="1:18" x14ac:dyDescent="0.25">
      <c r="B11" s="3">
        <v>8</v>
      </c>
      <c r="C11" t="s">
        <v>79</v>
      </c>
      <c r="D11" s="10">
        <v>4293</v>
      </c>
      <c r="E11" s="4"/>
      <c r="F11" s="4">
        <f t="shared" si="0"/>
        <v>3.051302827412683E-2</v>
      </c>
      <c r="Q11" s="10"/>
      <c r="R11" s="10"/>
    </row>
    <row r="12" spans="1:18" x14ac:dyDescent="0.25">
      <c r="B12" s="3">
        <v>9</v>
      </c>
      <c r="C12" t="s">
        <v>66</v>
      </c>
      <c r="D12" s="10">
        <v>4179</v>
      </c>
      <c r="E12" s="4"/>
      <c r="F12" s="4">
        <f t="shared" si="0"/>
        <v>2.9702759179495927E-2</v>
      </c>
      <c r="Q12" s="10"/>
      <c r="R12" s="10"/>
    </row>
    <row r="13" spans="1:18" x14ac:dyDescent="0.25">
      <c r="B13" s="3">
        <v>10</v>
      </c>
      <c r="C13" t="s">
        <v>128</v>
      </c>
      <c r="D13" s="10">
        <v>4122</v>
      </c>
      <c r="E13" s="4"/>
      <c r="F13" s="4">
        <f t="shared" si="0"/>
        <v>2.9297624632180476E-2</v>
      </c>
      <c r="Q13" s="10"/>
      <c r="R13" s="10"/>
    </row>
    <row r="14" spans="1:18" x14ac:dyDescent="0.25">
      <c r="B14" s="3">
        <v>11</v>
      </c>
      <c r="C14" t="s">
        <v>93</v>
      </c>
      <c r="D14" s="10">
        <v>3913</v>
      </c>
      <c r="E14" s="4"/>
      <c r="F14" s="4">
        <f t="shared" si="0"/>
        <v>2.7812131292023826E-2</v>
      </c>
      <c r="Q14" s="10"/>
      <c r="R14" s="10"/>
    </row>
    <row r="15" spans="1:18" x14ac:dyDescent="0.25">
      <c r="B15" s="3">
        <v>12</v>
      </c>
      <c r="C15" t="s">
        <v>130</v>
      </c>
      <c r="D15" s="10">
        <v>3029</v>
      </c>
      <c r="E15" s="4"/>
      <c r="F15" s="4">
        <f t="shared" si="0"/>
        <v>2.1528991996815783E-2</v>
      </c>
      <c r="Q15" s="10"/>
      <c r="R15" s="10"/>
    </row>
    <row r="16" spans="1:18" x14ac:dyDescent="0.25">
      <c r="B16" s="3">
        <v>13</v>
      </c>
      <c r="C16" t="s">
        <v>68</v>
      </c>
      <c r="D16" s="10">
        <v>3003</v>
      </c>
      <c r="E16" s="4"/>
      <c r="F16" s="4">
        <f t="shared" si="0"/>
        <v>2.1344193782250841E-2</v>
      </c>
      <c r="Q16" s="10"/>
      <c r="R16" s="10"/>
    </row>
    <row r="17" spans="2:18" x14ac:dyDescent="0.25">
      <c r="B17" s="3">
        <v>14</v>
      </c>
      <c r="C17" t="s">
        <v>42</v>
      </c>
      <c r="D17" s="10">
        <v>2247</v>
      </c>
      <c r="E17" s="4"/>
      <c r="F17" s="4">
        <f t="shared" si="0"/>
        <v>1.5970830312593286E-2</v>
      </c>
      <c r="Q17" s="10"/>
      <c r="R17" s="10"/>
    </row>
    <row r="18" spans="2:18" x14ac:dyDescent="0.25">
      <c r="B18" s="3">
        <v>15</v>
      </c>
      <c r="C18" t="s">
        <v>131</v>
      </c>
      <c r="D18" s="10">
        <v>2380</v>
      </c>
      <c r="E18" s="4"/>
      <c r="F18" s="4">
        <f t="shared" si="0"/>
        <v>1.6916144256329337E-2</v>
      </c>
      <c r="Q18" s="10"/>
      <c r="R18" s="10"/>
    </row>
    <row r="19" spans="2:18" x14ac:dyDescent="0.25">
      <c r="B19" s="3">
        <v>16</v>
      </c>
      <c r="C19" t="s">
        <v>132</v>
      </c>
      <c r="D19" s="10">
        <v>2314</v>
      </c>
      <c r="E19" s="4"/>
      <c r="F19" s="4">
        <f t="shared" si="0"/>
        <v>1.6447041096279869E-2</v>
      </c>
      <c r="Q19" s="10"/>
      <c r="R19" s="10"/>
    </row>
    <row r="20" spans="2:18" x14ac:dyDescent="0.25">
      <c r="B20" s="3">
        <v>17</v>
      </c>
      <c r="C20" t="s">
        <v>133</v>
      </c>
      <c r="D20" s="10">
        <v>2247</v>
      </c>
      <c r="E20" s="4"/>
      <c r="F20" s="4">
        <f t="shared" si="0"/>
        <v>1.5970830312593286E-2</v>
      </c>
      <c r="Q20" s="10"/>
      <c r="R20" s="10"/>
    </row>
    <row r="21" spans="2:18" x14ac:dyDescent="0.25">
      <c r="B21" s="3">
        <v>18</v>
      </c>
      <c r="C21" t="s">
        <v>134</v>
      </c>
      <c r="D21" s="10">
        <v>2243</v>
      </c>
      <c r="E21" s="4"/>
      <c r="F21" s="4">
        <f t="shared" si="0"/>
        <v>1.5942399818044836E-2</v>
      </c>
      <c r="Q21" s="10"/>
      <c r="R21" s="10"/>
    </row>
    <row r="22" spans="2:18" x14ac:dyDescent="0.25">
      <c r="B22" s="3">
        <v>19</v>
      </c>
      <c r="C22" t="s">
        <v>70</v>
      </c>
      <c r="D22" s="10">
        <v>2124</v>
      </c>
      <c r="E22" s="4"/>
      <c r="F22" s="4">
        <f t="shared" si="0"/>
        <v>1.5096592605228368E-2</v>
      </c>
      <c r="Q22" s="10"/>
      <c r="R22" s="10"/>
    </row>
    <row r="23" spans="2:18" x14ac:dyDescent="0.25">
      <c r="B23" s="3">
        <v>20</v>
      </c>
      <c r="C23" t="s">
        <v>123</v>
      </c>
      <c r="D23" s="10">
        <v>2110</v>
      </c>
      <c r="E23" s="4"/>
      <c r="F23" s="4">
        <f t="shared" si="0"/>
        <v>1.4997085874308784E-2</v>
      </c>
      <c r="Q23" s="10"/>
      <c r="R23" s="10"/>
    </row>
    <row r="24" spans="2:18" x14ac:dyDescent="0.25">
      <c r="B24" t="s">
        <v>75</v>
      </c>
      <c r="D24" s="10">
        <f>SUM(D4:D23)</f>
        <v>103999</v>
      </c>
      <c r="E24" s="4"/>
      <c r="F24" s="4">
        <f t="shared" si="0"/>
        <v>0.73918575063613234</v>
      </c>
      <c r="H24" s="10"/>
      <c r="J24" s="10"/>
    </row>
    <row r="25" spans="2:18" x14ac:dyDescent="0.25">
      <c r="B25" t="s">
        <v>23</v>
      </c>
      <c r="D25" s="10">
        <f>D26-D24</f>
        <v>36695</v>
      </c>
      <c r="E25" s="4"/>
      <c r="F25" s="4">
        <f t="shared" si="0"/>
        <v>0.26081424936386771</v>
      </c>
      <c r="J25" s="10"/>
    </row>
    <row r="26" spans="2:18" x14ac:dyDescent="0.25">
      <c r="B26" t="s">
        <v>24</v>
      </c>
      <c r="D26" s="10">
        <v>140694</v>
      </c>
      <c r="E26" s="4"/>
      <c r="F26" s="4">
        <f t="shared" si="0"/>
        <v>1</v>
      </c>
      <c r="J26" s="10"/>
    </row>
    <row r="27" spans="2:18" x14ac:dyDescent="0.25">
      <c r="B27" t="s">
        <v>152</v>
      </c>
      <c r="D27" s="6">
        <v>134176</v>
      </c>
      <c r="F27" s="4">
        <f t="shared" si="0"/>
        <v>0.95367250913329638</v>
      </c>
    </row>
    <row r="28" spans="2:18" x14ac:dyDescent="0.25">
      <c r="D28" s="8"/>
      <c r="F28" s="4"/>
    </row>
    <row r="29" spans="2:18" x14ac:dyDescent="0.25">
      <c r="B29" t="s">
        <v>57</v>
      </c>
    </row>
    <row r="30" spans="2:18" x14ac:dyDescent="0.25">
      <c r="B30" t="s">
        <v>135</v>
      </c>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row r="42" spans="5:5" x14ac:dyDescent="0.25">
      <c r="E42" s="6"/>
    </row>
    <row r="43" spans="5:5" x14ac:dyDescent="0.25">
      <c r="E43" s="6"/>
    </row>
    <row r="44" spans="5:5" x14ac:dyDescent="0.25">
      <c r="E44" s="6"/>
    </row>
    <row r="45" spans="5:5" x14ac:dyDescent="0.25">
      <c r="E45" s="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42"/>
  <sheetViews>
    <sheetView workbookViewId="0">
      <selection activeCell="C13" sqref="C13"/>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136</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v>
      </c>
      <c r="D4" s="10">
        <v>13172</v>
      </c>
      <c r="E4" s="4"/>
      <c r="F4" s="4">
        <f>D4/D$26</f>
        <v>8.7074937860278173E-2</v>
      </c>
      <c r="Q4" s="10"/>
      <c r="R4" s="10"/>
    </row>
    <row r="5" spans="1:18" x14ac:dyDescent="0.25">
      <c r="B5" s="3">
        <v>2</v>
      </c>
      <c r="C5" t="s">
        <v>39</v>
      </c>
      <c r="D5" s="10">
        <v>11314</v>
      </c>
      <c r="E5" s="4"/>
      <c r="F5" s="4">
        <f t="shared" ref="F5:F27" si="0">D5/D$26</f>
        <v>7.4792426886667721E-2</v>
      </c>
      <c r="Q5" s="10"/>
      <c r="R5" s="10"/>
    </row>
    <row r="6" spans="1:18" x14ac:dyDescent="0.25">
      <c r="B6" s="3">
        <v>3</v>
      </c>
      <c r="C6" t="s">
        <v>5</v>
      </c>
      <c r="D6" s="10">
        <v>10077</v>
      </c>
      <c r="E6" s="4"/>
      <c r="F6" s="4">
        <f t="shared" si="0"/>
        <v>6.6615103918768834E-2</v>
      </c>
      <c r="Q6" s="10"/>
      <c r="R6" s="10"/>
    </row>
    <row r="7" spans="1:18" x14ac:dyDescent="0.25">
      <c r="B7" s="3">
        <v>4</v>
      </c>
      <c r="C7" t="s">
        <v>92</v>
      </c>
      <c r="D7" s="10">
        <v>9137</v>
      </c>
      <c r="E7" s="4"/>
      <c r="F7" s="4">
        <f t="shared" si="0"/>
        <v>6.040113173621027E-2</v>
      </c>
      <c r="Q7" s="10"/>
      <c r="R7" s="10"/>
    </row>
    <row r="8" spans="1:18" x14ac:dyDescent="0.25">
      <c r="B8" s="3">
        <v>5</v>
      </c>
      <c r="C8" t="s">
        <v>91</v>
      </c>
      <c r="D8" s="10">
        <v>8732</v>
      </c>
      <c r="E8" s="4"/>
      <c r="F8" s="4">
        <f t="shared" si="0"/>
        <v>5.7723835210746206E-2</v>
      </c>
      <c r="Q8" s="10"/>
      <c r="R8" s="10"/>
    </row>
    <row r="9" spans="1:18" x14ac:dyDescent="0.25">
      <c r="B9" s="3">
        <v>6</v>
      </c>
      <c r="C9" t="s">
        <v>97</v>
      </c>
      <c r="D9" s="10">
        <v>8329</v>
      </c>
      <c r="E9" s="4"/>
      <c r="F9" s="4">
        <f t="shared" si="0"/>
        <v>5.5059759902691838E-2</v>
      </c>
      <c r="Q9" s="10"/>
      <c r="R9" s="10"/>
    </row>
    <row r="10" spans="1:18" x14ac:dyDescent="0.25">
      <c r="B10" s="3">
        <v>7</v>
      </c>
      <c r="C10" t="s">
        <v>6</v>
      </c>
      <c r="D10" s="10">
        <v>7831</v>
      </c>
      <c r="E10" s="4"/>
      <c r="F10" s="4">
        <f t="shared" si="0"/>
        <v>5.1767676767676768E-2</v>
      </c>
      <c r="Q10" s="10"/>
      <c r="R10" s="10"/>
    </row>
    <row r="11" spans="1:18" x14ac:dyDescent="0.25">
      <c r="B11" s="3">
        <v>8</v>
      </c>
      <c r="C11" t="s">
        <v>79</v>
      </c>
      <c r="D11" s="10">
        <v>5538</v>
      </c>
      <c r="E11" s="4"/>
      <c r="F11" s="4">
        <f t="shared" si="0"/>
        <v>3.6609551007456768E-2</v>
      </c>
      <c r="Q11" s="10"/>
      <c r="R11" s="10"/>
    </row>
    <row r="12" spans="1:18" x14ac:dyDescent="0.25">
      <c r="B12" s="3">
        <v>9</v>
      </c>
      <c r="C12" t="s">
        <v>93</v>
      </c>
      <c r="D12" s="10">
        <v>5272</v>
      </c>
      <c r="E12" s="4"/>
      <c r="F12" s="4">
        <f t="shared" si="0"/>
        <v>3.485112909196679E-2</v>
      </c>
      <c r="Q12" s="10"/>
      <c r="R12" s="10"/>
    </row>
    <row r="13" spans="1:18" x14ac:dyDescent="0.25">
      <c r="B13" s="3">
        <v>10</v>
      </c>
      <c r="C13" t="s">
        <v>133</v>
      </c>
      <c r="D13" s="10">
        <v>4132</v>
      </c>
      <c r="E13" s="4"/>
      <c r="F13" s="4">
        <f t="shared" si="0"/>
        <v>2.731503516843831E-2</v>
      </c>
      <c r="Q13" s="10"/>
      <c r="R13" s="10"/>
    </row>
    <row r="14" spans="1:18" x14ac:dyDescent="0.25">
      <c r="B14" s="3">
        <v>11</v>
      </c>
      <c r="C14" t="s">
        <v>66</v>
      </c>
      <c r="D14" s="10">
        <v>3901</v>
      </c>
      <c r="E14" s="4"/>
      <c r="F14" s="4">
        <f t="shared" si="0"/>
        <v>2.5787984557618066E-2</v>
      </c>
      <c r="Q14" s="10"/>
      <c r="R14" s="10"/>
    </row>
    <row r="15" spans="1:18" x14ac:dyDescent="0.25">
      <c r="B15" s="3">
        <v>12</v>
      </c>
      <c r="C15" t="s">
        <v>42</v>
      </c>
      <c r="D15" s="10">
        <v>3522</v>
      </c>
      <c r="E15" s="4"/>
      <c r="F15" s="4">
        <f t="shared" si="0"/>
        <v>2.3282563858480088E-2</v>
      </c>
      <c r="Q15" s="10"/>
      <c r="R15" s="10"/>
    </row>
    <row r="16" spans="1:18" x14ac:dyDescent="0.25">
      <c r="B16" s="3">
        <v>13</v>
      </c>
      <c r="C16" t="s">
        <v>68</v>
      </c>
      <c r="D16" s="10">
        <v>3476</v>
      </c>
      <c r="E16" s="4"/>
      <c r="F16" s="4">
        <f t="shared" si="0"/>
        <v>2.2978475858057009E-2</v>
      </c>
      <c r="Q16" s="10"/>
      <c r="R16" s="10"/>
    </row>
    <row r="17" spans="2:18" x14ac:dyDescent="0.25">
      <c r="B17" s="3">
        <v>14</v>
      </c>
      <c r="C17" t="s">
        <v>128</v>
      </c>
      <c r="D17" s="10">
        <v>3554</v>
      </c>
      <c r="E17" s="4"/>
      <c r="F17" s="4">
        <f t="shared" si="0"/>
        <v>2.3494103337035274E-2</v>
      </c>
      <c r="Q17" s="10"/>
      <c r="R17" s="10"/>
    </row>
    <row r="18" spans="2:18" x14ac:dyDescent="0.25">
      <c r="B18" s="3">
        <v>15</v>
      </c>
      <c r="C18" t="s">
        <v>130</v>
      </c>
      <c r="D18" s="10">
        <v>3062</v>
      </c>
      <c r="E18" s="4"/>
      <c r="F18" s="4">
        <f t="shared" si="0"/>
        <v>2.02416838542493E-2</v>
      </c>
      <c r="Q18" s="10"/>
      <c r="R18" s="10"/>
    </row>
    <row r="19" spans="2:18" x14ac:dyDescent="0.25">
      <c r="B19" s="3">
        <v>16</v>
      </c>
      <c r="C19" t="s">
        <v>134</v>
      </c>
      <c r="D19" s="10">
        <v>2863</v>
      </c>
      <c r="E19" s="4"/>
      <c r="F19" s="4">
        <f t="shared" si="0"/>
        <v>1.8926172721984241E-2</v>
      </c>
      <c r="Q19" s="10"/>
      <c r="R19" s="10"/>
    </row>
    <row r="20" spans="2:18" x14ac:dyDescent="0.25">
      <c r="B20" s="3">
        <v>17</v>
      </c>
      <c r="C20" t="s">
        <v>132</v>
      </c>
      <c r="D20" s="10">
        <v>2714</v>
      </c>
      <c r="E20" s="4"/>
      <c r="F20" s="4">
        <f t="shared" si="0"/>
        <v>1.7941192024961659E-2</v>
      </c>
      <c r="Q20" s="10"/>
      <c r="R20" s="10"/>
    </row>
    <row r="21" spans="2:18" x14ac:dyDescent="0.25">
      <c r="B21" s="3">
        <v>18</v>
      </c>
      <c r="C21" t="s">
        <v>40</v>
      </c>
      <c r="D21" s="10">
        <v>2601</v>
      </c>
      <c r="E21" s="4"/>
      <c r="F21" s="4">
        <f t="shared" si="0"/>
        <v>1.719419324131366E-2</v>
      </c>
      <c r="Q21" s="10"/>
      <c r="R21" s="10"/>
    </row>
    <row r="22" spans="2:18" x14ac:dyDescent="0.25">
      <c r="B22" s="3">
        <v>19</v>
      </c>
      <c r="C22" t="s">
        <v>70</v>
      </c>
      <c r="D22" s="10">
        <v>2592</v>
      </c>
      <c r="E22" s="4"/>
      <c r="F22" s="4">
        <f t="shared" si="0"/>
        <v>1.7134697762970014E-2</v>
      </c>
      <c r="Q22" s="10"/>
      <c r="R22" s="10"/>
    </row>
    <row r="23" spans="2:18" x14ac:dyDescent="0.25">
      <c r="B23" s="3">
        <v>20</v>
      </c>
      <c r="C23" t="s">
        <v>131</v>
      </c>
      <c r="D23" s="10">
        <v>2408</v>
      </c>
      <c r="E23" s="4"/>
      <c r="F23" s="4">
        <f t="shared" si="0"/>
        <v>1.5918345761277698E-2</v>
      </c>
      <c r="Q23" s="10"/>
      <c r="R23" s="10"/>
    </row>
    <row r="24" spans="2:18" x14ac:dyDescent="0.25">
      <c r="B24" t="s">
        <v>75</v>
      </c>
      <c r="D24" s="10">
        <f>SUM(D4:D23)</f>
        <v>114227</v>
      </c>
      <c r="E24" s="4"/>
      <c r="F24" s="4">
        <f t="shared" si="0"/>
        <v>0.75511000052884869</v>
      </c>
      <c r="H24" s="10"/>
      <c r="J24" s="10"/>
    </row>
    <row r="25" spans="2:18" x14ac:dyDescent="0.25">
      <c r="B25" t="s">
        <v>23</v>
      </c>
      <c r="D25" s="10">
        <v>37045</v>
      </c>
      <c r="E25" s="4"/>
      <c r="F25" s="4">
        <f t="shared" si="0"/>
        <v>0.24488999947115131</v>
      </c>
      <c r="J25" s="10"/>
    </row>
    <row r="26" spans="2:18" x14ac:dyDescent="0.25">
      <c r="B26" t="s">
        <v>24</v>
      </c>
      <c r="D26" s="10">
        <f>SUM(D24:D25)</f>
        <v>151272</v>
      </c>
      <c r="E26" s="4"/>
      <c r="F26" s="4">
        <f t="shared" si="0"/>
        <v>1</v>
      </c>
      <c r="J26" s="10"/>
    </row>
    <row r="27" spans="2:18" x14ac:dyDescent="0.25">
      <c r="B27" t="s">
        <v>152</v>
      </c>
      <c r="D27" s="6">
        <v>140689</v>
      </c>
      <c r="F27" s="4">
        <f t="shared" si="0"/>
        <v>0.93003992807657732</v>
      </c>
    </row>
    <row r="30" spans="2:18" x14ac:dyDescent="0.25">
      <c r="E30" s="6"/>
    </row>
    <row r="31" spans="2:18" x14ac:dyDescent="0.25">
      <c r="E31" s="6"/>
    </row>
    <row r="32" spans="2:18" x14ac:dyDescent="0.25">
      <c r="E32" s="6"/>
    </row>
    <row r="33" spans="5:5" x14ac:dyDescent="0.25">
      <c r="E33" s="6"/>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row r="42" spans="5:5" x14ac:dyDescent="0.25">
      <c r="E42" s="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R43"/>
  <sheetViews>
    <sheetView workbookViewId="0">
      <selection activeCell="D25" sqref="D25"/>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137</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v>
      </c>
      <c r="D4" s="10">
        <v>10099</v>
      </c>
      <c r="E4" s="4"/>
      <c r="F4" s="4">
        <f>D4/D$26</f>
        <v>9.1105096977898065E-2</v>
      </c>
      <c r="Q4" s="10"/>
      <c r="R4" s="10"/>
    </row>
    <row r="5" spans="1:18" x14ac:dyDescent="0.25">
      <c r="B5" s="3">
        <v>2</v>
      </c>
      <c r="C5" t="s">
        <v>39</v>
      </c>
      <c r="D5" s="10">
        <v>7961</v>
      </c>
      <c r="E5" s="4"/>
      <c r="F5" s="4">
        <f t="shared" ref="F5:F27" si="0">D5/D$26</f>
        <v>7.1817771763644567E-2</v>
      </c>
      <c r="Q5" s="10"/>
      <c r="R5" s="10"/>
    </row>
    <row r="6" spans="1:18" x14ac:dyDescent="0.25">
      <c r="B6" s="3">
        <v>3</v>
      </c>
      <c r="C6" t="s">
        <v>5</v>
      </c>
      <c r="D6" s="10">
        <v>7556</v>
      </c>
      <c r="E6" s="4"/>
      <c r="F6" s="4">
        <f t="shared" si="0"/>
        <v>6.8164185836716282E-2</v>
      </c>
      <c r="Q6" s="10"/>
      <c r="R6" s="10"/>
    </row>
    <row r="7" spans="1:18" x14ac:dyDescent="0.25">
      <c r="B7" s="3">
        <v>4</v>
      </c>
      <c r="C7" t="s">
        <v>91</v>
      </c>
      <c r="D7" s="10">
        <v>7238</v>
      </c>
      <c r="E7" s="4"/>
      <c r="F7" s="4">
        <f t="shared" si="0"/>
        <v>6.5295444294091121E-2</v>
      </c>
      <c r="Q7" s="10"/>
      <c r="R7" s="10"/>
    </row>
    <row r="8" spans="1:18" x14ac:dyDescent="0.25">
      <c r="B8" s="3">
        <v>5</v>
      </c>
      <c r="C8" t="s">
        <v>92</v>
      </c>
      <c r="D8" s="10">
        <v>6644</v>
      </c>
      <c r="E8" s="4"/>
      <c r="F8" s="4">
        <f t="shared" si="0"/>
        <v>5.9936851601262969E-2</v>
      </c>
      <c r="Q8" s="10"/>
      <c r="R8" s="10"/>
    </row>
    <row r="9" spans="1:18" x14ac:dyDescent="0.25">
      <c r="B9" s="3">
        <v>6</v>
      </c>
      <c r="C9" t="s">
        <v>6</v>
      </c>
      <c r="D9" s="10">
        <v>5552</v>
      </c>
      <c r="E9" s="4"/>
      <c r="F9" s="4">
        <f t="shared" si="0"/>
        <v>5.008570139828597E-2</v>
      </c>
      <c r="Q9" s="10"/>
      <c r="R9" s="10"/>
    </row>
    <row r="10" spans="1:18" x14ac:dyDescent="0.25">
      <c r="B10" s="3">
        <v>7</v>
      </c>
      <c r="C10" t="s">
        <v>97</v>
      </c>
      <c r="D10" s="10">
        <v>4832</v>
      </c>
      <c r="E10" s="4"/>
      <c r="F10" s="4">
        <f t="shared" si="0"/>
        <v>4.359043752819125E-2</v>
      </c>
      <c r="Q10" s="10"/>
      <c r="R10" s="10"/>
    </row>
    <row r="11" spans="1:18" x14ac:dyDescent="0.25">
      <c r="B11" s="3">
        <v>8</v>
      </c>
      <c r="C11" t="s">
        <v>79</v>
      </c>
      <c r="D11" s="10">
        <v>3869</v>
      </c>
      <c r="E11" s="4"/>
      <c r="F11" s="4">
        <f t="shared" si="0"/>
        <v>3.490302210193956E-2</v>
      </c>
      <c r="Q11" s="10"/>
      <c r="R11" s="10"/>
    </row>
    <row r="12" spans="1:18" x14ac:dyDescent="0.25">
      <c r="B12" s="3">
        <v>9</v>
      </c>
      <c r="C12" t="s">
        <v>93</v>
      </c>
      <c r="D12" s="10">
        <v>3772</v>
      </c>
      <c r="E12" s="4"/>
      <c r="F12" s="4">
        <f t="shared" si="0"/>
        <v>3.4027965719440688E-2</v>
      </c>
      <c r="Q12" s="10"/>
      <c r="R12" s="10"/>
    </row>
    <row r="13" spans="1:18" x14ac:dyDescent="0.25">
      <c r="B13" s="3">
        <v>10</v>
      </c>
      <c r="C13" t="s">
        <v>66</v>
      </c>
      <c r="D13" s="10">
        <v>2920</v>
      </c>
      <c r="E13" s="4"/>
      <c r="F13" s="4">
        <f t="shared" si="0"/>
        <v>2.634190347316193E-2</v>
      </c>
      <c r="Q13" s="10"/>
      <c r="R13" s="10"/>
    </row>
    <row r="14" spans="1:18" x14ac:dyDescent="0.25">
      <c r="B14" s="3">
        <v>11</v>
      </c>
      <c r="C14" t="s">
        <v>68</v>
      </c>
      <c r="D14" s="10">
        <v>2896</v>
      </c>
      <c r="E14" s="4"/>
      <c r="F14" s="4">
        <f t="shared" si="0"/>
        <v>2.6125394677492107E-2</v>
      </c>
      <c r="Q14" s="10"/>
      <c r="R14" s="10"/>
    </row>
    <row r="15" spans="1:18" x14ac:dyDescent="0.25">
      <c r="B15" s="3">
        <v>12</v>
      </c>
      <c r="C15" t="s">
        <v>128</v>
      </c>
      <c r="D15" s="10">
        <v>2640</v>
      </c>
      <c r="E15" s="4"/>
      <c r="F15" s="4">
        <f t="shared" si="0"/>
        <v>2.3815967523680648E-2</v>
      </c>
      <c r="Q15" s="10"/>
      <c r="R15" s="10"/>
    </row>
    <row r="16" spans="1:18" x14ac:dyDescent="0.25">
      <c r="B16" s="3">
        <v>13</v>
      </c>
      <c r="C16" t="s">
        <v>42</v>
      </c>
      <c r="D16" s="10">
        <v>2532</v>
      </c>
      <c r="E16" s="4"/>
      <c r="F16" s="4">
        <f t="shared" si="0"/>
        <v>2.2841677943166442E-2</v>
      </c>
      <c r="Q16" s="10"/>
      <c r="R16" s="10"/>
    </row>
    <row r="17" spans="2:18" x14ac:dyDescent="0.25">
      <c r="B17" s="3">
        <v>14</v>
      </c>
      <c r="C17" t="s">
        <v>132</v>
      </c>
      <c r="D17" s="10">
        <v>2321</v>
      </c>
      <c r="E17" s="4"/>
      <c r="F17" s="4">
        <f t="shared" si="0"/>
        <v>2.0938204781235904E-2</v>
      </c>
      <c r="Q17" s="10"/>
      <c r="R17" s="10"/>
    </row>
    <row r="18" spans="2:18" x14ac:dyDescent="0.25">
      <c r="B18" s="3">
        <v>15</v>
      </c>
      <c r="C18" t="s">
        <v>70</v>
      </c>
      <c r="D18" s="10">
        <v>2188</v>
      </c>
      <c r="E18" s="4"/>
      <c r="F18" s="4">
        <f t="shared" si="0"/>
        <v>1.9738385205232297E-2</v>
      </c>
      <c r="Q18" s="10"/>
      <c r="R18" s="10"/>
    </row>
    <row r="19" spans="2:18" x14ac:dyDescent="0.25">
      <c r="B19" s="3">
        <v>16</v>
      </c>
      <c r="C19" t="s">
        <v>37</v>
      </c>
      <c r="D19" s="10">
        <v>2134</v>
      </c>
      <c r="E19" s="4"/>
      <c r="F19" s="4">
        <f t="shared" si="0"/>
        <v>1.9251240414975192E-2</v>
      </c>
      <c r="Q19" s="10"/>
      <c r="R19" s="10"/>
    </row>
    <row r="20" spans="2:18" x14ac:dyDescent="0.25">
      <c r="B20" s="3">
        <v>17</v>
      </c>
      <c r="C20" t="s">
        <v>131</v>
      </c>
      <c r="D20" s="10">
        <v>2127</v>
      </c>
      <c r="E20" s="4"/>
      <c r="F20" s="4">
        <f t="shared" si="0"/>
        <v>1.918809201623816E-2</v>
      </c>
      <c r="Q20" s="10"/>
      <c r="R20" s="10"/>
    </row>
    <row r="21" spans="2:18" x14ac:dyDescent="0.25">
      <c r="B21" s="3">
        <v>18</v>
      </c>
      <c r="C21" t="s">
        <v>130</v>
      </c>
      <c r="D21" s="10">
        <v>2090</v>
      </c>
      <c r="E21" s="4"/>
      <c r="F21" s="4">
        <f t="shared" si="0"/>
        <v>1.8854307622913846E-2</v>
      </c>
      <c r="Q21" s="10"/>
      <c r="R21" s="10"/>
    </row>
    <row r="22" spans="2:18" x14ac:dyDescent="0.25">
      <c r="B22" s="3">
        <v>19</v>
      </c>
      <c r="C22" t="s">
        <v>67</v>
      </c>
      <c r="D22" s="10">
        <v>1876</v>
      </c>
      <c r="E22" s="4"/>
      <c r="F22" s="4">
        <f t="shared" si="0"/>
        <v>1.6923770861524582E-2</v>
      </c>
      <c r="Q22" s="10"/>
      <c r="R22" s="10"/>
    </row>
    <row r="23" spans="2:18" x14ac:dyDescent="0.25">
      <c r="B23" s="3">
        <v>20</v>
      </c>
      <c r="C23" t="s">
        <v>134</v>
      </c>
      <c r="D23" s="10">
        <v>1697</v>
      </c>
      <c r="E23" s="4"/>
      <c r="F23" s="4">
        <f t="shared" si="0"/>
        <v>1.5308976093820478E-2</v>
      </c>
      <c r="Q23" s="10"/>
      <c r="R23" s="10"/>
    </row>
    <row r="24" spans="2:18" x14ac:dyDescent="0.25">
      <c r="B24" t="s">
        <v>75</v>
      </c>
      <c r="D24" s="10">
        <f>SUM(D4:D23)</f>
        <v>82944</v>
      </c>
      <c r="E24" s="4"/>
      <c r="F24" s="4">
        <f t="shared" si="0"/>
        <v>0.74825439783491199</v>
      </c>
      <c r="H24" s="10"/>
      <c r="J24" s="10"/>
    </row>
    <row r="25" spans="2:18" x14ac:dyDescent="0.25">
      <c r="B25" t="s">
        <v>23</v>
      </c>
      <c r="D25" s="10">
        <v>27906</v>
      </c>
      <c r="E25" s="4"/>
      <c r="F25" s="4">
        <f t="shared" si="0"/>
        <v>0.25174560216508796</v>
      </c>
      <c r="J25" s="10"/>
    </row>
    <row r="26" spans="2:18" x14ac:dyDescent="0.25">
      <c r="B26" t="s">
        <v>24</v>
      </c>
      <c r="D26" s="10">
        <f>SUM(D24:D25)</f>
        <v>110850</v>
      </c>
      <c r="E26" s="4"/>
      <c r="F26" s="4">
        <f t="shared" si="0"/>
        <v>1</v>
      </c>
      <c r="J26" s="10"/>
    </row>
    <row r="27" spans="2:18" x14ac:dyDescent="0.25">
      <c r="B27" t="s">
        <v>152</v>
      </c>
      <c r="D27" s="6">
        <v>99168</v>
      </c>
      <c r="F27" s="4">
        <f t="shared" si="0"/>
        <v>0.89461434370771309</v>
      </c>
    </row>
    <row r="30" spans="2:18" x14ac:dyDescent="0.25">
      <c r="E30" s="6"/>
    </row>
    <row r="31" spans="2:18" x14ac:dyDescent="0.25">
      <c r="E31" s="6"/>
    </row>
    <row r="32" spans="2:18" x14ac:dyDescent="0.25">
      <c r="E32" s="6"/>
    </row>
    <row r="33" spans="5:5" x14ac:dyDescent="0.25">
      <c r="E33" s="6"/>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row r="42" spans="5:5" x14ac:dyDescent="0.25">
      <c r="E42" s="6"/>
    </row>
    <row r="43" spans="5:5" x14ac:dyDescent="0.25">
      <c r="E43" s="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44"/>
  <sheetViews>
    <sheetView workbookViewId="0">
      <selection activeCell="H4" sqref="H4"/>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138</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v>
      </c>
      <c r="D4" s="10">
        <v>7970</v>
      </c>
      <c r="E4" s="4"/>
      <c r="F4" s="4">
        <f>D4/D$26</f>
        <v>9.3062902114641355E-2</v>
      </c>
      <c r="Q4" s="10"/>
      <c r="R4" s="10"/>
    </row>
    <row r="5" spans="1:18" x14ac:dyDescent="0.25">
      <c r="B5" s="3">
        <v>2</v>
      </c>
      <c r="C5" t="s">
        <v>39</v>
      </c>
      <c r="D5" s="10">
        <v>6141</v>
      </c>
      <c r="E5" s="4"/>
      <c r="F5" s="4">
        <f t="shared" ref="F5:F27" si="0">D5/D$26</f>
        <v>7.1706308894104454E-2</v>
      </c>
      <c r="Q5" s="10"/>
      <c r="R5" s="10"/>
    </row>
    <row r="6" spans="1:18" x14ac:dyDescent="0.25">
      <c r="B6" s="3">
        <v>3</v>
      </c>
      <c r="C6" t="s">
        <v>91</v>
      </c>
      <c r="D6" s="10">
        <v>5957</v>
      </c>
      <c r="E6" s="4"/>
      <c r="F6" s="4">
        <f t="shared" si="0"/>
        <v>6.955780525682792E-2</v>
      </c>
      <c r="Q6" s="10"/>
      <c r="R6" s="10"/>
    </row>
    <row r="7" spans="1:18" x14ac:dyDescent="0.25">
      <c r="B7" s="3">
        <v>4</v>
      </c>
      <c r="C7" t="s">
        <v>5</v>
      </c>
      <c r="D7" s="10">
        <v>5727</v>
      </c>
      <c r="E7" s="4"/>
      <c r="F7" s="4">
        <f t="shared" si="0"/>
        <v>6.6872175710232254E-2</v>
      </c>
      <c r="Q7" s="10"/>
      <c r="R7" s="10"/>
    </row>
    <row r="8" spans="1:18" x14ac:dyDescent="0.25">
      <c r="B8" s="3">
        <v>5</v>
      </c>
      <c r="C8" t="s">
        <v>92</v>
      </c>
      <c r="D8" s="10">
        <v>5015</v>
      </c>
      <c r="E8" s="4"/>
      <c r="F8" s="4">
        <f t="shared" si="0"/>
        <v>5.8558400765988255E-2</v>
      </c>
      <c r="Q8" s="10"/>
      <c r="R8" s="10"/>
    </row>
    <row r="9" spans="1:18" x14ac:dyDescent="0.25">
      <c r="B9" s="3">
        <v>6</v>
      </c>
      <c r="C9" t="s">
        <v>6</v>
      </c>
      <c r="D9" s="10">
        <v>4083</v>
      </c>
      <c r="E9" s="4"/>
      <c r="F9" s="4">
        <f t="shared" si="0"/>
        <v>4.7675762777174481E-2</v>
      </c>
      <c r="Q9" s="10"/>
      <c r="R9" s="10"/>
    </row>
    <row r="10" spans="1:18" x14ac:dyDescent="0.25">
      <c r="B10" s="3">
        <v>7</v>
      </c>
      <c r="C10" t="s">
        <v>97</v>
      </c>
      <c r="D10" s="10">
        <v>3044</v>
      </c>
      <c r="E10" s="4"/>
      <c r="F10" s="4">
        <f t="shared" si="0"/>
        <v>3.5543723216683601E-2</v>
      </c>
      <c r="Q10" s="10"/>
      <c r="R10" s="10"/>
    </row>
    <row r="11" spans="1:18" x14ac:dyDescent="0.25">
      <c r="B11" s="3">
        <v>8</v>
      </c>
      <c r="C11" t="s">
        <v>79</v>
      </c>
      <c r="D11" s="10">
        <v>2928</v>
      </c>
      <c r="E11" s="4"/>
      <c r="F11" s="4">
        <f t="shared" si="0"/>
        <v>3.4189231793183172E-2</v>
      </c>
      <c r="Q11" s="10"/>
      <c r="R11" s="10"/>
    </row>
    <row r="12" spans="1:18" x14ac:dyDescent="0.25">
      <c r="B12" s="3">
        <v>9</v>
      </c>
      <c r="C12" t="s">
        <v>93</v>
      </c>
      <c r="D12" s="10">
        <v>2823</v>
      </c>
      <c r="E12" s="4"/>
      <c r="F12" s="4">
        <f t="shared" si="0"/>
        <v>3.2963183521911237E-2</v>
      </c>
      <c r="Q12" s="10"/>
      <c r="R12" s="10"/>
    </row>
    <row r="13" spans="1:18" x14ac:dyDescent="0.25">
      <c r="B13" s="3">
        <v>10</v>
      </c>
      <c r="C13" t="s">
        <v>42</v>
      </c>
      <c r="D13" s="10">
        <v>2510</v>
      </c>
      <c r="E13" s="4"/>
      <c r="F13" s="4">
        <f t="shared" si="0"/>
        <v>2.9308392008500602E-2</v>
      </c>
      <c r="Q13" s="10"/>
      <c r="R13" s="10"/>
    </row>
    <row r="14" spans="1:18" x14ac:dyDescent="0.25">
      <c r="B14" s="3">
        <v>11</v>
      </c>
      <c r="C14" t="s">
        <v>68</v>
      </c>
      <c r="D14" s="10">
        <v>2344</v>
      </c>
      <c r="E14" s="4"/>
      <c r="F14" s="4">
        <f t="shared" si="0"/>
        <v>2.737006807487068E-2</v>
      </c>
      <c r="Q14" s="10"/>
      <c r="R14" s="10"/>
    </row>
    <row r="15" spans="1:18" x14ac:dyDescent="0.25">
      <c r="B15" s="3">
        <v>12</v>
      </c>
      <c r="C15" t="s">
        <v>66</v>
      </c>
      <c r="D15" s="10">
        <v>2300</v>
      </c>
      <c r="E15" s="4"/>
      <c r="F15" s="4">
        <f t="shared" si="0"/>
        <v>2.6856295465956727E-2</v>
      </c>
      <c r="Q15" s="10"/>
      <c r="R15" s="10"/>
    </row>
    <row r="16" spans="1:18" x14ac:dyDescent="0.25">
      <c r="B16" s="3">
        <v>13</v>
      </c>
      <c r="C16" t="s">
        <v>130</v>
      </c>
      <c r="D16" s="10">
        <v>2060</v>
      </c>
      <c r="E16" s="4"/>
      <c r="F16" s="4">
        <f t="shared" si="0"/>
        <v>2.4053899417335156E-2</v>
      </c>
      <c r="Q16" s="10"/>
      <c r="R16" s="10"/>
    </row>
    <row r="17" spans="2:18" x14ac:dyDescent="0.25">
      <c r="B17" s="3">
        <v>14</v>
      </c>
      <c r="C17" t="s">
        <v>128</v>
      </c>
      <c r="D17" s="10">
        <v>2038</v>
      </c>
      <c r="E17" s="4"/>
      <c r="F17" s="4">
        <f t="shared" si="0"/>
        <v>2.3797013112878178E-2</v>
      </c>
      <c r="Q17" s="10"/>
      <c r="R17" s="10"/>
    </row>
    <row r="18" spans="2:18" x14ac:dyDescent="0.25">
      <c r="B18" s="3">
        <v>15</v>
      </c>
      <c r="C18" t="s">
        <v>132</v>
      </c>
      <c r="D18" s="10">
        <v>1843</v>
      </c>
      <c r="E18" s="4"/>
      <c r="F18" s="4">
        <f t="shared" si="0"/>
        <v>2.1520066323373152E-2</v>
      </c>
      <c r="Q18" s="10"/>
      <c r="R18" s="10"/>
    </row>
    <row r="19" spans="2:18" x14ac:dyDescent="0.25">
      <c r="B19" s="3">
        <v>16</v>
      </c>
      <c r="C19" t="s">
        <v>70</v>
      </c>
      <c r="D19" s="10">
        <v>1760</v>
      </c>
      <c r="E19" s="4"/>
      <c r="F19" s="4">
        <f t="shared" si="0"/>
        <v>2.0550904356558191E-2</v>
      </c>
      <c r="Q19" s="10"/>
      <c r="R19" s="10"/>
    </row>
    <row r="20" spans="2:18" x14ac:dyDescent="0.25">
      <c r="B20" s="3">
        <v>17</v>
      </c>
      <c r="C20" t="s">
        <v>37</v>
      </c>
      <c r="D20" s="10">
        <v>1660</v>
      </c>
      <c r="E20" s="4"/>
      <c r="F20" s="4">
        <f t="shared" si="0"/>
        <v>1.9383239336299204E-2</v>
      </c>
      <c r="Q20" s="10"/>
      <c r="R20" s="10"/>
    </row>
    <row r="21" spans="2:18" x14ac:dyDescent="0.25">
      <c r="B21" s="3">
        <v>18</v>
      </c>
      <c r="C21" t="s">
        <v>131</v>
      </c>
      <c r="D21" s="10">
        <v>1509</v>
      </c>
      <c r="E21" s="4"/>
      <c r="F21" s="4">
        <f t="shared" si="0"/>
        <v>1.7620065155708131E-2</v>
      </c>
      <c r="Q21" s="10"/>
      <c r="R21" s="10"/>
    </row>
    <row r="22" spans="2:18" x14ac:dyDescent="0.25">
      <c r="B22" s="3">
        <v>19</v>
      </c>
      <c r="C22" t="s">
        <v>67</v>
      </c>
      <c r="D22" s="10">
        <v>1398</v>
      </c>
      <c r="E22" s="4"/>
      <c r="F22" s="4">
        <f t="shared" si="0"/>
        <v>1.6323956983220655E-2</v>
      </c>
      <c r="Q22" s="10"/>
      <c r="R22" s="10"/>
    </row>
    <row r="23" spans="2:18" x14ac:dyDescent="0.25">
      <c r="B23" s="3">
        <v>20</v>
      </c>
      <c r="C23" t="s">
        <v>139</v>
      </c>
      <c r="D23" s="10">
        <v>1187</v>
      </c>
      <c r="E23" s="4"/>
      <c r="F23" s="4">
        <f t="shared" si="0"/>
        <v>1.3860183790474189E-2</v>
      </c>
      <c r="Q23" s="10"/>
      <c r="R23" s="10"/>
    </row>
    <row r="24" spans="2:18" x14ac:dyDescent="0.25">
      <c r="B24" t="s">
        <v>75</v>
      </c>
      <c r="D24" s="10">
        <f>SUM(D4:D23)</f>
        <v>64297</v>
      </c>
      <c r="E24" s="4"/>
      <c r="F24" s="4">
        <f t="shared" si="0"/>
        <v>0.7507735780759216</v>
      </c>
      <c r="H24" s="10"/>
      <c r="J24" s="10"/>
    </row>
    <row r="25" spans="2:18" x14ac:dyDescent="0.25">
      <c r="B25" t="s">
        <v>23</v>
      </c>
      <c r="D25" s="10">
        <f>D26-D24</f>
        <v>21344</v>
      </c>
      <c r="E25" s="4"/>
      <c r="F25" s="4">
        <f t="shared" si="0"/>
        <v>0.24922642192407843</v>
      </c>
      <c r="J25" s="10"/>
    </row>
    <row r="26" spans="2:18" x14ac:dyDescent="0.25">
      <c r="B26" t="s">
        <v>24</v>
      </c>
      <c r="D26" s="10">
        <v>85641</v>
      </c>
      <c r="E26" s="4"/>
      <c r="F26" s="4">
        <f t="shared" si="0"/>
        <v>1</v>
      </c>
      <c r="J26" s="10"/>
    </row>
    <row r="27" spans="2:18" x14ac:dyDescent="0.25">
      <c r="B27" t="s">
        <v>152</v>
      </c>
      <c r="D27" s="6">
        <v>75654</v>
      </c>
      <c r="F27" s="4">
        <f t="shared" si="0"/>
        <v>0.88338529442673486</v>
      </c>
    </row>
    <row r="30" spans="2:18" x14ac:dyDescent="0.25">
      <c r="E30" s="6"/>
    </row>
    <row r="31" spans="2:18" x14ac:dyDescent="0.25">
      <c r="E31" s="6"/>
    </row>
    <row r="32" spans="2:18" x14ac:dyDescent="0.25">
      <c r="E32" s="6"/>
    </row>
    <row r="33" spans="5:5" x14ac:dyDescent="0.25">
      <c r="E33" s="6"/>
    </row>
    <row r="34" spans="5:5" x14ac:dyDescent="0.25">
      <c r="E34" s="6"/>
    </row>
    <row r="35" spans="5:5" x14ac:dyDescent="0.25">
      <c r="E35" s="6"/>
    </row>
    <row r="36" spans="5:5" x14ac:dyDescent="0.25">
      <c r="E36" s="6"/>
    </row>
    <row r="37" spans="5:5" x14ac:dyDescent="0.25">
      <c r="E37" s="6"/>
    </row>
    <row r="38" spans="5:5" x14ac:dyDescent="0.25">
      <c r="E38" s="6"/>
    </row>
    <row r="39" spans="5:5" x14ac:dyDescent="0.25">
      <c r="E39" s="6"/>
    </row>
    <row r="40" spans="5:5" x14ac:dyDescent="0.25">
      <c r="E40" s="6"/>
    </row>
    <row r="41" spans="5:5" x14ac:dyDescent="0.25">
      <c r="E41" s="6"/>
    </row>
    <row r="42" spans="5:5" x14ac:dyDescent="0.25">
      <c r="E42" s="6"/>
    </row>
    <row r="43" spans="5:5" x14ac:dyDescent="0.25">
      <c r="E43" s="6"/>
    </row>
    <row r="44" spans="5:5" x14ac:dyDescent="0.25">
      <c r="E44" s="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30"/>
  <sheetViews>
    <sheetView workbookViewId="0">
      <selection activeCell="H34" sqref="H34"/>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140</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v>
      </c>
      <c r="D4" s="10">
        <v>5091</v>
      </c>
      <c r="E4" s="4"/>
      <c r="F4" s="4">
        <f>D4/D$26</f>
        <v>7.8323076923076926E-2</v>
      </c>
      <c r="Q4" s="10"/>
      <c r="R4" s="10"/>
    </row>
    <row r="5" spans="1:18" x14ac:dyDescent="0.25">
      <c r="B5" s="3">
        <v>2</v>
      </c>
      <c r="C5" t="s">
        <v>39</v>
      </c>
      <c r="D5" s="10">
        <v>4869</v>
      </c>
      <c r="E5" s="4"/>
      <c r="F5" s="4">
        <f t="shared" ref="F5:F27" si="0">D5/D$26</f>
        <v>7.4907692307692314E-2</v>
      </c>
      <c r="Q5" s="10"/>
      <c r="R5" s="10"/>
    </row>
    <row r="6" spans="1:18" x14ac:dyDescent="0.25">
      <c r="B6" s="3">
        <v>3</v>
      </c>
      <c r="C6" t="s">
        <v>5</v>
      </c>
      <c r="D6" s="10">
        <v>4675</v>
      </c>
      <c r="E6" s="4"/>
      <c r="F6" s="4">
        <f t="shared" si="0"/>
        <v>7.1923076923076923E-2</v>
      </c>
      <c r="Q6" s="10"/>
      <c r="R6" s="10"/>
    </row>
    <row r="7" spans="1:18" x14ac:dyDescent="0.25">
      <c r="B7" s="3">
        <v>4</v>
      </c>
      <c r="C7" t="s">
        <v>91</v>
      </c>
      <c r="D7" s="10">
        <v>3634</v>
      </c>
      <c r="E7" s="4"/>
      <c r="F7" s="4">
        <f t="shared" si="0"/>
        <v>5.5907692307692311E-2</v>
      </c>
      <c r="Q7" s="10"/>
      <c r="R7" s="10"/>
    </row>
    <row r="8" spans="1:18" x14ac:dyDescent="0.25">
      <c r="B8" s="3">
        <v>5</v>
      </c>
      <c r="C8" t="s">
        <v>92</v>
      </c>
      <c r="D8" s="10">
        <v>3851</v>
      </c>
      <c r="E8" s="4"/>
      <c r="F8" s="4">
        <f t="shared" si="0"/>
        <v>5.9246153846153844E-2</v>
      </c>
      <c r="Q8" s="10"/>
      <c r="R8" s="10"/>
    </row>
    <row r="9" spans="1:18" x14ac:dyDescent="0.25">
      <c r="B9" s="3">
        <v>6</v>
      </c>
      <c r="C9" t="s">
        <v>6</v>
      </c>
      <c r="D9" s="10">
        <v>3087</v>
      </c>
      <c r="E9" s="4"/>
      <c r="F9" s="4">
        <f t="shared" si="0"/>
        <v>4.7492307692307695E-2</v>
      </c>
      <c r="Q9" s="10"/>
      <c r="R9" s="10"/>
    </row>
    <row r="10" spans="1:18" x14ac:dyDescent="0.25">
      <c r="B10" s="3">
        <v>7</v>
      </c>
      <c r="C10" t="s">
        <v>79</v>
      </c>
      <c r="D10" s="10">
        <v>2553</v>
      </c>
      <c r="E10" s="4"/>
      <c r="F10" s="4">
        <f t="shared" si="0"/>
        <v>3.9276923076923077E-2</v>
      </c>
      <c r="Q10" s="10"/>
      <c r="R10" s="10"/>
    </row>
    <row r="11" spans="1:18" x14ac:dyDescent="0.25">
      <c r="B11" s="3">
        <v>8</v>
      </c>
      <c r="C11" t="s">
        <v>93</v>
      </c>
      <c r="D11" s="10">
        <v>2213</v>
      </c>
      <c r="E11" s="4"/>
      <c r="F11" s="4">
        <f t="shared" si="0"/>
        <v>3.4046153846153844E-2</v>
      </c>
      <c r="Q11" s="10"/>
      <c r="R11" s="10"/>
    </row>
    <row r="12" spans="1:18" x14ac:dyDescent="0.25">
      <c r="B12" s="3">
        <v>9</v>
      </c>
      <c r="C12" t="s">
        <v>66</v>
      </c>
      <c r="D12" s="10">
        <v>2113</v>
      </c>
      <c r="E12" s="4"/>
      <c r="F12" s="4">
        <f t="shared" si="0"/>
        <v>3.2507692307692307E-2</v>
      </c>
      <c r="Q12" s="10"/>
      <c r="R12" s="10"/>
    </row>
    <row r="13" spans="1:18" x14ac:dyDescent="0.25">
      <c r="B13" s="3">
        <v>10</v>
      </c>
      <c r="C13" t="s">
        <v>68</v>
      </c>
      <c r="D13" s="10">
        <v>1942</v>
      </c>
      <c r="E13" s="4"/>
      <c r="F13" s="4">
        <f t="shared" si="0"/>
        <v>2.9876923076923075E-2</v>
      </c>
      <c r="Q13" s="10"/>
      <c r="R13" s="10"/>
    </row>
    <row r="14" spans="1:18" x14ac:dyDescent="0.25">
      <c r="B14" s="3">
        <v>11</v>
      </c>
      <c r="C14" t="s">
        <v>97</v>
      </c>
      <c r="D14" s="10">
        <v>1900</v>
      </c>
      <c r="E14" s="4"/>
      <c r="F14" s="4">
        <f t="shared" si="0"/>
        <v>2.923076923076923E-2</v>
      </c>
      <c r="Q14" s="10"/>
      <c r="R14" s="10"/>
    </row>
    <row r="15" spans="1:18" x14ac:dyDescent="0.25">
      <c r="B15" s="3">
        <v>12</v>
      </c>
      <c r="C15" t="s">
        <v>131</v>
      </c>
      <c r="D15" s="10">
        <v>1797</v>
      </c>
      <c r="E15" s="4"/>
      <c r="F15" s="4">
        <f t="shared" si="0"/>
        <v>2.7646153846153845E-2</v>
      </c>
      <c r="Q15" s="10"/>
      <c r="R15" s="10"/>
    </row>
    <row r="16" spans="1:18" x14ac:dyDescent="0.25">
      <c r="B16" s="3">
        <v>13</v>
      </c>
      <c r="C16" t="s">
        <v>128</v>
      </c>
      <c r="D16" s="10">
        <v>1605</v>
      </c>
      <c r="E16" s="4"/>
      <c r="F16" s="4">
        <f t="shared" si="0"/>
        <v>2.4692307692307694E-2</v>
      </c>
      <c r="Q16" s="10"/>
      <c r="R16" s="10"/>
    </row>
    <row r="17" spans="2:18" x14ac:dyDescent="0.25">
      <c r="B17" s="3">
        <v>14</v>
      </c>
      <c r="C17" t="s">
        <v>37</v>
      </c>
      <c r="D17" s="10">
        <v>1514</v>
      </c>
      <c r="E17" s="4"/>
      <c r="F17" s="4">
        <f t="shared" si="0"/>
        <v>2.3292307692307692E-2</v>
      </c>
      <c r="Q17" s="10"/>
      <c r="R17" s="10"/>
    </row>
    <row r="18" spans="2:18" x14ac:dyDescent="0.25">
      <c r="B18" s="3">
        <v>15</v>
      </c>
      <c r="C18" t="s">
        <v>132</v>
      </c>
      <c r="D18" s="10">
        <v>1385</v>
      </c>
      <c r="E18" s="4"/>
      <c r="F18" s="4">
        <f t="shared" si="0"/>
        <v>2.1307692307692309E-2</v>
      </c>
      <c r="Q18" s="10"/>
      <c r="R18" s="10"/>
    </row>
    <row r="19" spans="2:18" x14ac:dyDescent="0.25">
      <c r="B19" s="3">
        <v>16</v>
      </c>
      <c r="C19" t="s">
        <v>70</v>
      </c>
      <c r="D19" s="10">
        <v>1354</v>
      </c>
      <c r="E19" s="4"/>
      <c r="F19" s="4">
        <f t="shared" si="0"/>
        <v>2.0830769230769229E-2</v>
      </c>
      <c r="Q19" s="10"/>
      <c r="R19" s="10"/>
    </row>
    <row r="20" spans="2:18" x14ac:dyDescent="0.25">
      <c r="B20" s="3">
        <v>17</v>
      </c>
      <c r="C20" t="s">
        <v>130</v>
      </c>
      <c r="D20" s="10">
        <v>1245</v>
      </c>
      <c r="E20" s="4"/>
      <c r="F20" s="4">
        <f t="shared" si="0"/>
        <v>1.9153846153846153E-2</v>
      </c>
      <c r="Q20" s="10"/>
      <c r="R20" s="10"/>
    </row>
    <row r="21" spans="2:18" x14ac:dyDescent="0.25">
      <c r="B21" s="3">
        <v>18</v>
      </c>
      <c r="C21" t="s">
        <v>67</v>
      </c>
      <c r="D21" s="10">
        <v>1103</v>
      </c>
      <c r="E21" s="4"/>
      <c r="F21" s="4">
        <f t="shared" si="0"/>
        <v>1.6969230769230768E-2</v>
      </c>
      <c r="Q21" s="10"/>
      <c r="R21" s="10"/>
    </row>
    <row r="22" spans="2:18" x14ac:dyDescent="0.25">
      <c r="B22" s="3">
        <v>19</v>
      </c>
      <c r="C22" t="s">
        <v>139</v>
      </c>
      <c r="D22" s="10">
        <v>956</v>
      </c>
      <c r="E22" s="4"/>
      <c r="F22" s="4">
        <f t="shared" si="0"/>
        <v>1.4707692307692307E-2</v>
      </c>
      <c r="Q22" s="10"/>
      <c r="R22" s="10"/>
    </row>
    <row r="23" spans="2:18" x14ac:dyDescent="0.25">
      <c r="B23" s="3">
        <v>20</v>
      </c>
      <c r="C23" t="s">
        <v>141</v>
      </c>
      <c r="D23" s="10">
        <v>911</v>
      </c>
      <c r="E23" s="4"/>
      <c r="F23" s="4">
        <f t="shared" si="0"/>
        <v>1.4015384615384615E-2</v>
      </c>
      <c r="Q23" s="10"/>
      <c r="R23" s="10"/>
    </row>
    <row r="24" spans="2:18" x14ac:dyDescent="0.25">
      <c r="B24" t="s">
        <v>75</v>
      </c>
      <c r="D24" s="10">
        <f>SUM(D4:D23)</f>
        <v>47798</v>
      </c>
      <c r="E24" s="4"/>
      <c r="F24" s="4">
        <f t="shared" si="0"/>
        <v>0.73535384615384614</v>
      </c>
      <c r="H24" s="10"/>
      <c r="J24" s="10"/>
    </row>
    <row r="25" spans="2:18" x14ac:dyDescent="0.25">
      <c r="B25" t="s">
        <v>23</v>
      </c>
      <c r="D25" s="10">
        <f>D26-D24</f>
        <v>17202</v>
      </c>
      <c r="E25" s="4"/>
      <c r="F25" s="4">
        <f t="shared" si="0"/>
        <v>0.26464615384615386</v>
      </c>
      <c r="J25" s="10"/>
    </row>
    <row r="26" spans="2:18" x14ac:dyDescent="0.25">
      <c r="B26" t="s">
        <v>24</v>
      </c>
      <c r="D26" s="10">
        <v>65000</v>
      </c>
      <c r="E26" s="4"/>
      <c r="F26" s="4">
        <f t="shared" si="0"/>
        <v>1</v>
      </c>
      <c r="J26" s="10"/>
    </row>
    <row r="27" spans="2:18" x14ac:dyDescent="0.25">
      <c r="B27" t="s">
        <v>152</v>
      </c>
      <c r="D27" s="6">
        <v>59016</v>
      </c>
      <c r="F27" s="4">
        <f t="shared" si="0"/>
        <v>0.90793846153846158</v>
      </c>
    </row>
    <row r="29" spans="2:18" x14ac:dyDescent="0.25">
      <c r="B29" t="s">
        <v>57</v>
      </c>
      <c r="E29" s="6"/>
    </row>
    <row r="30" spans="2:18" x14ac:dyDescent="0.25">
      <c r="B30" t="s">
        <v>182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R29"/>
  <sheetViews>
    <sheetView workbookViewId="0">
      <selection activeCell="D26" sqref="D26"/>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142</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39</v>
      </c>
      <c r="D4" s="10">
        <v>4774</v>
      </c>
      <c r="E4" s="4"/>
      <c r="F4" s="4">
        <f>D4/D$26</f>
        <v>7.8910540138478202E-2</v>
      </c>
      <c r="Q4" s="10"/>
      <c r="R4" s="10"/>
    </row>
    <row r="5" spans="1:18" x14ac:dyDescent="0.25">
      <c r="B5" s="3">
        <v>2</v>
      </c>
      <c r="C5" t="s">
        <v>5</v>
      </c>
      <c r="D5" s="10">
        <v>4579</v>
      </c>
      <c r="E5" s="4"/>
      <c r="F5" s="4">
        <f t="shared" ref="F5:F27" si="0">D5/D$26</f>
        <v>7.5687340447023813E-2</v>
      </c>
      <c r="Q5" s="10"/>
      <c r="R5" s="10"/>
    </row>
    <row r="6" spans="1:18" x14ac:dyDescent="0.25">
      <c r="B6" s="3">
        <v>3</v>
      </c>
      <c r="C6" t="s">
        <v>3</v>
      </c>
      <c r="D6" s="10">
        <v>4019</v>
      </c>
      <c r="E6" s="4"/>
      <c r="F6" s="4">
        <f t="shared" si="0"/>
        <v>6.6430972102334299E-2</v>
      </c>
      <c r="Q6" s="10"/>
      <c r="R6" s="10"/>
    </row>
    <row r="7" spans="1:18" x14ac:dyDescent="0.25">
      <c r="B7" s="3">
        <v>4</v>
      </c>
      <c r="C7" t="s">
        <v>91</v>
      </c>
      <c r="D7" s="10">
        <v>3802</v>
      </c>
      <c r="E7" s="4"/>
      <c r="F7" s="4">
        <f t="shared" si="0"/>
        <v>6.2844129368767099E-2</v>
      </c>
      <c r="Q7" s="10"/>
      <c r="R7" s="10"/>
    </row>
    <row r="8" spans="1:18" x14ac:dyDescent="0.25">
      <c r="B8" s="3">
        <v>5</v>
      </c>
      <c r="C8" t="s">
        <v>92</v>
      </c>
      <c r="D8" s="10">
        <v>3765</v>
      </c>
      <c r="E8" s="4"/>
      <c r="F8" s="4">
        <f t="shared" si="0"/>
        <v>6.2232547888850118E-2</v>
      </c>
      <c r="Q8" s="10"/>
      <c r="R8" s="10"/>
    </row>
    <row r="9" spans="1:18" x14ac:dyDescent="0.25">
      <c r="B9" s="3">
        <v>6</v>
      </c>
      <c r="C9" t="s">
        <v>6</v>
      </c>
      <c r="D9" s="10">
        <v>2738</v>
      </c>
      <c r="E9" s="4"/>
      <c r="F9" s="4">
        <f t="shared" si="0"/>
        <v>4.5257029513857003E-2</v>
      </c>
      <c r="Q9" s="10"/>
      <c r="R9" s="10"/>
    </row>
    <row r="10" spans="1:18" x14ac:dyDescent="0.25">
      <c r="B10" s="3">
        <v>7</v>
      </c>
      <c r="C10" t="s">
        <v>79</v>
      </c>
      <c r="D10" s="10">
        <v>2705</v>
      </c>
      <c r="E10" s="4"/>
      <c r="F10" s="4">
        <f t="shared" si="0"/>
        <v>4.4711564950687802E-2</v>
      </c>
      <c r="Q10" s="10"/>
      <c r="R10" s="10"/>
    </row>
    <row r="11" spans="1:18" x14ac:dyDescent="0.25">
      <c r="B11" s="3">
        <v>8</v>
      </c>
      <c r="C11" t="s">
        <v>93</v>
      </c>
      <c r="D11" s="10">
        <v>2303</v>
      </c>
      <c r="E11" s="4"/>
      <c r="F11" s="4">
        <f t="shared" si="0"/>
        <v>3.8066814817535675E-2</v>
      </c>
      <c r="Q11" s="10"/>
      <c r="R11" s="10"/>
    </row>
    <row r="12" spans="1:18" x14ac:dyDescent="0.25">
      <c r="B12" s="3">
        <v>9</v>
      </c>
      <c r="C12" t="s">
        <v>68</v>
      </c>
      <c r="D12" s="10">
        <v>2037</v>
      </c>
      <c r="E12" s="4"/>
      <c r="F12" s="4">
        <f t="shared" si="0"/>
        <v>3.3670039853808148E-2</v>
      </c>
      <c r="Q12" s="10"/>
      <c r="R12" s="10"/>
    </row>
    <row r="13" spans="1:18" x14ac:dyDescent="0.25">
      <c r="B13" s="3">
        <v>10</v>
      </c>
      <c r="C13" t="s">
        <v>66</v>
      </c>
      <c r="D13" s="10">
        <v>2022</v>
      </c>
      <c r="E13" s="4"/>
      <c r="F13" s="4">
        <f t="shared" si="0"/>
        <v>3.3422101416003963E-2</v>
      </c>
      <c r="Q13" s="10"/>
      <c r="R13" s="10"/>
    </row>
    <row r="14" spans="1:18" x14ac:dyDescent="0.25">
      <c r="B14" s="3">
        <v>11</v>
      </c>
      <c r="C14" t="s">
        <v>131</v>
      </c>
      <c r="D14" s="10">
        <v>1602</v>
      </c>
      <c r="E14" s="4"/>
      <c r="F14" s="4">
        <f t="shared" si="0"/>
        <v>2.6479825157486821E-2</v>
      </c>
      <c r="Q14" s="10"/>
      <c r="R14" s="10"/>
    </row>
    <row r="15" spans="1:18" x14ac:dyDescent="0.25">
      <c r="B15" s="3">
        <v>12</v>
      </c>
      <c r="C15" t="s">
        <v>97</v>
      </c>
      <c r="D15" s="10">
        <v>1473</v>
      </c>
      <c r="E15" s="4"/>
      <c r="F15" s="4">
        <f t="shared" si="0"/>
        <v>2.434755459237084E-2</v>
      </c>
      <c r="Q15" s="10"/>
      <c r="R15" s="10"/>
    </row>
    <row r="16" spans="1:18" x14ac:dyDescent="0.25">
      <c r="B16" s="3">
        <v>13</v>
      </c>
      <c r="C16" t="s">
        <v>128</v>
      </c>
      <c r="D16" s="10">
        <v>1362</v>
      </c>
      <c r="E16" s="4"/>
      <c r="F16" s="4">
        <f t="shared" si="0"/>
        <v>2.2512810152619883E-2</v>
      </c>
      <c r="Q16" s="10"/>
      <c r="R16" s="10"/>
    </row>
    <row r="17" spans="2:18" x14ac:dyDescent="0.25">
      <c r="B17" s="3">
        <v>14</v>
      </c>
      <c r="C17" t="s">
        <v>132</v>
      </c>
      <c r="D17" s="10">
        <v>1462</v>
      </c>
      <c r="E17" s="4"/>
      <c r="F17" s="4">
        <f t="shared" si="0"/>
        <v>2.4165733071314439E-2</v>
      </c>
      <c r="Q17" s="10"/>
      <c r="R17" s="10"/>
    </row>
    <row r="18" spans="2:18" x14ac:dyDescent="0.25">
      <c r="B18" s="3">
        <v>15</v>
      </c>
      <c r="C18" t="s">
        <v>70</v>
      </c>
      <c r="D18" s="10">
        <v>1218</v>
      </c>
      <c r="E18" s="4"/>
      <c r="F18" s="4">
        <f t="shared" si="0"/>
        <v>2.0132601149699718E-2</v>
      </c>
      <c r="Q18" s="10"/>
      <c r="R18" s="10"/>
    </row>
    <row r="19" spans="2:18" x14ac:dyDescent="0.25">
      <c r="B19" s="3">
        <v>16</v>
      </c>
      <c r="C19" t="s">
        <v>130</v>
      </c>
      <c r="D19" s="10">
        <v>1263</v>
      </c>
      <c r="E19" s="4"/>
      <c r="F19" s="4">
        <f t="shared" si="0"/>
        <v>2.0876416463112269E-2</v>
      </c>
      <c r="Q19" s="10"/>
      <c r="R19" s="10"/>
    </row>
    <row r="20" spans="2:18" x14ac:dyDescent="0.25">
      <c r="B20" s="3">
        <v>17</v>
      </c>
      <c r="C20" t="s">
        <v>37</v>
      </c>
      <c r="D20" s="10">
        <v>1226</v>
      </c>
      <c r="E20" s="4"/>
      <c r="F20" s="4">
        <f t="shared" si="0"/>
        <v>2.0264834983195285E-2</v>
      </c>
      <c r="Q20" s="10"/>
      <c r="R20" s="10"/>
    </row>
    <row r="21" spans="2:18" x14ac:dyDescent="0.25">
      <c r="B21" s="3">
        <v>18</v>
      </c>
      <c r="C21" t="s">
        <v>67</v>
      </c>
      <c r="D21" s="10">
        <v>1196</v>
      </c>
      <c r="E21" s="4"/>
      <c r="F21" s="4">
        <f t="shared" si="0"/>
        <v>1.9768958107586915E-2</v>
      </c>
      <c r="Q21" s="10"/>
      <c r="R21" s="10"/>
    </row>
    <row r="22" spans="2:18" x14ac:dyDescent="0.25">
      <c r="B22" s="3">
        <v>19</v>
      </c>
      <c r="C22" t="s">
        <v>139</v>
      </c>
      <c r="D22" s="10">
        <v>981</v>
      </c>
      <c r="E22" s="4"/>
      <c r="F22" s="4">
        <f t="shared" si="0"/>
        <v>1.6215173832393615E-2</v>
      </c>
      <c r="Q22" s="10"/>
      <c r="R22" s="10"/>
    </row>
    <row r="23" spans="2:18" x14ac:dyDescent="0.25">
      <c r="B23" s="3">
        <v>20</v>
      </c>
      <c r="C23" t="s">
        <v>18</v>
      </c>
      <c r="D23" s="10">
        <v>934</v>
      </c>
      <c r="E23" s="4"/>
      <c r="F23" s="4">
        <f t="shared" si="0"/>
        <v>1.5438300060607174E-2</v>
      </c>
      <c r="Q23" s="10"/>
      <c r="R23" s="10"/>
    </row>
    <row r="24" spans="2:18" x14ac:dyDescent="0.25">
      <c r="B24" t="s">
        <v>75</v>
      </c>
      <c r="D24" s="10">
        <f>SUM(D4:D23)</f>
        <v>45461</v>
      </c>
      <c r="E24" s="4"/>
      <c r="F24" s="4">
        <f t="shared" si="0"/>
        <v>0.75143528806773308</v>
      </c>
      <c r="H24" s="10"/>
      <c r="J24" s="10"/>
    </row>
    <row r="25" spans="2:18" x14ac:dyDescent="0.25">
      <c r="B25" t="s">
        <v>23</v>
      </c>
      <c r="D25" s="10"/>
      <c r="E25" s="4"/>
      <c r="F25" s="4">
        <f t="shared" si="0"/>
        <v>0</v>
      </c>
      <c r="J25" s="10"/>
    </row>
    <row r="26" spans="2:18" x14ac:dyDescent="0.25">
      <c r="B26" t="s">
        <v>153</v>
      </c>
      <c r="D26" s="10">
        <f>D27/0.9</f>
        <v>60498.888888888891</v>
      </c>
      <c r="E26" s="4"/>
      <c r="F26" s="4">
        <f t="shared" si="0"/>
        <v>1</v>
      </c>
      <c r="J26" s="10"/>
    </row>
    <row r="27" spans="2:18" x14ac:dyDescent="0.25">
      <c r="B27" t="s">
        <v>152</v>
      </c>
      <c r="D27" s="6">
        <v>54449</v>
      </c>
      <c r="F27" s="4">
        <f t="shared" si="0"/>
        <v>0.9</v>
      </c>
    </row>
    <row r="29" spans="2:18" x14ac:dyDescent="0.25">
      <c r="E29" s="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27"/>
  <sheetViews>
    <sheetView workbookViewId="0">
      <selection activeCell="D31" sqref="D31"/>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143</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39</v>
      </c>
      <c r="D4" s="10">
        <v>4322</v>
      </c>
      <c r="E4" s="4"/>
      <c r="F4" s="4">
        <f>D4/D$26</f>
        <v>7.4006849315068499E-2</v>
      </c>
      <c r="Q4" s="10"/>
      <c r="R4" s="10"/>
    </row>
    <row r="5" spans="1:18" x14ac:dyDescent="0.25">
      <c r="B5" s="3">
        <v>2</v>
      </c>
      <c r="C5" t="s">
        <v>5</v>
      </c>
      <c r="D5" s="10">
        <v>4202</v>
      </c>
      <c r="E5" s="4"/>
      <c r="F5" s="4">
        <f t="shared" ref="F5:F27" si="0">D5/D$26</f>
        <v>7.1952054794520548E-2</v>
      </c>
      <c r="Q5" s="10"/>
      <c r="R5" s="10"/>
    </row>
    <row r="6" spans="1:18" x14ac:dyDescent="0.25">
      <c r="B6" s="3">
        <v>3</v>
      </c>
      <c r="C6" t="s">
        <v>91</v>
      </c>
      <c r="D6" s="10">
        <v>3539</v>
      </c>
      <c r="E6" s="4"/>
      <c r="F6" s="4">
        <f t="shared" si="0"/>
        <v>6.0599315068493149E-2</v>
      </c>
      <c r="Q6" s="10"/>
      <c r="R6" s="10"/>
    </row>
    <row r="7" spans="1:18" x14ac:dyDescent="0.25">
      <c r="B7" s="3">
        <v>4</v>
      </c>
      <c r="C7" t="s">
        <v>92</v>
      </c>
      <c r="D7" s="10">
        <v>3516</v>
      </c>
      <c r="E7" s="4"/>
      <c r="F7" s="4">
        <f t="shared" si="0"/>
        <v>6.0205479452054796E-2</v>
      </c>
      <c r="Q7" s="10"/>
      <c r="R7" s="10"/>
    </row>
    <row r="8" spans="1:18" x14ac:dyDescent="0.25">
      <c r="B8" s="3">
        <v>5</v>
      </c>
      <c r="C8" t="s">
        <v>3</v>
      </c>
      <c r="D8" s="10">
        <v>3171</v>
      </c>
      <c r="E8" s="4"/>
      <c r="F8" s="4">
        <f t="shared" si="0"/>
        <v>5.4297945205479453E-2</v>
      </c>
      <c r="Q8" s="10"/>
      <c r="R8" s="10"/>
    </row>
    <row r="9" spans="1:18" x14ac:dyDescent="0.25">
      <c r="B9" s="3">
        <v>6</v>
      </c>
      <c r="C9" t="s">
        <v>79</v>
      </c>
      <c r="D9" s="10">
        <v>2599</v>
      </c>
      <c r="E9" s="4"/>
      <c r="F9" s="4">
        <f t="shared" si="0"/>
        <v>4.4503424657534249E-2</v>
      </c>
      <c r="Q9" s="10"/>
      <c r="R9" s="10"/>
    </row>
    <row r="10" spans="1:18" x14ac:dyDescent="0.25">
      <c r="B10" s="3">
        <v>7</v>
      </c>
      <c r="C10" t="s">
        <v>6</v>
      </c>
      <c r="D10" s="10">
        <v>2574</v>
      </c>
      <c r="E10" s="4"/>
      <c r="F10" s="4">
        <f t="shared" si="0"/>
        <v>4.4075342465753425E-2</v>
      </c>
      <c r="Q10" s="10"/>
      <c r="R10" s="10"/>
    </row>
    <row r="11" spans="1:18" x14ac:dyDescent="0.25">
      <c r="B11" s="3">
        <v>8</v>
      </c>
      <c r="C11" t="s">
        <v>93</v>
      </c>
      <c r="D11" s="10">
        <v>2108</v>
      </c>
      <c r="E11" s="4"/>
      <c r="F11" s="4">
        <f t="shared" si="0"/>
        <v>3.6095890410958904E-2</v>
      </c>
      <c r="Q11" s="10"/>
      <c r="R11" s="10"/>
    </row>
    <row r="12" spans="1:18" x14ac:dyDescent="0.25">
      <c r="B12" s="3">
        <v>9</v>
      </c>
      <c r="C12" t="s">
        <v>66</v>
      </c>
      <c r="D12" s="10">
        <v>1955</v>
      </c>
      <c r="E12" s="4"/>
      <c r="F12" s="4">
        <f t="shared" si="0"/>
        <v>3.3476027397260272E-2</v>
      </c>
      <c r="Q12" s="10"/>
      <c r="R12" s="10"/>
    </row>
    <row r="13" spans="1:18" x14ac:dyDescent="0.25">
      <c r="B13" s="3">
        <v>10</v>
      </c>
      <c r="C13" t="s">
        <v>68</v>
      </c>
      <c r="D13" s="10">
        <v>1826</v>
      </c>
      <c r="E13" s="4"/>
      <c r="F13" s="4">
        <f t="shared" si="0"/>
        <v>3.1267123287671235E-2</v>
      </c>
      <c r="Q13" s="10"/>
      <c r="R13" s="10"/>
    </row>
    <row r="14" spans="1:18" x14ac:dyDescent="0.25">
      <c r="B14" s="3">
        <v>11</v>
      </c>
      <c r="C14" t="s">
        <v>131</v>
      </c>
      <c r="D14" s="10">
        <v>1653</v>
      </c>
      <c r="E14" s="4"/>
      <c r="F14" s="4">
        <f t="shared" si="0"/>
        <v>2.8304794520547946E-2</v>
      </c>
      <c r="Q14" s="10"/>
      <c r="R14" s="10"/>
    </row>
    <row r="15" spans="1:18" x14ac:dyDescent="0.25">
      <c r="B15" s="3">
        <v>12</v>
      </c>
      <c r="C15" t="s">
        <v>128</v>
      </c>
      <c r="D15" s="10">
        <v>1441</v>
      </c>
      <c r="E15" s="4"/>
      <c r="F15" s="4">
        <f t="shared" si="0"/>
        <v>2.4674657534246577E-2</v>
      </c>
      <c r="Q15" s="10"/>
      <c r="R15" s="10"/>
    </row>
    <row r="16" spans="1:18" x14ac:dyDescent="0.25">
      <c r="B16" s="3">
        <v>13</v>
      </c>
      <c r="C16" t="s">
        <v>97</v>
      </c>
      <c r="D16" s="10">
        <v>1315</v>
      </c>
      <c r="E16" s="4"/>
      <c r="F16" s="4">
        <f t="shared" si="0"/>
        <v>2.2517123287671234E-2</v>
      </c>
      <c r="Q16" s="10"/>
      <c r="R16" s="10"/>
    </row>
    <row r="17" spans="2:18" x14ac:dyDescent="0.25">
      <c r="B17" s="3">
        <v>14</v>
      </c>
      <c r="C17" t="s">
        <v>130</v>
      </c>
      <c r="D17" s="10">
        <v>1204</v>
      </c>
      <c r="E17" s="4"/>
      <c r="F17" s="4">
        <f t="shared" si="0"/>
        <v>2.0616438356164384E-2</v>
      </c>
      <c r="Q17" s="10"/>
      <c r="R17" s="10"/>
    </row>
    <row r="18" spans="2:18" x14ac:dyDescent="0.25">
      <c r="B18" s="3">
        <v>15</v>
      </c>
      <c r="C18" t="s">
        <v>132</v>
      </c>
      <c r="D18" s="10">
        <v>1196</v>
      </c>
      <c r="E18" s="4"/>
      <c r="F18" s="4">
        <f t="shared" si="0"/>
        <v>2.0479452054794522E-2</v>
      </c>
      <c r="Q18" s="10"/>
      <c r="R18" s="10"/>
    </row>
    <row r="19" spans="2:18" x14ac:dyDescent="0.25">
      <c r="B19" s="3">
        <v>16</v>
      </c>
      <c r="C19" t="s">
        <v>70</v>
      </c>
      <c r="D19" s="10">
        <v>1194</v>
      </c>
      <c r="E19" s="4"/>
      <c r="F19" s="4">
        <f t="shared" si="0"/>
        <v>2.0445205479452055E-2</v>
      </c>
      <c r="Q19" s="10"/>
      <c r="R19" s="10"/>
    </row>
    <row r="20" spans="2:18" x14ac:dyDescent="0.25">
      <c r="B20" s="3">
        <v>17</v>
      </c>
      <c r="C20" t="s">
        <v>37</v>
      </c>
      <c r="D20" s="10">
        <v>1053</v>
      </c>
      <c r="E20" s="4"/>
      <c r="F20" s="4">
        <f t="shared" si="0"/>
        <v>1.8030821917808221E-2</v>
      </c>
      <c r="Q20" s="10"/>
      <c r="R20" s="10"/>
    </row>
    <row r="21" spans="2:18" x14ac:dyDescent="0.25">
      <c r="B21" s="3">
        <v>18</v>
      </c>
      <c r="C21" t="s">
        <v>67</v>
      </c>
      <c r="D21" s="10">
        <v>1010</v>
      </c>
      <c r="E21" s="4"/>
      <c r="F21" s="4">
        <f t="shared" si="0"/>
        <v>1.7294520547945204E-2</v>
      </c>
      <c r="Q21" s="10"/>
      <c r="R21" s="10"/>
    </row>
    <row r="22" spans="2:18" x14ac:dyDescent="0.25">
      <c r="B22" s="3">
        <v>19</v>
      </c>
      <c r="C22" t="s">
        <v>139</v>
      </c>
      <c r="D22" s="10">
        <v>954</v>
      </c>
      <c r="E22" s="4"/>
      <c r="F22" s="4">
        <f t="shared" si="0"/>
        <v>1.6335616438356165E-2</v>
      </c>
      <c r="Q22" s="10"/>
      <c r="R22" s="10"/>
    </row>
    <row r="23" spans="2:18" x14ac:dyDescent="0.25">
      <c r="B23" s="3">
        <v>20</v>
      </c>
      <c r="C23" t="s">
        <v>144</v>
      </c>
      <c r="D23" s="10">
        <v>800</v>
      </c>
      <c r="E23" s="4"/>
      <c r="F23" s="4">
        <f t="shared" si="0"/>
        <v>1.3698630136986301E-2</v>
      </c>
      <c r="Q23" s="10"/>
      <c r="R23" s="10"/>
    </row>
    <row r="24" spans="2:18" x14ac:dyDescent="0.25">
      <c r="B24" t="s">
        <v>75</v>
      </c>
      <c r="D24" s="10">
        <f>SUM(D4:D23)</f>
        <v>41632</v>
      </c>
      <c r="E24" s="4"/>
      <c r="F24" s="4">
        <f t="shared" si="0"/>
        <v>0.71287671232876715</v>
      </c>
      <c r="H24" s="10"/>
      <c r="J24" s="10"/>
    </row>
    <row r="25" spans="2:18" x14ac:dyDescent="0.25">
      <c r="B25" t="s">
        <v>23</v>
      </c>
      <c r="D25" s="10">
        <f>D26-D24</f>
        <v>16768</v>
      </c>
      <c r="E25" s="4"/>
      <c r="F25" s="4">
        <f t="shared" si="0"/>
        <v>0.28712328767123285</v>
      </c>
      <c r="J25" s="10"/>
    </row>
    <row r="26" spans="2:18" x14ac:dyDescent="0.25">
      <c r="B26" t="s">
        <v>24</v>
      </c>
      <c r="D26" s="10">
        <v>58400</v>
      </c>
      <c r="E26" s="4"/>
      <c r="F26" s="4">
        <f t="shared" si="0"/>
        <v>1</v>
      </c>
      <c r="J26" s="10"/>
    </row>
    <row r="27" spans="2:18" x14ac:dyDescent="0.25">
      <c r="B27" t="s">
        <v>152</v>
      </c>
      <c r="D27" s="6">
        <v>50025</v>
      </c>
      <c r="F27" s="4">
        <f t="shared" si="0"/>
        <v>0.85659246575342463</v>
      </c>
      <c r="I27" s="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27"/>
  <sheetViews>
    <sheetView workbookViewId="0">
      <selection activeCell="B27" sqref="B27"/>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145</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39</v>
      </c>
      <c r="D4" s="10">
        <v>4489</v>
      </c>
      <c r="E4" s="4"/>
      <c r="F4" s="4">
        <f>D4/D$26</f>
        <v>7.8479020979020986E-2</v>
      </c>
      <c r="Q4" s="10"/>
      <c r="R4" s="10"/>
    </row>
    <row r="5" spans="1:18" x14ac:dyDescent="0.25">
      <c r="B5" s="3">
        <v>2</v>
      </c>
      <c r="C5" t="s">
        <v>5</v>
      </c>
      <c r="D5" s="10">
        <v>4310</v>
      </c>
      <c r="E5" s="4"/>
      <c r="F5" s="4">
        <f t="shared" ref="F5:F27" si="0">D5/D$26</f>
        <v>7.5349650349650354E-2</v>
      </c>
      <c r="Q5" s="10"/>
      <c r="R5" s="10"/>
    </row>
    <row r="6" spans="1:18" x14ac:dyDescent="0.25">
      <c r="B6" s="3">
        <v>3</v>
      </c>
      <c r="C6" t="s">
        <v>92</v>
      </c>
      <c r="D6" s="10">
        <v>3622</v>
      </c>
      <c r="E6" s="4"/>
      <c r="F6" s="4">
        <f t="shared" si="0"/>
        <v>6.3321678321678315E-2</v>
      </c>
      <c r="Q6" s="10"/>
      <c r="R6" s="10"/>
    </row>
    <row r="7" spans="1:18" x14ac:dyDescent="0.25">
      <c r="B7" s="3">
        <v>4</v>
      </c>
      <c r="C7" t="s">
        <v>91</v>
      </c>
      <c r="D7" s="10">
        <v>3183</v>
      </c>
      <c r="E7" s="4"/>
      <c r="F7" s="4">
        <f t="shared" si="0"/>
        <v>5.5646853146853144E-2</v>
      </c>
      <c r="Q7" s="10"/>
      <c r="R7" s="10"/>
    </row>
    <row r="8" spans="1:18" x14ac:dyDescent="0.25">
      <c r="B8" s="3">
        <v>5</v>
      </c>
      <c r="C8" t="s">
        <v>6</v>
      </c>
      <c r="D8" s="10">
        <v>2787</v>
      </c>
      <c r="E8" s="4"/>
      <c r="F8" s="4">
        <f t="shared" si="0"/>
        <v>4.8723776223776223E-2</v>
      </c>
      <c r="Q8" s="10"/>
      <c r="R8" s="10"/>
    </row>
    <row r="9" spans="1:18" x14ac:dyDescent="0.25">
      <c r="B9" s="3">
        <v>6</v>
      </c>
      <c r="C9" t="s">
        <v>79</v>
      </c>
      <c r="D9" s="10">
        <v>2770</v>
      </c>
      <c r="E9" s="4"/>
      <c r="F9" s="4">
        <f t="shared" si="0"/>
        <v>4.842657342657343E-2</v>
      </c>
      <c r="Q9" s="10"/>
      <c r="R9" s="10"/>
    </row>
    <row r="10" spans="1:18" x14ac:dyDescent="0.25">
      <c r="B10" s="3">
        <v>7</v>
      </c>
      <c r="C10" t="s">
        <v>93</v>
      </c>
      <c r="D10" s="10">
        <v>2500</v>
      </c>
      <c r="E10" s="4"/>
      <c r="F10" s="4">
        <f t="shared" si="0"/>
        <v>4.3706293706293704E-2</v>
      </c>
      <c r="Q10" s="10"/>
      <c r="R10" s="10"/>
    </row>
    <row r="11" spans="1:18" x14ac:dyDescent="0.25">
      <c r="B11" s="3">
        <v>8</v>
      </c>
      <c r="C11" t="s">
        <v>3</v>
      </c>
      <c r="D11" s="10">
        <v>2430</v>
      </c>
      <c r="E11" s="4"/>
      <c r="F11" s="4">
        <f t="shared" si="0"/>
        <v>4.2482517482517482E-2</v>
      </c>
      <c r="Q11" s="10"/>
      <c r="R11" s="10"/>
    </row>
    <row r="12" spans="1:18" x14ac:dyDescent="0.25">
      <c r="B12" s="3">
        <v>9</v>
      </c>
      <c r="C12" t="s">
        <v>68</v>
      </c>
      <c r="D12" s="10">
        <v>1804</v>
      </c>
      <c r="E12" s="4"/>
      <c r="F12" s="4">
        <f t="shared" si="0"/>
        <v>3.1538461538461536E-2</v>
      </c>
      <c r="Q12" s="10"/>
      <c r="R12" s="10"/>
    </row>
    <row r="13" spans="1:18" x14ac:dyDescent="0.25">
      <c r="B13" s="3">
        <v>10</v>
      </c>
      <c r="C13" t="s">
        <v>66</v>
      </c>
      <c r="D13" s="10">
        <v>1643</v>
      </c>
      <c r="E13" s="4"/>
      <c r="F13" s="4">
        <f t="shared" si="0"/>
        <v>2.8723776223776223E-2</v>
      </c>
      <c r="Q13" s="10"/>
      <c r="R13" s="10"/>
    </row>
    <row r="14" spans="1:18" x14ac:dyDescent="0.25">
      <c r="B14" s="3">
        <v>11</v>
      </c>
      <c r="C14" t="s">
        <v>131</v>
      </c>
      <c r="D14" s="10">
        <v>1552</v>
      </c>
      <c r="E14" s="4"/>
      <c r="F14" s="4">
        <f t="shared" si="0"/>
        <v>2.7132867132867132E-2</v>
      </c>
      <c r="Q14" s="10"/>
      <c r="R14" s="10"/>
    </row>
    <row r="15" spans="1:18" x14ac:dyDescent="0.25">
      <c r="B15" s="3">
        <v>12</v>
      </c>
      <c r="C15" t="s">
        <v>128</v>
      </c>
      <c r="D15" s="10">
        <v>1271</v>
      </c>
      <c r="E15" s="4"/>
      <c r="F15" s="4">
        <f t="shared" si="0"/>
        <v>2.222027972027972E-2</v>
      </c>
      <c r="Q15" s="10"/>
      <c r="R15" s="10"/>
    </row>
    <row r="16" spans="1:18" x14ac:dyDescent="0.25">
      <c r="B16" s="3">
        <v>13</v>
      </c>
      <c r="C16" t="s">
        <v>97</v>
      </c>
      <c r="D16" s="10">
        <v>1260</v>
      </c>
      <c r="E16" s="4"/>
      <c r="F16" s="4">
        <f t="shared" si="0"/>
        <v>2.2027972027972027E-2</v>
      </c>
      <c r="Q16" s="10"/>
      <c r="R16" s="10"/>
    </row>
    <row r="17" spans="2:18" x14ac:dyDescent="0.25">
      <c r="B17" s="3">
        <v>14</v>
      </c>
      <c r="C17" t="s">
        <v>132</v>
      </c>
      <c r="D17" s="10">
        <v>1154</v>
      </c>
      <c r="E17" s="4"/>
      <c r="F17" s="4">
        <f t="shared" si="0"/>
        <v>2.0174825174825176E-2</v>
      </c>
      <c r="Q17" s="10"/>
      <c r="R17" s="10"/>
    </row>
    <row r="18" spans="2:18" x14ac:dyDescent="0.25">
      <c r="B18" s="3">
        <v>15</v>
      </c>
      <c r="C18" t="s">
        <v>130</v>
      </c>
      <c r="D18" s="10">
        <v>1154</v>
      </c>
      <c r="E18" s="4"/>
      <c r="F18" s="4">
        <f t="shared" si="0"/>
        <v>2.0174825174825176E-2</v>
      </c>
      <c r="Q18" s="10"/>
      <c r="R18" s="10"/>
    </row>
    <row r="19" spans="2:18" x14ac:dyDescent="0.25">
      <c r="B19" s="3">
        <v>16</v>
      </c>
      <c r="C19" t="s">
        <v>70</v>
      </c>
      <c r="D19" s="10">
        <v>1107</v>
      </c>
      <c r="E19" s="4"/>
      <c r="F19" s="4">
        <f t="shared" si="0"/>
        <v>1.9353146853146853E-2</v>
      </c>
      <c r="Q19" s="10"/>
      <c r="R19" s="10"/>
    </row>
    <row r="20" spans="2:18" x14ac:dyDescent="0.25">
      <c r="B20" s="3">
        <v>17</v>
      </c>
      <c r="C20" t="s">
        <v>37</v>
      </c>
      <c r="D20" s="10">
        <v>1100</v>
      </c>
      <c r="E20" s="4"/>
      <c r="F20" s="4">
        <f t="shared" si="0"/>
        <v>1.9230769230769232E-2</v>
      </c>
      <c r="Q20" s="10"/>
      <c r="R20" s="10"/>
    </row>
    <row r="21" spans="2:18" x14ac:dyDescent="0.25">
      <c r="B21" s="3">
        <v>18</v>
      </c>
      <c r="C21" t="s">
        <v>139</v>
      </c>
      <c r="D21" s="10">
        <v>1083</v>
      </c>
      <c r="E21" s="4"/>
      <c r="F21" s="4">
        <f t="shared" si="0"/>
        <v>1.8933566433566435E-2</v>
      </c>
      <c r="Q21" s="10"/>
      <c r="R21" s="10"/>
    </row>
    <row r="22" spans="2:18" x14ac:dyDescent="0.25">
      <c r="B22" s="3">
        <v>19</v>
      </c>
      <c r="C22" t="s">
        <v>67</v>
      </c>
      <c r="D22" s="10">
        <v>996</v>
      </c>
      <c r="E22" s="4"/>
      <c r="F22" s="4">
        <f t="shared" si="0"/>
        <v>1.7412587412587412E-2</v>
      </c>
      <c r="Q22" s="10"/>
      <c r="R22" s="10"/>
    </row>
    <row r="23" spans="2:18" x14ac:dyDescent="0.25">
      <c r="B23" s="3">
        <v>20</v>
      </c>
      <c r="C23" t="s">
        <v>144</v>
      </c>
      <c r="D23" s="10">
        <v>830</v>
      </c>
      <c r="E23" s="4"/>
      <c r="F23" s="4">
        <f t="shared" si="0"/>
        <v>1.451048951048951E-2</v>
      </c>
      <c r="Q23" s="10"/>
      <c r="R23" s="10"/>
    </row>
    <row r="24" spans="2:18" x14ac:dyDescent="0.25">
      <c r="B24" t="s">
        <v>75</v>
      </c>
      <c r="D24" s="10">
        <f>SUM(D4:D23)</f>
        <v>41045</v>
      </c>
      <c r="E24" s="4"/>
      <c r="F24" s="4">
        <f t="shared" si="0"/>
        <v>0.71756993006993008</v>
      </c>
      <c r="H24" s="10"/>
      <c r="J24" s="10"/>
    </row>
    <row r="25" spans="2:18" x14ac:dyDescent="0.25">
      <c r="B25" t="s">
        <v>23</v>
      </c>
      <c r="D25" s="10">
        <f>D26-D24</f>
        <v>16155</v>
      </c>
      <c r="E25" s="4"/>
      <c r="F25" s="4">
        <f t="shared" si="0"/>
        <v>0.28243006993006992</v>
      </c>
      <c r="J25" s="10"/>
    </row>
    <row r="26" spans="2:18" x14ac:dyDescent="0.25">
      <c r="B26" t="s">
        <v>24</v>
      </c>
      <c r="D26" s="10">
        <v>57200</v>
      </c>
      <c r="E26" s="4"/>
      <c r="F26" s="4">
        <f t="shared" si="0"/>
        <v>1</v>
      </c>
      <c r="I26" s="6"/>
      <c r="J26" s="10"/>
    </row>
    <row r="27" spans="2:18" x14ac:dyDescent="0.25">
      <c r="B27" t="s">
        <v>152</v>
      </c>
      <c r="D27" s="6">
        <v>48939</v>
      </c>
      <c r="F27" s="4">
        <f t="shared" si="0"/>
        <v>0.85557692307692312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E32"/>
  <sheetViews>
    <sheetView workbookViewId="0">
      <selection activeCell="I31" sqref="I31"/>
    </sheetView>
  </sheetViews>
  <sheetFormatPr defaultRowHeight="15" x14ac:dyDescent="0.25"/>
  <cols>
    <col min="4" max="4" width="10.5703125" bestFit="1" customWidth="1"/>
    <col min="5" max="5" width="9.42578125" customWidth="1"/>
  </cols>
  <sheetData>
    <row r="1" spans="1:5" x14ac:dyDescent="0.25">
      <c r="A1" s="13" t="s">
        <v>181</v>
      </c>
    </row>
    <row r="2" spans="1:5" x14ac:dyDescent="0.25">
      <c r="C2" s="3"/>
      <c r="D2" s="3"/>
      <c r="E2" s="3"/>
    </row>
    <row r="3" spans="1:5" ht="30" x14ac:dyDescent="0.25">
      <c r="C3" s="2" t="s">
        <v>154</v>
      </c>
      <c r="D3" s="2" t="s">
        <v>44</v>
      </c>
      <c r="E3" s="2" t="s">
        <v>155</v>
      </c>
    </row>
    <row r="4" spans="1:5" x14ac:dyDescent="0.25">
      <c r="C4">
        <v>1987</v>
      </c>
      <c r="D4" s="6">
        <f>SUM('1987'!$D$4:$D$13)</f>
        <v>21468</v>
      </c>
      <c r="E4" s="15">
        <f>D4/'1987'!$D$26</f>
        <v>0.56793650793650796</v>
      </c>
    </row>
    <row r="5" spans="1:5" x14ac:dyDescent="0.25">
      <c r="C5">
        <v>1988</v>
      </c>
      <c r="D5" s="6">
        <f>SUM('1988'!$D$4:$D$13)</f>
        <v>29110</v>
      </c>
      <c r="E5" s="15">
        <f>D5/'1988'!$D$26</f>
        <v>0.57988047808764942</v>
      </c>
    </row>
    <row r="6" spans="1:5" x14ac:dyDescent="0.25">
      <c r="C6">
        <v>1989</v>
      </c>
      <c r="D6" s="6">
        <f>SUM('1989'!$D$4:$D$13)</f>
        <v>29538</v>
      </c>
      <c r="E6" s="15">
        <f>D6/'1989'!$D$26</f>
        <v>0.51639860139860139</v>
      </c>
    </row>
    <row r="7" spans="1:5" x14ac:dyDescent="0.25">
      <c r="C7">
        <v>1990</v>
      </c>
      <c r="D7" s="6">
        <f>SUM('1990'!$D$4:$D$13)</f>
        <v>29812</v>
      </c>
      <c r="E7" s="15">
        <f>D7/'1990'!$D$26</f>
        <v>0.5104794520547945</v>
      </c>
    </row>
    <row r="8" spans="1:5" x14ac:dyDescent="0.25">
      <c r="C8">
        <v>1991</v>
      </c>
      <c r="D8" s="6">
        <f>SUM('1991'!$D$4:$D$13)</f>
        <v>32744</v>
      </c>
      <c r="E8" s="15">
        <f>D8/'1991'!$D$26</f>
        <v>0.54123308049734609</v>
      </c>
    </row>
    <row r="9" spans="1:5" x14ac:dyDescent="0.25">
      <c r="C9">
        <v>1992</v>
      </c>
      <c r="D9" s="6">
        <f>SUM('1992'!$D$4:$D$13)</f>
        <v>34028</v>
      </c>
      <c r="E9" s="15">
        <f>D9/'1992'!$D$26</f>
        <v>0.52350769230769234</v>
      </c>
    </row>
    <row r="10" spans="1:5" x14ac:dyDescent="0.25">
      <c r="C10">
        <v>1993</v>
      </c>
      <c r="D10" s="6">
        <f>SUM('1993'!$D$4:$D$13)</f>
        <v>46198</v>
      </c>
      <c r="E10" s="15">
        <f>D10/'1993'!$D$26</f>
        <v>0.53943788605924736</v>
      </c>
    </row>
    <row r="11" spans="1:5" x14ac:dyDescent="0.25">
      <c r="C11">
        <v>1994</v>
      </c>
      <c r="D11" s="6">
        <f>SUM('1994'!$D$4:$D$13)</f>
        <v>60443</v>
      </c>
      <c r="E11" s="15">
        <f>D11/'1994'!$D$26</f>
        <v>0.54526838069463235</v>
      </c>
    </row>
    <row r="12" spans="1:5" x14ac:dyDescent="0.25">
      <c r="C12">
        <v>1995</v>
      </c>
      <c r="D12" s="6">
        <f>SUM('1995'!$D$4:$D$13)</f>
        <v>83534</v>
      </c>
      <c r="E12" s="15">
        <f>D12/'1995'!$D$26</f>
        <v>0.55221058755090169</v>
      </c>
    </row>
    <row r="13" spans="1:5" x14ac:dyDescent="0.25">
      <c r="C13">
        <v>1996</v>
      </c>
      <c r="D13" s="6">
        <f>SUM('1996'!$D$4:$D$13)</f>
        <v>78389</v>
      </c>
      <c r="E13" s="15">
        <f>D13/'1996'!$D$26</f>
        <v>0.55715950928966407</v>
      </c>
    </row>
    <row r="14" spans="1:5" x14ac:dyDescent="0.25">
      <c r="C14">
        <v>1997</v>
      </c>
      <c r="D14" s="6">
        <f>SUM('1997'!$D$4:$D$13)</f>
        <v>79875</v>
      </c>
      <c r="E14" s="15">
        <f>D14/'1997'!$D$26</f>
        <v>0.54262907608695654</v>
      </c>
    </row>
    <row r="15" spans="1:5" x14ac:dyDescent="0.25">
      <c r="C15">
        <v>1998</v>
      </c>
      <c r="D15" s="6">
        <f>SUM('1998'!$D$4:$D$13)</f>
        <v>71519</v>
      </c>
      <c r="E15" s="15">
        <f>D15/'1998'!$D$26</f>
        <v>0.51569012012748228</v>
      </c>
    </row>
    <row r="16" spans="1:5" x14ac:dyDescent="0.25">
      <c r="C16">
        <v>1999</v>
      </c>
      <c r="D16" s="6">
        <f>SUM('1999'!$D$4:$D$13)</f>
        <v>85201</v>
      </c>
      <c r="E16" s="15">
        <f>D16/'1999'!$D$26</f>
        <v>0.50512829633845568</v>
      </c>
    </row>
    <row r="17" spans="3:5" x14ac:dyDescent="0.25">
      <c r="C17">
        <v>2000</v>
      </c>
      <c r="D17" s="6">
        <f>SUM('2000'!$D$4:$D$13)</f>
        <v>101850</v>
      </c>
      <c r="E17" s="15">
        <f>D17/'2000'!$D$26</f>
        <v>0.46198856935498506</v>
      </c>
    </row>
    <row r="18" spans="3:5" x14ac:dyDescent="0.25">
      <c r="C18">
        <v>2001</v>
      </c>
      <c r="D18" s="6">
        <f>SUM('2001'!$D$4:$D$13)</f>
        <v>69750</v>
      </c>
      <c r="E18" s="15">
        <f>D18/'2001'!$D$26</f>
        <v>0.46354755100684519</v>
      </c>
    </row>
    <row r="19" spans="3:5" x14ac:dyDescent="0.25">
      <c r="C19">
        <v>2002</v>
      </c>
      <c r="D19" s="6">
        <f>SUM('2002'!$D$4:$D$13)</f>
        <v>75670</v>
      </c>
      <c r="E19" s="15">
        <f>D19/'2002'!$D$26</f>
        <v>0.4839473011000256</v>
      </c>
    </row>
    <row r="20" spans="3:5" x14ac:dyDescent="0.25">
      <c r="C20">
        <v>2003</v>
      </c>
      <c r="D20" s="6">
        <f>SUM('2003'!$D$4:$D$13)</f>
        <v>88841</v>
      </c>
      <c r="E20" s="15">
        <f>D20/'2003'!$D$26</f>
        <v>0.49019240000662118</v>
      </c>
    </row>
    <row r="21" spans="3:5" x14ac:dyDescent="0.25">
      <c r="C21">
        <v>2004</v>
      </c>
      <c r="D21" s="6">
        <f>SUM('2004'!$D$4:$D$13)</f>
        <v>113505</v>
      </c>
      <c r="E21" s="15">
        <f>D21/'2004'!$D$26</f>
        <v>0.49346781731626199</v>
      </c>
    </row>
    <row r="22" spans="3:5" x14ac:dyDescent="0.25">
      <c r="C22">
        <v>2005</v>
      </c>
      <c r="D22" s="6">
        <f>SUM('2005'!$D$4:$D$13)</f>
        <v>114909</v>
      </c>
      <c r="E22" s="15">
        <f>D22/'2005'!$D$26</f>
        <v>0.48453734313857777</v>
      </c>
    </row>
    <row r="23" spans="3:5" x14ac:dyDescent="0.25">
      <c r="C23">
        <v>2006</v>
      </c>
      <c r="D23" s="6">
        <f>SUM('2006'!$D$4:$D$13)</f>
        <v>119112</v>
      </c>
      <c r="E23" s="15">
        <f>D23/'2006'!$D$31</f>
        <v>0.45778150149503832</v>
      </c>
    </row>
    <row r="24" spans="3:5" x14ac:dyDescent="0.25">
      <c r="C24">
        <v>2007</v>
      </c>
      <c r="D24" s="6">
        <f>SUM('2007'!$D$4:$D$13)</f>
        <v>125288</v>
      </c>
      <c r="E24" s="15">
        <f>D24/'2007'!$D$31</f>
        <v>0.46591919079228722</v>
      </c>
    </row>
    <row r="25" spans="3:5" x14ac:dyDescent="0.25">
      <c r="C25">
        <v>2008</v>
      </c>
      <c r="D25" s="6">
        <f>SUM('2008'!$D$4:$D$13)</f>
        <v>115564</v>
      </c>
      <c r="E25" s="15">
        <f>D25/'2008'!$D$31</f>
        <v>0.44739531714568881</v>
      </c>
    </row>
    <row r="26" spans="3:5" x14ac:dyDescent="0.25">
      <c r="C26">
        <v>2009</v>
      </c>
      <c r="D26" s="6">
        <f>SUM('2009'!$D$4:$D$13)</f>
        <v>105835</v>
      </c>
      <c r="E26" s="15">
        <f>D26/'2009'!$D$31</f>
        <v>0.4603182887737749</v>
      </c>
    </row>
    <row r="27" spans="3:5" x14ac:dyDescent="0.25">
      <c r="C27">
        <v>2010</v>
      </c>
      <c r="D27" s="6">
        <f>SUM('2010'!$D$4:$D$13)</f>
        <v>149448</v>
      </c>
      <c r="E27" s="15">
        <f>D27/'2010'!$D$31</f>
        <v>0.49148400887938831</v>
      </c>
    </row>
    <row r="30" spans="3:5" x14ac:dyDescent="0.25">
      <c r="D30" s="16" t="s">
        <v>178</v>
      </c>
      <c r="E30" s="1">
        <f>AVERAGE(E4:E27)</f>
        <v>0.5082307898933095</v>
      </c>
    </row>
    <row r="31" spans="3:5" x14ac:dyDescent="0.25">
      <c r="D31" s="16" t="s">
        <v>179</v>
      </c>
      <c r="E31" s="1">
        <f>MAX(E4:E27)</f>
        <v>0.57988047808764942</v>
      </c>
    </row>
    <row r="32" spans="3:5" x14ac:dyDescent="0.25">
      <c r="D32" s="16" t="s">
        <v>180</v>
      </c>
      <c r="E32" s="1">
        <f>MIN(E4:E27)</f>
        <v>0.44739531714568881</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R27"/>
  <sheetViews>
    <sheetView workbookViewId="0">
      <selection activeCell="D24" sqref="D24"/>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146</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39</v>
      </c>
      <c r="D4" s="10">
        <v>4543</v>
      </c>
      <c r="E4" s="4"/>
      <c r="F4" s="4">
        <f>D4/D$26</f>
        <v>9.0498007968127486E-2</v>
      </c>
      <c r="I4" s="3"/>
      <c r="Q4" s="10"/>
      <c r="R4" s="10"/>
    </row>
    <row r="5" spans="1:18" x14ac:dyDescent="0.25">
      <c r="B5" s="3">
        <v>2</v>
      </c>
      <c r="C5" t="s">
        <v>5</v>
      </c>
      <c r="D5" s="10">
        <v>4395</v>
      </c>
      <c r="E5" s="4"/>
      <c r="F5" s="4">
        <f t="shared" ref="F5:F27" si="0">D5/D$26</f>
        <v>8.7549800796812752E-2</v>
      </c>
      <c r="I5" s="3"/>
      <c r="Q5" s="10"/>
      <c r="R5" s="10"/>
    </row>
    <row r="6" spans="1:18" x14ac:dyDescent="0.25">
      <c r="B6" s="3">
        <v>3</v>
      </c>
      <c r="C6" t="s">
        <v>92</v>
      </c>
      <c r="D6" s="10">
        <v>3506</v>
      </c>
      <c r="E6" s="4"/>
      <c r="F6" s="4">
        <f t="shared" si="0"/>
        <v>6.9840637450199208E-2</v>
      </c>
      <c r="I6" s="3"/>
      <c r="Q6" s="10"/>
      <c r="R6" s="10"/>
    </row>
    <row r="7" spans="1:18" x14ac:dyDescent="0.25">
      <c r="B7" s="3">
        <v>4</v>
      </c>
      <c r="C7" t="s">
        <v>91</v>
      </c>
      <c r="D7" s="10">
        <v>3035</v>
      </c>
      <c r="E7" s="4"/>
      <c r="F7" s="4">
        <f t="shared" si="0"/>
        <v>6.0458167330677291E-2</v>
      </c>
      <c r="I7" s="3"/>
      <c r="Q7" s="10"/>
      <c r="R7" s="10"/>
    </row>
    <row r="8" spans="1:18" x14ac:dyDescent="0.25">
      <c r="B8" s="3">
        <v>5</v>
      </c>
      <c r="C8" t="s">
        <v>6</v>
      </c>
      <c r="D8" s="10">
        <v>2741</v>
      </c>
      <c r="E8" s="4"/>
      <c r="F8" s="4">
        <f t="shared" si="0"/>
        <v>5.4601593625498011E-2</v>
      </c>
      <c r="I8" s="3"/>
      <c r="Q8" s="10"/>
      <c r="R8" s="10"/>
    </row>
    <row r="9" spans="1:18" x14ac:dyDescent="0.25">
      <c r="B9" s="3">
        <v>6</v>
      </c>
      <c r="C9" t="s">
        <v>79</v>
      </c>
      <c r="D9" s="10">
        <v>2607</v>
      </c>
      <c r="E9" s="4"/>
      <c r="F9" s="4">
        <f t="shared" si="0"/>
        <v>5.1932270916334664E-2</v>
      </c>
      <c r="I9" s="3"/>
      <c r="Q9" s="10"/>
      <c r="R9" s="10"/>
    </row>
    <row r="10" spans="1:18" x14ac:dyDescent="0.25">
      <c r="B10" s="3">
        <v>7</v>
      </c>
      <c r="C10" t="s">
        <v>3</v>
      </c>
      <c r="D10" s="10">
        <v>2350</v>
      </c>
      <c r="E10" s="4"/>
      <c r="F10" s="4">
        <f t="shared" si="0"/>
        <v>4.6812749003984064E-2</v>
      </c>
      <c r="I10" s="3"/>
      <c r="Q10" s="10"/>
      <c r="R10" s="10"/>
    </row>
    <row r="11" spans="1:18" x14ac:dyDescent="0.25">
      <c r="B11" s="3">
        <v>8</v>
      </c>
      <c r="C11" t="s">
        <v>93</v>
      </c>
      <c r="D11" s="10">
        <v>2312</v>
      </c>
      <c r="E11" s="4"/>
      <c r="F11" s="4">
        <f t="shared" si="0"/>
        <v>4.6055776892430282E-2</v>
      </c>
      <c r="I11" s="3"/>
      <c r="Q11" s="10"/>
      <c r="R11" s="10"/>
    </row>
    <row r="12" spans="1:18" x14ac:dyDescent="0.25">
      <c r="B12" s="3">
        <v>9</v>
      </c>
      <c r="C12" t="s">
        <v>68</v>
      </c>
      <c r="D12" s="10">
        <v>1883</v>
      </c>
      <c r="E12" s="4"/>
      <c r="F12" s="4">
        <f t="shared" si="0"/>
        <v>3.7509960159362553E-2</v>
      </c>
      <c r="I12" s="3"/>
      <c r="Q12" s="10"/>
      <c r="R12" s="10"/>
    </row>
    <row r="13" spans="1:18" x14ac:dyDescent="0.25">
      <c r="B13" s="3">
        <v>10</v>
      </c>
      <c r="C13" t="s">
        <v>66</v>
      </c>
      <c r="D13" s="10">
        <v>1738</v>
      </c>
      <c r="E13" s="4"/>
      <c r="F13" s="4">
        <f t="shared" si="0"/>
        <v>3.4621513944223109E-2</v>
      </c>
      <c r="I13" s="3"/>
      <c r="Q13" s="10"/>
      <c r="R13" s="10"/>
    </row>
    <row r="14" spans="1:18" x14ac:dyDescent="0.25">
      <c r="B14" s="3">
        <v>11</v>
      </c>
      <c r="C14" t="s">
        <v>131</v>
      </c>
      <c r="D14" s="10">
        <v>1650</v>
      </c>
      <c r="E14" s="4"/>
      <c r="F14" s="4">
        <f t="shared" si="0"/>
        <v>3.2868525896414341E-2</v>
      </c>
      <c r="I14" s="3"/>
      <c r="Q14" s="10"/>
      <c r="R14" s="10"/>
    </row>
    <row r="15" spans="1:18" x14ac:dyDescent="0.25">
      <c r="B15" s="3">
        <v>12</v>
      </c>
      <c r="C15" t="s">
        <v>128</v>
      </c>
      <c r="D15" s="10">
        <v>1087</v>
      </c>
      <c r="E15" s="4"/>
      <c r="F15" s="4">
        <f t="shared" si="0"/>
        <v>2.1653386454183268E-2</v>
      </c>
      <c r="I15" s="3"/>
      <c r="Q15" s="10"/>
      <c r="R15" s="10"/>
    </row>
    <row r="16" spans="1:18" x14ac:dyDescent="0.25">
      <c r="B16" s="3">
        <v>13</v>
      </c>
      <c r="C16" t="s">
        <v>37</v>
      </c>
      <c r="D16" s="10">
        <v>1084</v>
      </c>
      <c r="E16" s="4"/>
      <c r="F16" s="4">
        <f t="shared" si="0"/>
        <v>2.1593625498007966E-2</v>
      </c>
      <c r="I16" s="3"/>
      <c r="Q16" s="10"/>
      <c r="R16" s="10"/>
    </row>
    <row r="17" spans="2:18" x14ac:dyDescent="0.25">
      <c r="B17" s="3">
        <v>14</v>
      </c>
      <c r="C17" t="s">
        <v>132</v>
      </c>
      <c r="D17" s="10">
        <v>1083</v>
      </c>
      <c r="E17" s="4"/>
      <c r="F17" s="4">
        <f t="shared" si="0"/>
        <v>2.1573705179282868E-2</v>
      </c>
      <c r="I17" s="3"/>
      <c r="Q17" s="10"/>
      <c r="R17" s="10"/>
    </row>
    <row r="18" spans="2:18" x14ac:dyDescent="0.25">
      <c r="B18" s="3">
        <v>15</v>
      </c>
      <c r="C18" t="s">
        <v>70</v>
      </c>
      <c r="D18" s="10">
        <v>1036</v>
      </c>
      <c r="E18" s="4"/>
      <c r="F18" s="4">
        <f t="shared" si="0"/>
        <v>2.0637450199203187E-2</v>
      </c>
      <c r="I18" s="3"/>
      <c r="Q18" s="10"/>
      <c r="R18" s="10"/>
    </row>
    <row r="19" spans="2:18" x14ac:dyDescent="0.25">
      <c r="B19" s="3">
        <v>16</v>
      </c>
      <c r="C19" t="s">
        <v>67</v>
      </c>
      <c r="D19" s="10">
        <v>950</v>
      </c>
      <c r="E19" s="4"/>
      <c r="F19" s="4">
        <f t="shared" si="0"/>
        <v>1.8924302788844622E-2</v>
      </c>
      <c r="I19" s="3"/>
      <c r="Q19" s="10"/>
      <c r="R19" s="10"/>
    </row>
    <row r="20" spans="2:18" x14ac:dyDescent="0.25">
      <c r="B20" s="3">
        <v>17</v>
      </c>
      <c r="C20" t="s">
        <v>139</v>
      </c>
      <c r="D20" s="10">
        <v>847</v>
      </c>
      <c r="E20" s="4"/>
      <c r="F20" s="4">
        <f t="shared" si="0"/>
        <v>1.6872509960159363E-2</v>
      </c>
      <c r="I20" s="3"/>
      <c r="Q20" s="10"/>
      <c r="R20" s="10"/>
    </row>
    <row r="21" spans="2:18" x14ac:dyDescent="0.25">
      <c r="B21" s="3">
        <v>18</v>
      </c>
      <c r="C21" t="s">
        <v>97</v>
      </c>
      <c r="D21" s="10">
        <v>905</v>
      </c>
      <c r="E21" s="4"/>
      <c r="F21" s="4">
        <f t="shared" si="0"/>
        <v>1.802788844621514E-2</v>
      </c>
      <c r="I21" s="3"/>
      <c r="Q21" s="10"/>
      <c r="R21" s="10"/>
    </row>
    <row r="22" spans="2:18" x14ac:dyDescent="0.25">
      <c r="B22" s="3">
        <v>19</v>
      </c>
      <c r="C22" t="s">
        <v>147</v>
      </c>
      <c r="D22" s="10">
        <v>859</v>
      </c>
      <c r="E22" s="4"/>
      <c r="F22" s="4">
        <f t="shared" si="0"/>
        <v>1.7111553784860557E-2</v>
      </c>
      <c r="I22" s="3"/>
      <c r="Q22" s="10"/>
      <c r="R22" s="10"/>
    </row>
    <row r="23" spans="2:18" x14ac:dyDescent="0.25">
      <c r="B23" s="3">
        <v>20</v>
      </c>
      <c r="C23" t="s">
        <v>130</v>
      </c>
      <c r="D23" s="10">
        <v>784</v>
      </c>
      <c r="E23" s="4"/>
      <c r="F23" s="4">
        <f t="shared" si="0"/>
        <v>1.5617529880478088E-2</v>
      </c>
      <c r="I23" s="3"/>
      <c r="Q23" s="10"/>
      <c r="R23" s="10"/>
    </row>
    <row r="24" spans="2:18" x14ac:dyDescent="0.25">
      <c r="B24" t="s">
        <v>75</v>
      </c>
      <c r="D24" s="10">
        <f>SUM(D4:D23)</f>
        <v>39395</v>
      </c>
      <c r="E24" s="4"/>
      <c r="F24" s="4">
        <f t="shared" si="0"/>
        <v>0.78476095617529884</v>
      </c>
      <c r="H24" s="10"/>
      <c r="J24" s="10"/>
    </row>
    <row r="25" spans="2:18" x14ac:dyDescent="0.25">
      <c r="B25" t="s">
        <v>23</v>
      </c>
      <c r="D25" s="10">
        <f>D26-D24</f>
        <v>10805</v>
      </c>
      <c r="E25" s="4"/>
      <c r="F25" s="4">
        <f t="shared" si="0"/>
        <v>0.21523904382470119</v>
      </c>
      <c r="J25" s="10"/>
    </row>
    <row r="26" spans="2:18" x14ac:dyDescent="0.25">
      <c r="B26" t="s">
        <v>24</v>
      </c>
      <c r="D26" s="10">
        <v>50200</v>
      </c>
      <c r="E26" s="4"/>
      <c r="F26" s="4">
        <f t="shared" si="0"/>
        <v>1</v>
      </c>
      <c r="J26" s="10"/>
    </row>
    <row r="27" spans="2:18" x14ac:dyDescent="0.25">
      <c r="B27" t="s">
        <v>152</v>
      </c>
      <c r="D27" s="6">
        <v>43990</v>
      </c>
      <c r="F27" s="4">
        <f t="shared" si="0"/>
        <v>0.8762948207171315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55"/>
  <sheetViews>
    <sheetView workbookViewId="0">
      <selection activeCell="I26" sqref="I26:J26"/>
    </sheetView>
  </sheetViews>
  <sheetFormatPr defaultRowHeight="15" x14ac:dyDescent="0.25"/>
  <cols>
    <col min="1" max="1" width="5.140625" customWidth="1"/>
    <col min="3" max="3" width="25.5703125" customWidth="1"/>
    <col min="4" max="4" width="11.28515625" customWidth="1"/>
    <col min="5" max="5" width="10.7109375" customWidth="1"/>
  </cols>
  <sheetData>
    <row r="1" spans="1:18" ht="18.75" x14ac:dyDescent="0.3">
      <c r="A1" s="5" t="s">
        <v>148</v>
      </c>
      <c r="Q1" s="10"/>
      <c r="R1" s="10"/>
    </row>
    <row r="2" spans="1:18" x14ac:dyDescent="0.25">
      <c r="B2" t="s">
        <v>106</v>
      </c>
      <c r="Q2" s="10"/>
      <c r="R2" s="10"/>
    </row>
    <row r="3" spans="1:18" ht="28.5" customHeight="1" x14ac:dyDescent="0.25">
      <c r="B3" s="2" t="s">
        <v>0</v>
      </c>
      <c r="C3" s="2" t="s">
        <v>1</v>
      </c>
      <c r="D3" s="2" t="s">
        <v>44</v>
      </c>
      <c r="E3" s="2" t="s">
        <v>43</v>
      </c>
      <c r="F3" s="2" t="s">
        <v>2</v>
      </c>
      <c r="Q3" s="10"/>
      <c r="R3" s="10"/>
    </row>
    <row r="4" spans="1:18" x14ac:dyDescent="0.25">
      <c r="B4" s="3">
        <v>1</v>
      </c>
      <c r="C4" t="s">
        <v>39</v>
      </c>
      <c r="D4" s="10">
        <v>3368</v>
      </c>
      <c r="E4" s="4"/>
      <c r="F4" s="4">
        <f>D4/D$26</f>
        <v>8.9100529100529097E-2</v>
      </c>
      <c r="Q4" s="10"/>
      <c r="R4" s="10"/>
    </row>
    <row r="5" spans="1:18" x14ac:dyDescent="0.25">
      <c r="B5" s="3">
        <v>2</v>
      </c>
      <c r="C5" t="s">
        <v>5</v>
      </c>
      <c r="D5" s="10">
        <v>3029</v>
      </c>
      <c r="E5" s="4"/>
      <c r="F5" s="4">
        <f t="shared" ref="F5:F27" si="0">D5/D$26</f>
        <v>8.0132275132275138E-2</v>
      </c>
      <c r="Q5" s="10"/>
      <c r="R5" s="10"/>
    </row>
    <row r="6" spans="1:18" x14ac:dyDescent="0.25">
      <c r="B6" s="3">
        <v>3</v>
      </c>
      <c r="C6" t="s">
        <v>92</v>
      </c>
      <c r="D6" s="10">
        <v>2618</v>
      </c>
      <c r="E6" s="4"/>
      <c r="F6" s="4">
        <f t="shared" si="0"/>
        <v>6.9259259259259257E-2</v>
      </c>
      <c r="Q6" s="10"/>
      <c r="R6" s="10"/>
    </row>
    <row r="7" spans="1:18" x14ac:dyDescent="0.25">
      <c r="B7" s="3">
        <v>4</v>
      </c>
      <c r="C7" t="s">
        <v>91</v>
      </c>
      <c r="D7" s="10">
        <v>2434</v>
      </c>
      <c r="E7" s="4"/>
      <c r="F7" s="4">
        <f t="shared" si="0"/>
        <v>6.4391534391534389E-2</v>
      </c>
      <c r="Q7" s="10"/>
      <c r="R7" s="10"/>
    </row>
    <row r="8" spans="1:18" x14ac:dyDescent="0.25">
      <c r="B8" s="3">
        <v>5</v>
      </c>
      <c r="C8" t="s">
        <v>6</v>
      </c>
      <c r="D8" s="10">
        <v>2127</v>
      </c>
      <c r="E8" s="4"/>
      <c r="F8" s="4">
        <f t="shared" si="0"/>
        <v>5.6269841269841268E-2</v>
      </c>
      <c r="Q8" s="10"/>
      <c r="R8" s="10"/>
    </row>
    <row r="9" spans="1:18" x14ac:dyDescent="0.25">
      <c r="B9" s="3">
        <v>6</v>
      </c>
      <c r="C9" t="s">
        <v>79</v>
      </c>
      <c r="D9" s="10">
        <v>1801</v>
      </c>
      <c r="E9" s="4"/>
      <c r="F9" s="4">
        <f t="shared" si="0"/>
        <v>4.7645502645502644E-2</v>
      </c>
      <c r="Q9" s="10"/>
      <c r="R9" s="10"/>
    </row>
    <row r="10" spans="1:18" x14ac:dyDescent="0.25">
      <c r="B10" s="3">
        <v>7</v>
      </c>
      <c r="C10" t="s">
        <v>66</v>
      </c>
      <c r="D10" s="10">
        <v>1602</v>
      </c>
      <c r="E10" s="4"/>
      <c r="F10" s="4">
        <f t="shared" si="0"/>
        <v>4.238095238095238E-2</v>
      </c>
      <c r="Q10" s="10"/>
      <c r="R10" s="10"/>
    </row>
    <row r="11" spans="1:18" x14ac:dyDescent="0.25">
      <c r="B11" s="3">
        <v>8</v>
      </c>
      <c r="C11" t="s">
        <v>131</v>
      </c>
      <c r="D11" s="10">
        <v>1506</v>
      </c>
      <c r="E11" s="4"/>
      <c r="F11" s="4">
        <f t="shared" si="0"/>
        <v>3.9841269841269844E-2</v>
      </c>
      <c r="Q11" s="10"/>
      <c r="R11" s="10"/>
    </row>
    <row r="12" spans="1:18" x14ac:dyDescent="0.25">
      <c r="B12" s="3">
        <v>9</v>
      </c>
      <c r="C12" t="s">
        <v>93</v>
      </c>
      <c r="D12" s="10">
        <v>1492</v>
      </c>
      <c r="E12" s="4"/>
      <c r="F12" s="4">
        <f t="shared" si="0"/>
        <v>3.9470899470899469E-2</v>
      </c>
      <c r="Q12" s="10"/>
      <c r="R12" s="10"/>
    </row>
    <row r="13" spans="1:18" x14ac:dyDescent="0.25">
      <c r="B13" s="3">
        <v>10</v>
      </c>
      <c r="C13" t="s">
        <v>3</v>
      </c>
      <c r="D13" s="10">
        <v>1491</v>
      </c>
      <c r="E13" s="4"/>
      <c r="F13" s="4">
        <f t="shared" si="0"/>
        <v>3.9444444444444442E-2</v>
      </c>
      <c r="Q13" s="10"/>
      <c r="R13" s="10"/>
    </row>
    <row r="14" spans="1:18" x14ac:dyDescent="0.25">
      <c r="B14" s="3">
        <v>11</v>
      </c>
      <c r="C14" t="s">
        <v>68</v>
      </c>
      <c r="D14" s="10">
        <v>1457</v>
      </c>
      <c r="E14" s="4"/>
      <c r="F14" s="4">
        <f t="shared" si="0"/>
        <v>3.8544973544973542E-2</v>
      </c>
      <c r="Q14" s="10"/>
      <c r="R14" s="10"/>
    </row>
    <row r="15" spans="1:18" x14ac:dyDescent="0.25">
      <c r="B15" s="3">
        <v>12</v>
      </c>
      <c r="C15" t="s">
        <v>37</v>
      </c>
      <c r="D15" s="10">
        <v>986</v>
      </c>
      <c r="E15" s="4"/>
      <c r="F15" s="4">
        <f t="shared" si="0"/>
        <v>2.6084656084656085E-2</v>
      </c>
      <c r="Q15" s="10"/>
      <c r="R15" s="10"/>
    </row>
    <row r="16" spans="1:18" x14ac:dyDescent="0.25">
      <c r="B16" s="3">
        <v>13</v>
      </c>
      <c r="C16" t="s">
        <v>132</v>
      </c>
      <c r="D16" s="10">
        <v>852</v>
      </c>
      <c r="E16" s="4"/>
      <c r="F16" s="4">
        <f t="shared" si="0"/>
        <v>2.253968253968254E-2</v>
      </c>
      <c r="Q16" s="10"/>
      <c r="R16" s="10"/>
    </row>
    <row r="17" spans="2:18" x14ac:dyDescent="0.25">
      <c r="B17" s="3">
        <v>14</v>
      </c>
      <c r="C17" t="s">
        <v>149</v>
      </c>
      <c r="D17" s="10">
        <v>851</v>
      </c>
      <c r="E17" s="4"/>
      <c r="F17" s="4">
        <f t="shared" si="0"/>
        <v>2.2513227513227513E-2</v>
      </c>
      <c r="Q17" s="10"/>
      <c r="R17" s="10"/>
    </row>
    <row r="18" spans="2:18" x14ac:dyDescent="0.25">
      <c r="B18" s="3">
        <v>15</v>
      </c>
      <c r="C18" t="s">
        <v>147</v>
      </c>
      <c r="D18" s="10">
        <v>802</v>
      </c>
      <c r="E18" s="4"/>
      <c r="F18" s="4">
        <f t="shared" si="0"/>
        <v>2.1216931216931217E-2</v>
      </c>
      <c r="Q18" s="10"/>
      <c r="R18" s="10"/>
    </row>
    <row r="19" spans="2:18" x14ac:dyDescent="0.25">
      <c r="B19" s="3">
        <v>16</v>
      </c>
      <c r="C19" t="s">
        <v>130</v>
      </c>
      <c r="D19" s="10">
        <v>657</v>
      </c>
      <c r="E19" s="4"/>
      <c r="F19" s="4">
        <f t="shared" si="0"/>
        <v>1.7380952380952382E-2</v>
      </c>
      <c r="Q19" s="10"/>
      <c r="R19" s="10"/>
    </row>
    <row r="20" spans="2:18" x14ac:dyDescent="0.25">
      <c r="B20" s="3">
        <v>17</v>
      </c>
      <c r="C20" t="s">
        <v>139</v>
      </c>
      <c r="D20" s="10">
        <v>651</v>
      </c>
      <c r="E20" s="4"/>
      <c r="F20" s="4">
        <f t="shared" si="0"/>
        <v>1.7222222222222222E-2</v>
      </c>
      <c r="Q20" s="10"/>
      <c r="R20" s="10"/>
    </row>
    <row r="21" spans="2:18" x14ac:dyDescent="0.25">
      <c r="B21" s="3">
        <v>18</v>
      </c>
      <c r="C21" t="s">
        <v>70</v>
      </c>
      <c r="D21" s="10">
        <v>590</v>
      </c>
      <c r="E21" s="4"/>
      <c r="F21" s="4">
        <f t="shared" si="0"/>
        <v>1.5608465608465608E-2</v>
      </c>
      <c r="Q21" s="10"/>
      <c r="R21" s="10"/>
    </row>
    <row r="22" spans="2:18" x14ac:dyDescent="0.25">
      <c r="B22" s="3">
        <v>19</v>
      </c>
      <c r="C22" t="s">
        <v>67</v>
      </c>
      <c r="D22" s="10">
        <v>571</v>
      </c>
      <c r="E22" s="4"/>
      <c r="F22" s="4">
        <f t="shared" si="0"/>
        <v>1.5105820105820105E-2</v>
      </c>
      <c r="Q22" s="10"/>
      <c r="R22" s="10"/>
    </row>
    <row r="23" spans="2:18" x14ac:dyDescent="0.25">
      <c r="B23" s="3">
        <v>20</v>
      </c>
      <c r="C23" t="s">
        <v>150</v>
      </c>
      <c r="D23" s="10">
        <v>520</v>
      </c>
      <c r="E23" s="4"/>
      <c r="F23" s="4">
        <f t="shared" si="0"/>
        <v>1.3756613756613757E-2</v>
      </c>
      <c r="Q23" s="10"/>
      <c r="R23" s="10"/>
    </row>
    <row r="24" spans="2:18" x14ac:dyDescent="0.25">
      <c r="B24" t="s">
        <v>75</v>
      </c>
      <c r="D24" s="10">
        <f>SUM(D4:D23)</f>
        <v>29405</v>
      </c>
      <c r="E24" s="4"/>
      <c r="F24" s="4">
        <f t="shared" si="0"/>
        <v>0.77791005291005288</v>
      </c>
      <c r="H24" s="10"/>
      <c r="J24" s="10"/>
    </row>
    <row r="25" spans="2:18" x14ac:dyDescent="0.25">
      <c r="B25" t="s">
        <v>23</v>
      </c>
      <c r="D25" s="10">
        <f>D26-D24</f>
        <v>8395</v>
      </c>
      <c r="E25" s="4"/>
      <c r="F25" s="4">
        <f t="shared" si="0"/>
        <v>0.22208994708994709</v>
      </c>
      <c r="J25" s="10"/>
    </row>
    <row r="26" spans="2:18" x14ac:dyDescent="0.25">
      <c r="B26" t="s">
        <v>24</v>
      </c>
      <c r="D26" s="10">
        <v>37800</v>
      </c>
      <c r="E26" s="4"/>
      <c r="F26" s="4">
        <f t="shared" si="0"/>
        <v>1</v>
      </c>
      <c r="I26" s="16"/>
      <c r="J26" s="17"/>
    </row>
    <row r="27" spans="2:18" x14ac:dyDescent="0.25">
      <c r="B27" t="s">
        <v>152</v>
      </c>
      <c r="D27" s="6">
        <v>31637</v>
      </c>
      <c r="F27" s="4">
        <f t="shared" si="0"/>
        <v>0.83695767195767201</v>
      </c>
    </row>
    <row r="28" spans="2:18" x14ac:dyDescent="0.25">
      <c r="D28" s="8"/>
      <c r="F28" s="4"/>
    </row>
    <row r="29" spans="2:18" x14ac:dyDescent="0.25">
      <c r="B29" t="s">
        <v>57</v>
      </c>
    </row>
    <row r="30" spans="2:18" x14ac:dyDescent="0.25">
      <c r="B30" t="s">
        <v>151</v>
      </c>
    </row>
    <row r="35" spans="5:6" x14ac:dyDescent="0.25">
      <c r="E35" s="6"/>
      <c r="F35" s="12"/>
    </row>
    <row r="36" spans="5:6" x14ac:dyDescent="0.25">
      <c r="F36" s="12"/>
    </row>
    <row r="37" spans="5:6" x14ac:dyDescent="0.25">
      <c r="F37" s="12"/>
    </row>
    <row r="38" spans="5:6" x14ac:dyDescent="0.25">
      <c r="F38" s="12"/>
    </row>
    <row r="39" spans="5:6" x14ac:dyDescent="0.25">
      <c r="F39" s="12"/>
    </row>
    <row r="40" spans="5:6" x14ac:dyDescent="0.25">
      <c r="F40" s="12"/>
    </row>
    <row r="41" spans="5:6" x14ac:dyDescent="0.25">
      <c r="F41" s="12"/>
    </row>
    <row r="42" spans="5:6" x14ac:dyDescent="0.25">
      <c r="F42" s="12"/>
    </row>
    <row r="43" spans="5:6" x14ac:dyDescent="0.25">
      <c r="F43" s="12"/>
    </row>
    <row r="44" spans="5:6" x14ac:dyDescent="0.25">
      <c r="F44" s="12"/>
    </row>
    <row r="45" spans="5:6" x14ac:dyDescent="0.25">
      <c r="F45" s="12"/>
    </row>
    <row r="46" spans="5:6" x14ac:dyDescent="0.25">
      <c r="F46" s="12"/>
    </row>
    <row r="47" spans="5:6" x14ac:dyDescent="0.25">
      <c r="F47" s="12"/>
    </row>
    <row r="48" spans="5:6" x14ac:dyDescent="0.25">
      <c r="F48" s="12"/>
    </row>
    <row r="49" spans="6:6" x14ac:dyDescent="0.25">
      <c r="F49" s="12"/>
    </row>
    <row r="50" spans="6:6" x14ac:dyDescent="0.25">
      <c r="F50" s="12"/>
    </row>
    <row r="51" spans="6:6" x14ac:dyDescent="0.25">
      <c r="F51" s="12"/>
    </row>
    <row r="52" spans="6:6" x14ac:dyDescent="0.25">
      <c r="F52" s="12"/>
    </row>
    <row r="53" spans="6:6" x14ac:dyDescent="0.25">
      <c r="F53" s="12"/>
    </row>
    <row r="54" spans="6:6" x14ac:dyDescent="0.25">
      <c r="F54" s="12"/>
    </row>
    <row r="55" spans="6:6" x14ac:dyDescent="0.25">
      <c r="F5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E32"/>
  <sheetViews>
    <sheetView workbookViewId="0">
      <selection activeCell="S15" sqref="S15"/>
    </sheetView>
  </sheetViews>
  <sheetFormatPr defaultRowHeight="15" x14ac:dyDescent="0.25"/>
  <cols>
    <col min="4" max="4" width="10.5703125" bestFit="1" customWidth="1"/>
    <col min="5" max="5" width="9.42578125" customWidth="1"/>
  </cols>
  <sheetData>
    <row r="1" spans="1:5" x14ac:dyDescent="0.25">
      <c r="A1" s="13" t="s">
        <v>177</v>
      </c>
    </row>
    <row r="2" spans="1:5" x14ac:dyDescent="0.25">
      <c r="C2" s="3"/>
      <c r="D2" s="3"/>
      <c r="E2" s="3"/>
    </row>
    <row r="3" spans="1:5" ht="30" x14ac:dyDescent="0.25">
      <c r="C3" s="2" t="s">
        <v>154</v>
      </c>
      <c r="D3" s="2" t="s">
        <v>44</v>
      </c>
      <c r="E3" s="2" t="s">
        <v>155</v>
      </c>
    </row>
    <row r="4" spans="1:5" x14ac:dyDescent="0.25">
      <c r="C4">
        <v>1987</v>
      </c>
      <c r="D4" s="6">
        <f>SUM('1987'!$D$4:$D$8)</f>
        <v>13576</v>
      </c>
      <c r="E4" s="15">
        <f>D4/'1987'!$D$26</f>
        <v>0.35915343915343917</v>
      </c>
    </row>
    <row r="5" spans="1:5" x14ac:dyDescent="0.25">
      <c r="C5">
        <v>1988</v>
      </c>
      <c r="D5" s="6">
        <f>SUM('1988'!$D$4:$D$8)</f>
        <v>18220</v>
      </c>
      <c r="E5" s="15">
        <f>D5/'1988'!$D$26</f>
        <v>0.36294820717131476</v>
      </c>
    </row>
    <row r="6" spans="1:5" x14ac:dyDescent="0.25">
      <c r="C6">
        <v>1989</v>
      </c>
      <c r="D6" s="6">
        <f>SUM('1989'!$D$4:$D$8)</f>
        <v>18391</v>
      </c>
      <c r="E6" s="15">
        <f>D6/'1989'!$D$26</f>
        <v>0.32152097902097904</v>
      </c>
    </row>
    <row r="7" spans="1:5" x14ac:dyDescent="0.25">
      <c r="C7">
        <v>1990</v>
      </c>
      <c r="D7" s="6">
        <f>SUM('1990'!$D$4:$D$8)</f>
        <v>18750</v>
      </c>
      <c r="E7" s="15">
        <f>D7/'1990'!$D$26</f>
        <v>0.32106164383561642</v>
      </c>
    </row>
    <row r="8" spans="1:5" x14ac:dyDescent="0.25">
      <c r="C8">
        <v>1991</v>
      </c>
      <c r="D8" s="6">
        <f>SUM('1991'!$D$4:$D$8)</f>
        <v>20939</v>
      </c>
      <c r="E8" s="15">
        <f>D8/'1991'!$D$26</f>
        <v>0.34610552994545352</v>
      </c>
    </row>
    <row r="9" spans="1:5" x14ac:dyDescent="0.25">
      <c r="C9">
        <v>1992</v>
      </c>
      <c r="D9" s="6">
        <f>SUM('1992'!$D$4:$D$8)</f>
        <v>22120</v>
      </c>
      <c r="E9" s="15">
        <f>D9/'1992'!$D$26</f>
        <v>0.34030769230769231</v>
      </c>
    </row>
    <row r="10" spans="1:5" x14ac:dyDescent="0.25">
      <c r="C10">
        <v>1993</v>
      </c>
      <c r="D10" s="6">
        <f>SUM('1993'!$D$4:$D$8)</f>
        <v>30810</v>
      </c>
      <c r="E10" s="15">
        <f>D10/'1993'!$D$26</f>
        <v>0.35975759274179425</v>
      </c>
    </row>
    <row r="11" spans="1:5" x14ac:dyDescent="0.25">
      <c r="C11">
        <v>1994</v>
      </c>
      <c r="D11" s="6">
        <f>SUM('1994'!$D$4:$D$8)</f>
        <v>39498</v>
      </c>
      <c r="E11" s="15">
        <f>D11/'1994'!$D$26</f>
        <v>0.35631935047361302</v>
      </c>
    </row>
    <row r="12" spans="1:5" x14ac:dyDescent="0.25">
      <c r="C12">
        <v>1995</v>
      </c>
      <c r="D12" s="6">
        <f>SUM('1995'!$D$4:$D$8)</f>
        <v>52432</v>
      </c>
      <c r="E12" s="15">
        <f>D12/'1995'!$D$26</f>
        <v>0.34660743561267121</v>
      </c>
    </row>
    <row r="13" spans="1:5" x14ac:dyDescent="0.25">
      <c r="C13">
        <v>1996</v>
      </c>
      <c r="D13" s="6">
        <f>SUM('1996'!$D$4:$D$8)</f>
        <v>52267</v>
      </c>
      <c r="E13" s="15">
        <f>D13/'1996'!$D$26</f>
        <v>0.37149416464099394</v>
      </c>
    </row>
    <row r="14" spans="1:5" x14ac:dyDescent="0.25">
      <c r="C14">
        <v>1997</v>
      </c>
      <c r="D14" s="6">
        <f>SUM('1997'!$D$4:$D$8)</f>
        <v>54640</v>
      </c>
      <c r="E14" s="15">
        <f>D14/'1997'!$D$26</f>
        <v>0.37119565217391304</v>
      </c>
    </row>
    <row r="15" spans="1:5" x14ac:dyDescent="0.25">
      <c r="C15">
        <v>1998</v>
      </c>
      <c r="D15" s="6">
        <f>SUM('1998'!$D$4:$D$8)</f>
        <v>49552</v>
      </c>
      <c r="E15" s="15">
        <f>D15/'1998'!$D$26</f>
        <v>0.35729633849126802</v>
      </c>
    </row>
    <row r="16" spans="1:5" x14ac:dyDescent="0.25">
      <c r="C16">
        <v>1999</v>
      </c>
      <c r="D16" s="6">
        <f>SUM('1999'!$D$4:$D$8)</f>
        <v>57879</v>
      </c>
      <c r="E16" s="15">
        <f>D16/'1999'!$D$26</f>
        <v>0.34314527603870232</v>
      </c>
    </row>
    <row r="17" spans="3:5" x14ac:dyDescent="0.25">
      <c r="C17">
        <v>2000</v>
      </c>
      <c r="D17" s="6">
        <f>SUM('2000'!$D$4:$D$8)</f>
        <v>66980</v>
      </c>
      <c r="E17" s="15">
        <f>D17/'2000'!$D$26</f>
        <v>0.30381928694547766</v>
      </c>
    </row>
    <row r="18" spans="3:5" x14ac:dyDescent="0.25">
      <c r="C18">
        <v>2001</v>
      </c>
      <c r="D18" s="6">
        <f>SUM('2001'!$D$4:$D$8)</f>
        <v>47260</v>
      </c>
      <c r="E18" s="15">
        <f>D18/'2001'!$D$26</f>
        <v>0.31408254137037284</v>
      </c>
    </row>
    <row r="19" spans="3:5" x14ac:dyDescent="0.25">
      <c r="C19">
        <v>2002</v>
      </c>
      <c r="D19" s="6">
        <f>SUM('2002'!$D$4:$D$8)</f>
        <v>51600</v>
      </c>
      <c r="E19" s="15">
        <f>D19/'2002'!$D$26</f>
        <v>0.33000767459708363</v>
      </c>
    </row>
    <row r="20" spans="3:5" x14ac:dyDescent="0.25">
      <c r="C20">
        <v>2003</v>
      </c>
      <c r="D20" s="6">
        <f>SUM('2003'!$D$4:$D$8)</f>
        <v>60103</v>
      </c>
      <c r="E20" s="15">
        <f>D20/'2003'!$D$26</f>
        <v>0.33162654424869092</v>
      </c>
    </row>
    <row r="21" spans="3:5" x14ac:dyDescent="0.25">
      <c r="C21">
        <v>2004</v>
      </c>
      <c r="D21" s="6">
        <f>SUM('2004'!$D$4:$D$8)</f>
        <v>76030</v>
      </c>
      <c r="E21" s="15">
        <f>D21/'2004'!$D$26</f>
        <v>0.33054366019607417</v>
      </c>
    </row>
    <row r="22" spans="3:5" x14ac:dyDescent="0.25">
      <c r="C22">
        <v>2005</v>
      </c>
      <c r="D22" s="6">
        <f>SUM('2005'!$D$4:$D$8)</f>
        <v>81379</v>
      </c>
      <c r="E22" s="15">
        <f>D22/'2005'!$D$26</f>
        <v>0.34315122790446634</v>
      </c>
    </row>
    <row r="23" spans="3:5" x14ac:dyDescent="0.25">
      <c r="C23">
        <v>2006</v>
      </c>
      <c r="D23" s="6">
        <f>SUM('2006'!$D$4:$D$8)</f>
        <v>83979</v>
      </c>
      <c r="E23" s="15">
        <f>D23/'2006'!$D$31</f>
        <v>0.32275532871626555</v>
      </c>
    </row>
    <row r="24" spans="3:5" x14ac:dyDescent="0.25">
      <c r="C24">
        <v>2007</v>
      </c>
      <c r="D24" s="6">
        <f>SUM('2007'!$D$4:$D$8)</f>
        <v>88147</v>
      </c>
      <c r="E24" s="15">
        <f>D24/'2007'!$D$31</f>
        <v>0.32779978059165876</v>
      </c>
    </row>
    <row r="25" spans="3:5" x14ac:dyDescent="0.25">
      <c r="C25">
        <v>2008</v>
      </c>
      <c r="D25" s="6">
        <f>SUM('2008'!$D$4:$D$8)</f>
        <v>83143</v>
      </c>
      <c r="E25" s="15">
        <f>D25/'2008'!$D$31</f>
        <v>0.32188041997026762</v>
      </c>
    </row>
    <row r="26" spans="3:5" x14ac:dyDescent="0.25">
      <c r="C26">
        <v>2009</v>
      </c>
      <c r="D26" s="6">
        <f>SUM('2009'!$D$4:$D$8)</f>
        <v>78352</v>
      </c>
      <c r="E26" s="15">
        <f>D26/'2009'!$D$31</f>
        <v>0.34078384808430867</v>
      </c>
    </row>
    <row r="27" spans="3:5" x14ac:dyDescent="0.25">
      <c r="C27">
        <v>2010</v>
      </c>
      <c r="D27" s="6">
        <f>SUM('2010'!$D$4:$D$8)</f>
        <v>106022</v>
      </c>
      <c r="E27" s="15">
        <f>D27/'2010'!$D$31</f>
        <v>0.34867055825043164</v>
      </c>
    </row>
    <row r="30" spans="3:5" x14ac:dyDescent="0.25">
      <c r="D30" s="16" t="s">
        <v>178</v>
      </c>
      <c r="E30" s="1">
        <f>AVERAGE(E4:E27)</f>
        <v>0.34050142385343946</v>
      </c>
    </row>
    <row r="31" spans="3:5" x14ac:dyDescent="0.25">
      <c r="D31" s="16" t="s">
        <v>179</v>
      </c>
      <c r="E31" s="1">
        <f>MAX(E4:E27)</f>
        <v>0.37149416464099394</v>
      </c>
    </row>
    <row r="32" spans="3:5" x14ac:dyDescent="0.25">
      <c r="D32" s="16" t="s">
        <v>180</v>
      </c>
      <c r="E32" s="1">
        <f>MIN(E4:E27)</f>
        <v>0.30381928694547766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I35" sqref="I35"/>
    </sheetView>
  </sheetViews>
  <sheetFormatPr defaultRowHeight="15" x14ac:dyDescent="0.25"/>
  <cols>
    <col min="4" max="4" width="10.5703125" bestFit="1" customWidth="1"/>
    <col min="5" max="5" width="9.42578125" customWidth="1"/>
  </cols>
  <sheetData>
    <row r="1" spans="1:5" x14ac:dyDescent="0.25">
      <c r="A1" s="13" t="s">
        <v>213</v>
      </c>
    </row>
    <row r="2" spans="1:5" x14ac:dyDescent="0.25">
      <c r="C2" s="3"/>
      <c r="D2" s="3"/>
      <c r="E2" s="3"/>
    </row>
    <row r="3" spans="1:5" ht="30" x14ac:dyDescent="0.25">
      <c r="C3" s="2" t="s">
        <v>154</v>
      </c>
      <c r="D3" s="2" t="s">
        <v>44</v>
      </c>
      <c r="E3" s="2" t="s">
        <v>155</v>
      </c>
    </row>
    <row r="4" spans="1:5" x14ac:dyDescent="0.25">
      <c r="C4">
        <v>1987</v>
      </c>
      <c r="D4" s="6">
        <f>SUM('1987'!$D$4:$D$6)</f>
        <v>9015</v>
      </c>
      <c r="E4" s="15">
        <f>D4/'1987'!$D$26</f>
        <v>0.23849206349206351</v>
      </c>
    </row>
    <row r="5" spans="1:5" x14ac:dyDescent="0.25">
      <c r="C5">
        <v>1988</v>
      </c>
      <c r="D5" s="6">
        <f>SUM('1988'!$D$4:$D$6)</f>
        <v>12444</v>
      </c>
      <c r="E5" s="15">
        <f>D5/'1988'!$D$26</f>
        <v>0.24788844621513945</v>
      </c>
    </row>
    <row r="6" spans="1:5" x14ac:dyDescent="0.25">
      <c r="C6">
        <v>1989</v>
      </c>
      <c r="D6" s="6">
        <f>SUM('1989'!$D$4:$D$6)</f>
        <v>12421</v>
      </c>
      <c r="E6" s="15">
        <f>D6/'1989'!$D$26</f>
        <v>0.21715034965034966</v>
      </c>
    </row>
    <row r="7" spans="1:5" x14ac:dyDescent="0.25">
      <c r="C7">
        <v>1990</v>
      </c>
      <c r="D7" s="6">
        <f>SUM('1990'!$D$4:$D$6)</f>
        <v>12063</v>
      </c>
      <c r="E7" s="15">
        <f>D7/'1990'!$D$26</f>
        <v>0.2065582191780822</v>
      </c>
    </row>
    <row r="8" spans="1:5" x14ac:dyDescent="0.25">
      <c r="C8">
        <v>1991</v>
      </c>
      <c r="D8" s="6">
        <f>SUM('1991'!$D$4:$D$6)</f>
        <v>13372</v>
      </c>
      <c r="E8" s="15">
        <f>D8/'1991'!$D$26</f>
        <v>0.22102885268783631</v>
      </c>
    </row>
    <row r="9" spans="1:5" x14ac:dyDescent="0.25">
      <c r="C9">
        <v>1992</v>
      </c>
      <c r="D9" s="6">
        <f>SUM('1992'!$D$4:$D$6)</f>
        <v>14635</v>
      </c>
      <c r="E9" s="15">
        <f>D9/'1992'!$D$26</f>
        <v>0.22515384615384615</v>
      </c>
    </row>
    <row r="10" spans="1:5" x14ac:dyDescent="0.25">
      <c r="C10">
        <v>1993</v>
      </c>
      <c r="D10" s="6">
        <f>SUM('1993'!$D$4:$D$6)</f>
        <v>20068</v>
      </c>
      <c r="E10" s="15">
        <f>D10/'1993'!$D$26</f>
        <v>0.23432701626557373</v>
      </c>
    </row>
    <row r="11" spans="1:5" x14ac:dyDescent="0.25">
      <c r="C11">
        <v>1994</v>
      </c>
      <c r="D11" s="6">
        <f>SUM('1994'!$D$4:$D$6)</f>
        <v>25616</v>
      </c>
      <c r="E11" s="15">
        <f>D11/'1994'!$D$26</f>
        <v>0.2310870545782589</v>
      </c>
    </row>
    <row r="12" spans="1:5" x14ac:dyDescent="0.25">
      <c r="C12">
        <v>1995</v>
      </c>
      <c r="D12" s="6">
        <f>SUM('1995'!$D$4:$D$6)</f>
        <v>34563</v>
      </c>
      <c r="E12" s="15">
        <f>D12/'1995'!$D$26</f>
        <v>0.22848246866571473</v>
      </c>
    </row>
    <row r="13" spans="1:5" x14ac:dyDescent="0.25">
      <c r="C13">
        <v>1996</v>
      </c>
      <c r="D13" s="6">
        <f>SUM('1996'!$D$4:$D$6)</f>
        <v>36285</v>
      </c>
      <c r="E13" s="15">
        <f>D13/'1996'!$D$26</f>
        <v>0.2579001236726513</v>
      </c>
    </row>
    <row r="14" spans="1:5" x14ac:dyDescent="0.25">
      <c r="C14">
        <v>1997</v>
      </c>
      <c r="D14" s="6">
        <f>SUM('1997'!$D$4:$D$6)</f>
        <v>40035</v>
      </c>
      <c r="E14" s="15">
        <f>D14/'1997'!$D$26</f>
        <v>0.27197690217391307</v>
      </c>
    </row>
    <row r="15" spans="1:5" x14ac:dyDescent="0.25">
      <c r="C15">
        <v>1998</v>
      </c>
      <c r="D15" s="6">
        <f>SUM('1998'!$D$4:$D$6)</f>
        <v>37819</v>
      </c>
      <c r="E15" s="15">
        <f>D15/'1998'!$D$26</f>
        <v>0.27269515307961872</v>
      </c>
    </row>
    <row r="16" spans="1:5" x14ac:dyDescent="0.25">
      <c r="C16">
        <v>1999</v>
      </c>
      <c r="D16" s="6">
        <f>SUM('1999'!$D$4:$D$6)</f>
        <v>43634</v>
      </c>
      <c r="E16" s="15">
        <f>D16/'1999'!$D$26</f>
        <v>0.25869142477708212</v>
      </c>
    </row>
    <row r="17" spans="3:5" x14ac:dyDescent="0.25">
      <c r="C17">
        <v>2000</v>
      </c>
      <c r="D17" s="6">
        <f>SUM('2000'!$D$4:$D$6)</f>
        <v>49840</v>
      </c>
      <c r="E17" s="15">
        <f>D17/'2000'!$D$26</f>
        <v>0.22607275696271431</v>
      </c>
    </row>
    <row r="18" spans="3:5" x14ac:dyDescent="0.25">
      <c r="C18">
        <v>2001</v>
      </c>
      <c r="D18" s="6">
        <f>SUM('2001'!$D$4:$D$6)</f>
        <v>35970</v>
      </c>
      <c r="E18" s="15">
        <f>D18/'2001'!$D$26</f>
        <v>0.23905097361600319</v>
      </c>
    </row>
    <row r="19" spans="3:5" x14ac:dyDescent="0.25">
      <c r="C19">
        <v>2002</v>
      </c>
      <c r="D19" s="6">
        <f>SUM('2002'!$D$4:$D$6)</f>
        <v>38870</v>
      </c>
      <c r="E19" s="15">
        <f>D19/'2002'!$D$26</f>
        <v>0.2485929905346636</v>
      </c>
    </row>
    <row r="20" spans="3:5" x14ac:dyDescent="0.25">
      <c r="C20">
        <v>2003</v>
      </c>
      <c r="D20" s="6">
        <f>SUM('2003'!$D$4:$D$6)</f>
        <v>44682</v>
      </c>
      <c r="E20" s="15">
        <f>D20/'2003'!$D$26</f>
        <v>0.24653906211204113</v>
      </c>
    </row>
    <row r="21" spans="3:5" x14ac:dyDescent="0.25">
      <c r="C21">
        <v>2004</v>
      </c>
      <c r="D21" s="6">
        <f>SUM('2004'!$D$4:$D$6)</f>
        <v>57850</v>
      </c>
      <c r="E21" s="15">
        <f>D21/'2004'!$D$26</f>
        <v>0.25150533660848207</v>
      </c>
    </row>
    <row r="22" spans="3:5" x14ac:dyDescent="0.25">
      <c r="C22">
        <v>2005</v>
      </c>
      <c r="D22" s="6">
        <f>SUM('2005'!$D$4:$D$6)</f>
        <v>63421</v>
      </c>
      <c r="E22" s="15">
        <f>D22/'2005'!$D$26</f>
        <v>0.2674276413439482</v>
      </c>
    </row>
    <row r="23" spans="3:5" x14ac:dyDescent="0.25">
      <c r="C23">
        <v>2006</v>
      </c>
      <c r="D23" s="6">
        <f>SUM('2006'!$D$4:$D$6)</f>
        <v>63984</v>
      </c>
      <c r="E23" s="15">
        <f>D23/'2006'!$D$31</f>
        <v>0.24590882187905946</v>
      </c>
    </row>
    <row r="24" spans="3:5" x14ac:dyDescent="0.25">
      <c r="C24">
        <v>2007</v>
      </c>
      <c r="D24" s="6">
        <f>SUM('2007'!$D$4:$D$6)</f>
        <v>65961</v>
      </c>
      <c r="E24" s="15">
        <f>D24/'2007'!$D$31</f>
        <v>0.24529480671612652</v>
      </c>
    </row>
    <row r="25" spans="3:5" x14ac:dyDescent="0.25">
      <c r="C25">
        <v>2008</v>
      </c>
      <c r="D25" s="6">
        <f>SUM('2008'!$D$4:$D$6)</f>
        <v>61750</v>
      </c>
      <c r="E25" s="15">
        <f>D25/'2008'!$D$31</f>
        <v>0.2390594028741328</v>
      </c>
    </row>
    <row r="26" spans="3:5" x14ac:dyDescent="0.25">
      <c r="C26">
        <v>2009</v>
      </c>
      <c r="D26" s="6">
        <f>SUM('2009'!$D$4:$D$6)</f>
        <v>60225</v>
      </c>
      <c r="E26" s="15">
        <f>D26/'2009'!$D$31</f>
        <v>0.26194235311003539</v>
      </c>
    </row>
    <row r="27" spans="3:5" x14ac:dyDescent="0.25">
      <c r="C27">
        <v>2010</v>
      </c>
      <c r="D27" s="6">
        <f>SUM('2010'!$D$4:$D$6)</f>
        <v>81238</v>
      </c>
      <c r="E27" s="15">
        <f>D27/'2010'!$D$31</f>
        <v>0.2671643509002713</v>
      </c>
    </row>
    <row r="30" spans="3:5" x14ac:dyDescent="0.25">
      <c r="D30" s="16" t="s">
        <v>178</v>
      </c>
      <c r="E30" s="1">
        <f>AVERAGE(E4:E27)</f>
        <v>0.24374960071865034</v>
      </c>
    </row>
    <row r="31" spans="3:5" x14ac:dyDescent="0.25">
      <c r="D31" s="16" t="s">
        <v>179</v>
      </c>
      <c r="E31" s="1">
        <f>MAX(E4:E27)</f>
        <v>0.27269515307961872</v>
      </c>
    </row>
    <row r="32" spans="3:5" x14ac:dyDescent="0.25">
      <c r="D32" s="16" t="s">
        <v>180</v>
      </c>
      <c r="E32" s="1">
        <f>MIN(E4:E27)</f>
        <v>0.2065582191780822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E32"/>
  <sheetViews>
    <sheetView workbookViewId="0">
      <selection activeCell="H29" sqref="H29"/>
    </sheetView>
  </sheetViews>
  <sheetFormatPr defaultRowHeight="15" x14ac:dyDescent="0.25"/>
  <cols>
    <col min="4" max="4" width="10.5703125" bestFit="1" customWidth="1"/>
    <col min="5" max="5" width="9.42578125" customWidth="1"/>
  </cols>
  <sheetData>
    <row r="1" spans="1:5" x14ac:dyDescent="0.25">
      <c r="A1" s="13" t="s">
        <v>214</v>
      </c>
    </row>
    <row r="2" spans="1:5" x14ac:dyDescent="0.25">
      <c r="C2" s="3"/>
      <c r="D2" s="3"/>
      <c r="E2" s="3"/>
    </row>
    <row r="3" spans="1:5" ht="30" x14ac:dyDescent="0.25">
      <c r="C3" s="2" t="s">
        <v>154</v>
      </c>
      <c r="D3" s="2" t="s">
        <v>44</v>
      </c>
      <c r="E3" s="2" t="s">
        <v>155</v>
      </c>
    </row>
    <row r="4" spans="1:5" x14ac:dyDescent="0.25">
      <c r="C4">
        <v>1987</v>
      </c>
      <c r="D4" s="6">
        <f>SUM('1987'!$D$4:$D$5)</f>
        <v>6397</v>
      </c>
      <c r="E4" s="15">
        <f>D4/'1987'!$D$26</f>
        <v>0.16923280423280423</v>
      </c>
    </row>
    <row r="5" spans="1:5" x14ac:dyDescent="0.25">
      <c r="C5">
        <v>1988</v>
      </c>
      <c r="D5" s="6">
        <f>SUM('1988'!$D$4:$D$5)</f>
        <v>8938</v>
      </c>
      <c r="E5" s="15">
        <f>D5/'1988'!$D$26</f>
        <v>0.17804780876494025</v>
      </c>
    </row>
    <row r="6" spans="1:5" x14ac:dyDescent="0.25">
      <c r="C6">
        <v>1989</v>
      </c>
      <c r="D6" s="6">
        <f>SUM('1989'!$D$4:$D$5)</f>
        <v>8799</v>
      </c>
      <c r="E6" s="15">
        <f>D6/'1989'!$D$26</f>
        <v>0.15382867132867134</v>
      </c>
    </row>
    <row r="7" spans="1:5" x14ac:dyDescent="0.25">
      <c r="C7">
        <v>1990</v>
      </c>
      <c r="D7" s="6">
        <f>SUM('1990'!$D$4:$D$5)</f>
        <v>8524</v>
      </c>
      <c r="E7" s="15">
        <f>D7/'1990'!$D$26</f>
        <v>0.14595890410958903</v>
      </c>
    </row>
    <row r="8" spans="1:5" x14ac:dyDescent="0.25">
      <c r="C8">
        <v>1991</v>
      </c>
      <c r="D8" s="6">
        <f>SUM('1991'!$D$4:$D$5)</f>
        <v>9353</v>
      </c>
      <c r="E8" s="15">
        <f>D8/'1991'!$D$26</f>
        <v>0.15459788058550203</v>
      </c>
    </row>
    <row r="9" spans="1:5" x14ac:dyDescent="0.25">
      <c r="C9">
        <v>1992</v>
      </c>
      <c r="D9" s="6">
        <f>SUM('1992'!$D$4:$D$5)</f>
        <v>9960</v>
      </c>
      <c r="E9" s="15">
        <f>D9/'1992'!$D$26</f>
        <v>0.15323076923076923</v>
      </c>
    </row>
    <row r="10" spans="1:5" x14ac:dyDescent="0.25">
      <c r="C10">
        <v>1993</v>
      </c>
      <c r="D10" s="6">
        <f>SUM('1993'!$D$4:$D$5)</f>
        <v>14111</v>
      </c>
      <c r="E10" s="15">
        <f>D10/'1993'!$D$26</f>
        <v>0.16476921100874581</v>
      </c>
    </row>
    <row r="11" spans="1:5" x14ac:dyDescent="0.25">
      <c r="C11">
        <v>1994</v>
      </c>
      <c r="D11" s="6">
        <f>SUM('1994'!$D$4:$D$5)</f>
        <v>18060</v>
      </c>
      <c r="E11" s="15">
        <f>D11/'1994'!$D$26</f>
        <v>0.16292286874154263</v>
      </c>
    </row>
    <row r="12" spans="1:5" x14ac:dyDescent="0.25">
      <c r="C12">
        <v>1995</v>
      </c>
      <c r="D12" s="6">
        <f>SUM('1995'!$D$4:$D$5)</f>
        <v>24486</v>
      </c>
      <c r="E12" s="15">
        <f>D12/'1995'!$D$26</f>
        <v>0.16186736474694591</v>
      </c>
    </row>
    <row r="13" spans="1:5" x14ac:dyDescent="0.25">
      <c r="C13">
        <v>1996</v>
      </c>
      <c r="D13" s="6">
        <f>SUM('1996'!$D$4:$D$5)</f>
        <v>28209</v>
      </c>
      <c r="E13" s="15">
        <f>D13/'1996'!$D$26</f>
        <v>0.20049895517932534</v>
      </c>
    </row>
    <row r="14" spans="1:5" x14ac:dyDescent="0.25">
      <c r="C14">
        <v>1997</v>
      </c>
      <c r="D14" s="6">
        <f>SUM('1997'!$D$4:$D$5)</f>
        <v>31968</v>
      </c>
      <c r="E14" s="15">
        <f>D14/'1997'!$D$26</f>
        <v>0.21717391304347827</v>
      </c>
    </row>
    <row r="15" spans="1:5" x14ac:dyDescent="0.25">
      <c r="C15">
        <v>1998</v>
      </c>
      <c r="D15" s="6">
        <f>SUM('1998'!$D$4:$D$5)</f>
        <v>30731</v>
      </c>
      <c r="E15" s="15">
        <f>D15/'1998'!$D$26</f>
        <v>0.22158689413495233</v>
      </c>
    </row>
    <row r="16" spans="1:5" x14ac:dyDescent="0.25">
      <c r="C16">
        <v>1999</v>
      </c>
      <c r="D16" s="6">
        <f>SUM('1999'!$D$4:$D$5)</f>
        <v>36016</v>
      </c>
      <c r="E16" s="15">
        <f>D16/'1999'!$D$26</f>
        <v>0.2135268450009486</v>
      </c>
    </row>
    <row r="17" spans="3:5" x14ac:dyDescent="0.25">
      <c r="C17">
        <v>2000</v>
      </c>
      <c r="D17" s="6">
        <f>SUM('2000'!$D$4:$D$5)</f>
        <v>40640</v>
      </c>
      <c r="E17" s="15">
        <f>D17/'2000'!$D$26</f>
        <v>0.1843418307175905</v>
      </c>
    </row>
    <row r="18" spans="3:5" x14ac:dyDescent="0.25">
      <c r="C18">
        <v>2001</v>
      </c>
      <c r="D18" s="6">
        <f>SUM('2001'!$D$4:$D$5)</f>
        <v>29900</v>
      </c>
      <c r="E18" s="15">
        <f>D18/'2001'!$D$26</f>
        <v>0.19871070645311359</v>
      </c>
    </row>
    <row r="19" spans="3:5" x14ac:dyDescent="0.25">
      <c r="C19">
        <v>2002</v>
      </c>
      <c r="D19" s="6">
        <f>SUM('2002'!$D$4:$D$5)</f>
        <v>32450</v>
      </c>
      <c r="E19" s="15">
        <f>D19/'2002'!$D$26</f>
        <v>0.20753389613711948</v>
      </c>
    </row>
    <row r="20" spans="3:5" x14ac:dyDescent="0.25">
      <c r="C20">
        <v>2003</v>
      </c>
      <c r="D20" s="6">
        <f>SUM('2003'!$D$4:$D$5)</f>
        <v>36711</v>
      </c>
      <c r="E20" s="15">
        <f>D20/'2003'!$D$26</f>
        <v>0.20255797657211275</v>
      </c>
    </row>
    <row r="21" spans="3:5" x14ac:dyDescent="0.25">
      <c r="C21">
        <v>2004</v>
      </c>
      <c r="D21" s="6">
        <f>SUM('2004'!$D$4:$D$5)</f>
        <v>47105</v>
      </c>
      <c r="E21" s="15">
        <f>D21/'2004'!$D$26</f>
        <v>0.20479099189183314</v>
      </c>
    </row>
    <row r="22" spans="3:5" x14ac:dyDescent="0.25">
      <c r="C22">
        <v>2005</v>
      </c>
      <c r="D22" s="6">
        <f>SUM('2005'!$D$4:$D$5)</f>
        <v>52676</v>
      </c>
      <c r="E22" s="15">
        <f>D22/'2005'!$D$26</f>
        <v>0.2221191472136014</v>
      </c>
    </row>
    <row r="23" spans="3:5" x14ac:dyDescent="0.25">
      <c r="C23">
        <v>2006</v>
      </c>
      <c r="D23" s="6">
        <f>SUM('2006'!$D$4:$D$5)</f>
        <v>51384</v>
      </c>
      <c r="E23" s="15">
        <f>D23/'2006'!$D$31</f>
        <v>0.19748341622020493</v>
      </c>
    </row>
    <row r="24" spans="3:5" x14ac:dyDescent="0.25">
      <c r="C24">
        <v>2007</v>
      </c>
      <c r="D24" s="6">
        <f>SUM('2007'!$D$4:$D$5)</f>
        <v>53686</v>
      </c>
      <c r="E24" s="15">
        <f>D24/'2007'!$D$31</f>
        <v>0.199646715382756</v>
      </c>
    </row>
    <row r="25" spans="3:5" x14ac:dyDescent="0.25">
      <c r="C25">
        <v>2008</v>
      </c>
      <c r="D25" s="6">
        <f>SUM('2008'!$D$4:$D$5)</f>
        <v>50669</v>
      </c>
      <c r="E25" s="15">
        <f>D25/'2008'!$D$31</f>
        <v>0.1961603382061447</v>
      </c>
    </row>
    <row r="26" spans="3:5" x14ac:dyDescent="0.25">
      <c r="C26">
        <v>2009</v>
      </c>
      <c r="D26" s="6">
        <f>SUM('2009'!$D$4:$D$5)</f>
        <v>49906</v>
      </c>
      <c r="E26" s="15">
        <f>D26/'2009'!$D$31</f>
        <v>0.21706093938247281</v>
      </c>
    </row>
    <row r="27" spans="3:5" x14ac:dyDescent="0.25">
      <c r="C27">
        <v>2010</v>
      </c>
      <c r="D27" s="6">
        <f>SUM('2010'!$D$4:$D$5)</f>
        <v>68228</v>
      </c>
      <c r="E27" s="15">
        <f>D27/'2010'!$D$31</f>
        <v>0.22437885390117571</v>
      </c>
    </row>
    <row r="30" spans="3:5" x14ac:dyDescent="0.25">
      <c r="D30" s="16" t="s">
        <v>178</v>
      </c>
      <c r="E30" s="1">
        <f>AVERAGE(E4:E27)</f>
        <v>0.18966782092443082</v>
      </c>
    </row>
    <row r="31" spans="3:5" x14ac:dyDescent="0.25">
      <c r="D31" s="16" t="s">
        <v>179</v>
      </c>
      <c r="E31" s="1">
        <f>MAX(E4:E27)</f>
        <v>0.22437885390117571</v>
      </c>
    </row>
    <row r="32" spans="3:5" x14ac:dyDescent="0.25">
      <c r="D32" s="16" t="s">
        <v>180</v>
      </c>
      <c r="E32" s="1">
        <f>MIN(E4:E27)</f>
        <v>0.14595890410958903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7"/>
  <sheetViews>
    <sheetView topLeftCell="A2" workbookViewId="0">
      <selection activeCell="B8" sqref="B8"/>
    </sheetView>
  </sheetViews>
  <sheetFormatPr defaultRowHeight="15" x14ac:dyDescent="0.25"/>
  <cols>
    <col min="4" max="4" width="10.5703125" bestFit="1" customWidth="1"/>
    <col min="5" max="5" width="9.42578125" customWidth="1"/>
  </cols>
  <sheetData>
    <row r="1" spans="1:5" x14ac:dyDescent="0.25">
      <c r="A1" s="13" t="s">
        <v>156</v>
      </c>
    </row>
    <row r="2" spans="1:5" x14ac:dyDescent="0.25">
      <c r="C2" s="3"/>
      <c r="D2" s="3"/>
      <c r="E2" s="3"/>
    </row>
    <row r="3" spans="1:5" ht="30" x14ac:dyDescent="0.25">
      <c r="C3" s="2" t="s">
        <v>154</v>
      </c>
      <c r="D3" s="2" t="s">
        <v>44</v>
      </c>
      <c r="E3" s="2" t="s">
        <v>155</v>
      </c>
    </row>
    <row r="4" spans="1:5" x14ac:dyDescent="0.25">
      <c r="C4">
        <v>1987</v>
      </c>
      <c r="D4" s="6">
        <f>'1987'!D13</f>
        <v>1491</v>
      </c>
      <c r="E4" s="9">
        <f>'1987'!F13</f>
        <v>3.9444444444444442E-2</v>
      </c>
    </row>
    <row r="5" spans="1:5" x14ac:dyDescent="0.25">
      <c r="C5">
        <v>1988</v>
      </c>
      <c r="D5" s="6">
        <f>'1988'!D10</f>
        <v>2350</v>
      </c>
      <c r="E5" s="9">
        <f>'1988'!F10</f>
        <v>4.6812749003984064E-2</v>
      </c>
    </row>
    <row r="6" spans="1:5" x14ac:dyDescent="0.25">
      <c r="C6">
        <v>1989</v>
      </c>
      <c r="D6" s="6">
        <f>'1989'!D11</f>
        <v>2430</v>
      </c>
      <c r="E6" s="9">
        <f>'1989'!F11</f>
        <v>4.2482517482517482E-2</v>
      </c>
    </row>
    <row r="7" spans="1:5" x14ac:dyDescent="0.25">
      <c r="C7">
        <v>1990</v>
      </c>
      <c r="D7" s="6">
        <f>'1990'!D8</f>
        <v>3171</v>
      </c>
      <c r="E7" s="9">
        <f>'1990'!F8</f>
        <v>5.4297945205479453E-2</v>
      </c>
    </row>
    <row r="8" spans="1:5" x14ac:dyDescent="0.25">
      <c r="C8">
        <v>1991</v>
      </c>
      <c r="D8" s="6">
        <f>'1991'!D6</f>
        <v>4019</v>
      </c>
      <c r="E8" s="9">
        <f>'1991'!F6</f>
        <v>6.6430972102334299E-2</v>
      </c>
    </row>
    <row r="9" spans="1:5" x14ac:dyDescent="0.25">
      <c r="C9">
        <v>1992</v>
      </c>
      <c r="D9" s="6">
        <f>'1992'!D4</f>
        <v>5091</v>
      </c>
      <c r="E9" s="9">
        <f>'1992'!F4</f>
        <v>7.8323076923076926E-2</v>
      </c>
    </row>
    <row r="10" spans="1:5" x14ac:dyDescent="0.25">
      <c r="C10">
        <v>1993</v>
      </c>
      <c r="D10" s="6">
        <f>'1993'!D4</f>
        <v>7970</v>
      </c>
      <c r="E10" s="9">
        <f>'1993'!F4</f>
        <v>9.3062902114641355E-2</v>
      </c>
    </row>
    <row r="11" spans="1:5" x14ac:dyDescent="0.25">
      <c r="C11">
        <v>1994</v>
      </c>
      <c r="D11" s="6">
        <f>'1994'!D4</f>
        <v>10099</v>
      </c>
      <c r="E11" s="9">
        <f>'1994'!F4</f>
        <v>9.1105096977898065E-2</v>
      </c>
    </row>
    <row r="12" spans="1:5" x14ac:dyDescent="0.25">
      <c r="C12">
        <v>1995</v>
      </c>
      <c r="D12" s="6">
        <f>'1995'!D4</f>
        <v>13172</v>
      </c>
      <c r="E12" s="9">
        <f>'1995'!F4</f>
        <v>8.7074937860278173E-2</v>
      </c>
    </row>
    <row r="13" spans="1:5" x14ac:dyDescent="0.25">
      <c r="C13">
        <v>1996</v>
      </c>
      <c r="D13" s="6">
        <f>'1996'!D4</f>
        <v>17781</v>
      </c>
      <c r="E13" s="9">
        <f>'1996'!F4</f>
        <v>0.12638065589150924</v>
      </c>
    </row>
    <row r="14" spans="1:5" x14ac:dyDescent="0.25">
      <c r="C14">
        <v>1997</v>
      </c>
      <c r="D14" s="6">
        <f>'1997'!D4</f>
        <v>21746</v>
      </c>
      <c r="E14" s="9">
        <f>'1997'!F4</f>
        <v>0.14773097826086956</v>
      </c>
    </row>
    <row r="15" spans="1:5" x14ac:dyDescent="0.25">
      <c r="C15">
        <v>1998</v>
      </c>
      <c r="D15" s="6">
        <f>'1998'!D4</f>
        <v>22784</v>
      </c>
      <c r="E15" s="9">
        <f>'1998'!F4</f>
        <v>0.16428478721716683</v>
      </c>
    </row>
    <row r="16" spans="1:5" x14ac:dyDescent="0.25">
      <c r="C16">
        <v>1999</v>
      </c>
      <c r="D16" s="6">
        <f>'1999'!D4</f>
        <v>26806</v>
      </c>
      <c r="E16" s="9">
        <f>'1999'!F4</f>
        <v>0.15892382849554165</v>
      </c>
    </row>
    <row r="17" spans="3:5" x14ac:dyDescent="0.25">
      <c r="C17">
        <v>2000</v>
      </c>
      <c r="D17" s="6">
        <f>'2000'!D4</f>
        <v>30210</v>
      </c>
      <c r="E17" s="9">
        <f>'2000'!F4</f>
        <v>0.13703166107230336</v>
      </c>
    </row>
    <row r="18" spans="3:5" x14ac:dyDescent="0.25">
      <c r="C18">
        <v>2001</v>
      </c>
      <c r="D18" s="6">
        <f>'2001'!D4</f>
        <v>23540</v>
      </c>
      <c r="E18" s="9">
        <f>'2001'!F4</f>
        <v>0.15644314481291952</v>
      </c>
    </row>
    <row r="19" spans="3:5" x14ac:dyDescent="0.25">
      <c r="C19">
        <v>2002</v>
      </c>
      <c r="D19" s="6">
        <f>'2002'!D4</f>
        <v>23700</v>
      </c>
      <c r="E19" s="9">
        <f>'2002'!F4</f>
        <v>0.1515732924021489</v>
      </c>
    </row>
    <row r="20" spans="3:5" x14ac:dyDescent="0.25">
      <c r="C20">
        <v>2003</v>
      </c>
      <c r="D20" s="6">
        <f>'2003'!D4</f>
        <v>27036</v>
      </c>
      <c r="E20" s="9">
        <f>'2003'!F4</f>
        <v>0.14917483736764567</v>
      </c>
    </row>
    <row r="21" spans="3:5" x14ac:dyDescent="0.25">
      <c r="C21">
        <v>2004</v>
      </c>
      <c r="D21" s="6">
        <f>'2004'!D4</f>
        <v>31346</v>
      </c>
      <c r="E21" s="9">
        <f>'2004'!F4</f>
        <v>0.1362780688215986</v>
      </c>
    </row>
    <row r="22" spans="3:5" x14ac:dyDescent="0.25">
      <c r="C22">
        <v>2005</v>
      </c>
      <c r="D22" s="6">
        <f>'2005'!D4</f>
        <v>35466</v>
      </c>
      <c r="E22" s="9">
        <f>'2005'!F4</f>
        <v>0.14954965591688033</v>
      </c>
    </row>
    <row r="23" spans="3:5" x14ac:dyDescent="0.25">
      <c r="C23">
        <v>2006</v>
      </c>
      <c r="D23" s="6">
        <f>'2006'!D4</f>
        <v>31542</v>
      </c>
      <c r="E23" s="9">
        <f>'2006'!F4</f>
        <v>0.12122493216599922</v>
      </c>
    </row>
    <row r="24" spans="3:5" x14ac:dyDescent="0.25">
      <c r="C24">
        <v>2007</v>
      </c>
      <c r="D24" s="6">
        <f>'2007'!D4</f>
        <v>33995</v>
      </c>
      <c r="E24" s="9">
        <f>'2007'!F4</f>
        <v>0.12642011119168481</v>
      </c>
    </row>
    <row r="25" spans="3:5" x14ac:dyDescent="0.25">
      <c r="C25">
        <v>2008</v>
      </c>
      <c r="D25" s="6">
        <f>'2008'!D4</f>
        <v>33767</v>
      </c>
      <c r="E25" s="9">
        <f>'2008'!F4</f>
        <v>0.1307258114469772</v>
      </c>
    </row>
    <row r="26" spans="3:5" x14ac:dyDescent="0.25">
      <c r="C26">
        <v>2009</v>
      </c>
      <c r="D26" s="6">
        <f>'2009'!D4</f>
        <v>32410</v>
      </c>
      <c r="E26" s="9">
        <f>'2009'!F4</f>
        <v>0.14096391306427972</v>
      </c>
    </row>
    <row r="27" spans="3:5" x14ac:dyDescent="0.25">
      <c r="C27">
        <v>2010</v>
      </c>
      <c r="D27" s="6">
        <f>'2010'!D4</f>
        <v>40394</v>
      </c>
      <c r="E27" s="9">
        <f>'2010'!F4</f>
        <v>0.13284222642440188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6"/>
  <sheetViews>
    <sheetView tabSelected="1" workbookViewId="0">
      <selection activeCell="H2" sqref="H2"/>
    </sheetView>
  </sheetViews>
  <sheetFormatPr defaultRowHeight="15" x14ac:dyDescent="0.25"/>
  <cols>
    <col min="1" max="1" width="5.140625" customWidth="1"/>
    <col min="3" max="3" width="25.5703125" customWidth="1"/>
    <col min="4" max="4" width="11.28515625" customWidth="1"/>
    <col min="5" max="5" width="10.7109375" customWidth="1"/>
    <col min="12" max="12" width="23.28515625" customWidth="1"/>
    <col min="13" max="13" width="11.28515625" customWidth="1"/>
  </cols>
  <sheetData>
    <row r="1" spans="1:14" ht="18.75" x14ac:dyDescent="0.3">
      <c r="A1" s="5" t="s">
        <v>34</v>
      </c>
    </row>
    <row r="2" spans="1:14" x14ac:dyDescent="0.25">
      <c r="B2" t="s">
        <v>35</v>
      </c>
      <c r="K2" s="13" t="s">
        <v>196</v>
      </c>
    </row>
    <row r="3" spans="1:14" ht="28.5" customHeight="1" x14ac:dyDescent="0.25">
      <c r="B3" s="2" t="s">
        <v>0</v>
      </c>
      <c r="C3" s="2" t="s">
        <v>1</v>
      </c>
      <c r="D3" s="2" t="s">
        <v>44</v>
      </c>
      <c r="E3" s="2" t="s">
        <v>43</v>
      </c>
      <c r="F3" s="2" t="s">
        <v>2</v>
      </c>
      <c r="K3" s="3" t="s">
        <v>0</v>
      </c>
      <c r="L3" s="3" t="s">
        <v>1</v>
      </c>
      <c r="M3" s="2" t="s">
        <v>184</v>
      </c>
      <c r="N3" s="2" t="s">
        <v>44</v>
      </c>
    </row>
    <row r="4" spans="1:14" x14ac:dyDescent="0.25">
      <c r="B4" s="3">
        <v>1</v>
      </c>
      <c r="C4" t="s">
        <v>3</v>
      </c>
      <c r="D4" s="6">
        <v>40394</v>
      </c>
      <c r="E4" s="4">
        <v>0.24299999999999999</v>
      </c>
      <c r="F4" s="4">
        <f>D4/D$31</f>
        <v>0.13284222642440188</v>
      </c>
      <c r="K4" s="3">
        <v>1</v>
      </c>
      <c r="L4" t="s">
        <v>185</v>
      </c>
      <c r="M4" t="s">
        <v>186</v>
      </c>
      <c r="N4" s="10">
        <v>13332</v>
      </c>
    </row>
    <row r="5" spans="1:14" x14ac:dyDescent="0.25">
      <c r="B5" s="3">
        <v>2</v>
      </c>
      <c r="C5" t="s">
        <v>4</v>
      </c>
      <c r="D5" s="6">
        <v>27834</v>
      </c>
      <c r="E5" s="4">
        <v>0.60799999999999998</v>
      </c>
      <c r="F5" s="4">
        <f t="shared" ref="F5:F31" si="0">D5/D$31</f>
        <v>9.1536627476773824E-2</v>
      </c>
      <c r="K5" s="3">
        <v>2</v>
      </c>
      <c r="L5" t="s">
        <v>187</v>
      </c>
      <c r="M5" t="s">
        <v>186</v>
      </c>
      <c r="N5" s="10">
        <v>3824</v>
      </c>
    </row>
    <row r="6" spans="1:14" x14ac:dyDescent="0.25">
      <c r="B6" s="3">
        <v>3</v>
      </c>
      <c r="C6" t="s">
        <v>5</v>
      </c>
      <c r="D6" s="6">
        <v>13010</v>
      </c>
      <c r="E6" s="4">
        <v>0.26800000000000002</v>
      </c>
      <c r="F6" s="4">
        <f t="shared" si="0"/>
        <v>4.2785496999095618E-2</v>
      </c>
      <c r="K6" s="3">
        <v>3</v>
      </c>
      <c r="L6" t="s">
        <v>188</v>
      </c>
      <c r="M6" t="s">
        <v>186</v>
      </c>
      <c r="N6" s="10">
        <v>3520</v>
      </c>
    </row>
    <row r="7" spans="1:14" x14ac:dyDescent="0.25">
      <c r="B7" s="3">
        <v>4</v>
      </c>
      <c r="C7" t="s">
        <v>6</v>
      </c>
      <c r="D7" s="6">
        <v>12944</v>
      </c>
      <c r="E7" s="4">
        <v>0.34100000000000003</v>
      </c>
      <c r="F7" s="4">
        <f t="shared" si="0"/>
        <v>4.2568445284880373E-2</v>
      </c>
      <c r="K7" s="3">
        <v>4</v>
      </c>
      <c r="L7" t="s">
        <v>189</v>
      </c>
      <c r="M7" t="s">
        <v>186</v>
      </c>
      <c r="N7" s="10">
        <v>1554</v>
      </c>
    </row>
    <row r="8" spans="1:14" x14ac:dyDescent="0.25">
      <c r="B8" s="3">
        <v>5</v>
      </c>
      <c r="C8" t="s">
        <v>25</v>
      </c>
      <c r="D8" s="6">
        <v>11840</v>
      </c>
      <c r="E8" s="4">
        <v>1.298</v>
      </c>
      <c r="F8" s="4">
        <f t="shared" si="0"/>
        <v>3.8937762065279949E-2</v>
      </c>
      <c r="K8" s="3">
        <v>5</v>
      </c>
      <c r="L8" t="s">
        <v>190</v>
      </c>
      <c r="M8" t="s">
        <v>186</v>
      </c>
      <c r="N8">
        <v>512</v>
      </c>
    </row>
    <row r="9" spans="1:14" x14ac:dyDescent="0.25">
      <c r="B9" s="3">
        <v>6</v>
      </c>
      <c r="C9" t="s">
        <v>7</v>
      </c>
      <c r="D9" s="6">
        <v>10577</v>
      </c>
      <c r="E9" s="4">
        <v>0.69299999999999995</v>
      </c>
      <c r="F9" s="4">
        <f t="shared" si="0"/>
        <v>3.4784181534160977E-2</v>
      </c>
      <c r="K9" s="3">
        <v>6</v>
      </c>
      <c r="L9" t="s">
        <v>191</v>
      </c>
      <c r="M9" t="s">
        <v>186</v>
      </c>
      <c r="N9">
        <v>509</v>
      </c>
    </row>
    <row r="10" spans="1:14" x14ac:dyDescent="0.25">
      <c r="B10" s="3">
        <v>7</v>
      </c>
      <c r="C10" t="s">
        <v>8</v>
      </c>
      <c r="D10" s="6">
        <v>10290</v>
      </c>
      <c r="E10" s="4">
        <v>0.20899999999999999</v>
      </c>
      <c r="F10" s="4">
        <f t="shared" si="0"/>
        <v>3.3840335443558335E-2</v>
      </c>
      <c r="K10" s="3">
        <v>7</v>
      </c>
      <c r="L10" t="s">
        <v>195</v>
      </c>
      <c r="M10" t="s">
        <v>186</v>
      </c>
      <c r="N10">
        <v>505</v>
      </c>
    </row>
    <row r="11" spans="1:14" x14ac:dyDescent="0.25">
      <c r="B11" s="3">
        <v>8</v>
      </c>
      <c r="C11" t="s">
        <v>26</v>
      </c>
      <c r="D11" s="6">
        <v>8853</v>
      </c>
      <c r="E11" s="4">
        <v>1.0620000000000001</v>
      </c>
      <c r="F11" s="4">
        <f t="shared" si="0"/>
        <v>2.9114527665871907E-2</v>
      </c>
      <c r="K11" s="3">
        <v>8</v>
      </c>
      <c r="L11" t="s">
        <v>170</v>
      </c>
      <c r="M11" t="s">
        <v>192</v>
      </c>
      <c r="N11">
        <v>500</v>
      </c>
    </row>
    <row r="12" spans="1:14" x14ac:dyDescent="0.25">
      <c r="B12" s="3">
        <v>9</v>
      </c>
      <c r="C12" t="s">
        <v>9</v>
      </c>
      <c r="D12" s="6">
        <v>7200</v>
      </c>
      <c r="E12" s="4">
        <v>0.123</v>
      </c>
      <c r="F12" s="4">
        <f t="shared" si="0"/>
        <v>2.3678368823481049E-2</v>
      </c>
      <c r="K12" s="3">
        <v>9</v>
      </c>
      <c r="L12" t="s">
        <v>193</v>
      </c>
      <c r="M12" t="s">
        <v>192</v>
      </c>
      <c r="N12">
        <v>410</v>
      </c>
    </row>
    <row r="13" spans="1:14" x14ac:dyDescent="0.25">
      <c r="B13" s="3">
        <v>10</v>
      </c>
      <c r="C13" t="s">
        <v>10</v>
      </c>
      <c r="D13" s="6">
        <v>6506</v>
      </c>
      <c r="E13" s="4">
        <v>0.52100000000000002</v>
      </c>
      <c r="F13" s="4">
        <f t="shared" si="0"/>
        <v>2.1396037161884405E-2</v>
      </c>
      <c r="K13" s="3">
        <v>10</v>
      </c>
      <c r="L13" t="s">
        <v>194</v>
      </c>
      <c r="M13" t="s">
        <v>192</v>
      </c>
      <c r="N13">
        <v>390</v>
      </c>
    </row>
    <row r="14" spans="1:14" x14ac:dyDescent="0.25">
      <c r="B14" s="3">
        <v>11</v>
      </c>
      <c r="C14" t="s">
        <v>11</v>
      </c>
      <c r="D14" s="6">
        <v>6678</v>
      </c>
      <c r="E14" s="4">
        <v>0.74199999999999999</v>
      </c>
      <c r="F14" s="4">
        <f t="shared" si="0"/>
        <v>2.1961687083778672E-2</v>
      </c>
    </row>
    <row r="15" spans="1:14" x14ac:dyDescent="0.25">
      <c r="B15" s="3">
        <v>12</v>
      </c>
      <c r="C15" t="s">
        <v>12</v>
      </c>
      <c r="D15" s="6">
        <v>6355</v>
      </c>
      <c r="E15" s="4">
        <v>0.22</v>
      </c>
      <c r="F15" s="4">
        <f t="shared" si="0"/>
        <v>2.089944914905862E-2</v>
      </c>
    </row>
    <row r="16" spans="1:14" x14ac:dyDescent="0.25">
      <c r="B16" s="3">
        <v>13</v>
      </c>
      <c r="C16" t="s">
        <v>27</v>
      </c>
      <c r="D16" s="6">
        <v>6226</v>
      </c>
      <c r="E16" s="4">
        <v>0.39700000000000002</v>
      </c>
      <c r="F16" s="4">
        <f t="shared" si="0"/>
        <v>2.0475211707637917E-2</v>
      </c>
    </row>
    <row r="17" spans="2:6" x14ac:dyDescent="0.25">
      <c r="B17" s="3">
        <v>14</v>
      </c>
      <c r="C17" t="s">
        <v>13</v>
      </c>
      <c r="D17" s="6">
        <v>5336</v>
      </c>
      <c r="E17" s="4">
        <v>0.19400000000000001</v>
      </c>
      <c r="F17" s="4">
        <f t="shared" si="0"/>
        <v>1.7548302228068732E-2</v>
      </c>
    </row>
    <row r="18" spans="2:6" x14ac:dyDescent="0.25">
      <c r="B18" s="3">
        <v>15</v>
      </c>
      <c r="C18" t="s">
        <v>28</v>
      </c>
      <c r="D18" s="6">
        <v>5128</v>
      </c>
      <c r="E18" s="4">
        <v>0.58099999999999996</v>
      </c>
      <c r="F18" s="4">
        <f t="shared" si="0"/>
        <v>1.6864260462057058E-2</v>
      </c>
    </row>
    <row r="19" spans="2:6" x14ac:dyDescent="0.25">
      <c r="B19" s="3">
        <v>16</v>
      </c>
      <c r="C19" t="s">
        <v>29</v>
      </c>
      <c r="D19" s="6">
        <v>4329</v>
      </c>
      <c r="E19" s="4">
        <v>0.27200000000000002</v>
      </c>
      <c r="F19" s="4">
        <f t="shared" si="0"/>
        <v>1.4236619255117981E-2</v>
      </c>
    </row>
    <row r="20" spans="2:6" x14ac:dyDescent="0.25">
      <c r="B20" s="3">
        <v>17</v>
      </c>
      <c r="C20" t="s">
        <v>14</v>
      </c>
      <c r="D20" s="6">
        <v>4021</v>
      </c>
      <c r="E20" s="4">
        <v>0.24099999999999999</v>
      </c>
      <c r="F20" s="4">
        <f t="shared" si="0"/>
        <v>1.3223711255446847E-2</v>
      </c>
    </row>
    <row r="21" spans="2:6" x14ac:dyDescent="0.25">
      <c r="B21" s="3">
        <v>18</v>
      </c>
      <c r="C21" t="s">
        <v>15</v>
      </c>
      <c r="D21" s="6">
        <v>3680</v>
      </c>
      <c r="E21" s="4">
        <v>0.43099999999999999</v>
      </c>
      <c r="F21" s="4">
        <f t="shared" si="0"/>
        <v>1.2102277398668091E-2</v>
      </c>
    </row>
    <row r="22" spans="2:6" x14ac:dyDescent="0.25">
      <c r="B22" s="3">
        <v>19</v>
      </c>
      <c r="C22" t="s">
        <v>16</v>
      </c>
      <c r="D22" s="6">
        <v>3595</v>
      </c>
      <c r="E22" s="4">
        <v>1.2E-2</v>
      </c>
      <c r="F22" s="4">
        <f t="shared" si="0"/>
        <v>1.1822741100057552E-2</v>
      </c>
    </row>
    <row r="23" spans="2:6" x14ac:dyDescent="0.25">
      <c r="B23" s="3">
        <v>20</v>
      </c>
      <c r="C23" t="s">
        <v>17</v>
      </c>
      <c r="D23" s="6">
        <v>3189</v>
      </c>
      <c r="E23" s="4">
        <v>0.128</v>
      </c>
      <c r="F23" s="4">
        <f t="shared" si="0"/>
        <v>1.0487544191400147E-2</v>
      </c>
    </row>
    <row r="24" spans="2:6" x14ac:dyDescent="0.25">
      <c r="B24" s="3">
        <v>21</v>
      </c>
      <c r="C24" t="s">
        <v>18</v>
      </c>
      <c r="D24" s="6">
        <v>2586</v>
      </c>
      <c r="E24" s="4">
        <v>-0.22800000000000001</v>
      </c>
      <c r="F24" s="4">
        <f t="shared" si="0"/>
        <v>8.5044808024336109E-3</v>
      </c>
    </row>
    <row r="25" spans="2:6" x14ac:dyDescent="0.25">
      <c r="B25" s="3">
        <v>22</v>
      </c>
      <c r="C25" t="s">
        <v>30</v>
      </c>
      <c r="D25" s="6">
        <v>2574</v>
      </c>
      <c r="E25" s="4">
        <v>-0.13600000000000001</v>
      </c>
      <c r="F25" s="4">
        <f t="shared" si="0"/>
        <v>8.4650168543944759E-3</v>
      </c>
    </row>
    <row r="26" spans="2:6" x14ac:dyDescent="0.25">
      <c r="B26" s="3">
        <v>23</v>
      </c>
      <c r="C26" t="s">
        <v>19</v>
      </c>
      <c r="D26" s="6">
        <v>2498</v>
      </c>
      <c r="E26" s="4">
        <v>-7.6999999999999999E-2</v>
      </c>
      <c r="F26" s="4">
        <f t="shared" si="0"/>
        <v>8.2150785168132855E-3</v>
      </c>
    </row>
    <row r="27" spans="2:6" x14ac:dyDescent="0.25">
      <c r="B27" s="3">
        <v>24</v>
      </c>
      <c r="C27" t="s">
        <v>20</v>
      </c>
      <c r="D27" s="6">
        <v>2574</v>
      </c>
      <c r="E27" s="4">
        <v>-0.13600000000000001</v>
      </c>
      <c r="F27" s="4">
        <f t="shared" si="0"/>
        <v>8.4650168543944759E-3</v>
      </c>
    </row>
    <row r="28" spans="2:6" x14ac:dyDescent="0.25">
      <c r="B28" s="3">
        <v>25</v>
      </c>
      <c r="C28" t="s">
        <v>21</v>
      </c>
      <c r="D28" s="6">
        <v>2311</v>
      </c>
      <c r="E28" s="4">
        <v>-7.6999999999999999E-2</v>
      </c>
      <c r="F28" s="4">
        <f t="shared" si="0"/>
        <v>7.6000986598700982E-3</v>
      </c>
    </row>
    <row r="29" spans="2:6" x14ac:dyDescent="0.25">
      <c r="B29" t="s">
        <v>22</v>
      </c>
      <c r="D29" s="6">
        <v>198207</v>
      </c>
      <c r="E29" s="4">
        <v>0.40100000000000002</v>
      </c>
      <c r="F29" s="4">
        <f t="shared" si="0"/>
        <v>0.65183589574940393</v>
      </c>
    </row>
    <row r="30" spans="2:6" x14ac:dyDescent="0.25">
      <c r="B30" t="s">
        <v>23</v>
      </c>
      <c r="D30" s="6">
        <v>92667</v>
      </c>
      <c r="E30" s="4">
        <v>0.186</v>
      </c>
      <c r="F30" s="4">
        <f t="shared" si="0"/>
        <v>0.30475047274521089</v>
      </c>
    </row>
    <row r="31" spans="2:6" x14ac:dyDescent="0.25">
      <c r="B31" t="s">
        <v>24</v>
      </c>
      <c r="D31" s="6">
        <v>304075</v>
      </c>
      <c r="E31" s="4">
        <v>0.32100000000000001</v>
      </c>
      <c r="F31" s="4">
        <f t="shared" si="0"/>
        <v>1</v>
      </c>
    </row>
    <row r="32" spans="2:6" x14ac:dyDescent="0.25">
      <c r="B32" t="s">
        <v>152</v>
      </c>
    </row>
    <row r="34" spans="2:2" x14ac:dyDescent="0.25">
      <c r="B34" t="s">
        <v>31</v>
      </c>
    </row>
    <row r="35" spans="2:2" x14ac:dyDescent="0.25">
      <c r="B35" t="s">
        <v>32</v>
      </c>
    </row>
    <row r="36" spans="2:2" x14ac:dyDescent="0.25">
      <c r="B36"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C14" sqref="C14"/>
    </sheetView>
  </sheetViews>
  <sheetFormatPr defaultRowHeight="15" x14ac:dyDescent="0.25"/>
  <cols>
    <col min="1" max="1" width="5.140625" customWidth="1"/>
    <col min="3" max="3" width="25.5703125" customWidth="1"/>
    <col min="4" max="4" width="11.28515625" customWidth="1"/>
    <col min="5" max="5" width="10.7109375" customWidth="1"/>
  </cols>
  <sheetData>
    <row r="1" spans="1:6" ht="18.75" x14ac:dyDescent="0.3">
      <c r="A1" s="5" t="s">
        <v>36</v>
      </c>
    </row>
    <row r="2" spans="1:6" x14ac:dyDescent="0.25">
      <c r="B2" t="s">
        <v>35</v>
      </c>
    </row>
    <row r="3" spans="1:6" ht="28.5" customHeight="1" x14ac:dyDescent="0.25">
      <c r="B3" s="2" t="s">
        <v>0</v>
      </c>
      <c r="C3" s="2" t="s">
        <v>1</v>
      </c>
      <c r="D3" s="2" t="s">
        <v>44</v>
      </c>
      <c r="E3" s="2" t="s">
        <v>43</v>
      </c>
      <c r="F3" s="2" t="s">
        <v>2</v>
      </c>
    </row>
    <row r="4" spans="1:6" x14ac:dyDescent="0.25">
      <c r="B4" s="3">
        <v>1</v>
      </c>
      <c r="C4" t="s">
        <v>3</v>
      </c>
      <c r="D4" s="6">
        <v>32410</v>
      </c>
      <c r="E4" s="4">
        <v>-0.04</v>
      </c>
      <c r="F4" s="4">
        <f>D4/D$31</f>
        <v>0.14096391306427972</v>
      </c>
    </row>
    <row r="5" spans="1:6" x14ac:dyDescent="0.25">
      <c r="B5" s="3">
        <v>2</v>
      </c>
      <c r="C5" t="s">
        <v>4</v>
      </c>
      <c r="D5" s="6">
        <v>17496</v>
      </c>
      <c r="E5" s="4">
        <v>3.5000000000000003E-2</v>
      </c>
      <c r="F5" s="4">
        <f t="shared" ref="F5:F31" si="0">D5/D$31</f>
        <v>7.6097026318193081E-2</v>
      </c>
    </row>
    <row r="6" spans="1:6" x14ac:dyDescent="0.25">
      <c r="B6" s="3">
        <v>3</v>
      </c>
      <c r="C6" t="s">
        <v>5</v>
      </c>
      <c r="D6" s="6">
        <v>10319</v>
      </c>
      <c r="E6" s="4">
        <v>-6.9000000000000006E-2</v>
      </c>
      <c r="F6" s="4">
        <f t="shared" si="0"/>
        <v>4.4881413727562554E-2</v>
      </c>
    </row>
    <row r="7" spans="1:6" x14ac:dyDescent="0.25">
      <c r="B7" s="3">
        <v>4</v>
      </c>
      <c r="C7" t="s">
        <v>6</v>
      </c>
      <c r="D7" s="6">
        <v>9617</v>
      </c>
      <c r="E7" s="4">
        <v>-0.126</v>
      </c>
      <c r="F7" s="4">
        <f t="shared" si="0"/>
        <v>4.182813798022765E-2</v>
      </c>
    </row>
    <row r="8" spans="1:6" x14ac:dyDescent="0.25">
      <c r="B8" s="3">
        <v>5</v>
      </c>
      <c r="C8" t="s">
        <v>8</v>
      </c>
      <c r="D8" s="6">
        <v>8510</v>
      </c>
      <c r="E8" s="4">
        <v>-0.17599999999999999</v>
      </c>
      <c r="F8" s="4">
        <f t="shared" si="0"/>
        <v>3.7013356994045676E-2</v>
      </c>
    </row>
    <row r="9" spans="1:6" x14ac:dyDescent="0.25">
      <c r="B9" s="3">
        <v>6</v>
      </c>
      <c r="C9" t="s">
        <v>9</v>
      </c>
      <c r="D9" s="6">
        <v>6409</v>
      </c>
      <c r="E9" s="4">
        <v>-1.0999999999999999E-2</v>
      </c>
      <c r="F9" s="4">
        <f t="shared" si="0"/>
        <v>2.7875276730298326E-2</v>
      </c>
    </row>
    <row r="10" spans="1:6" x14ac:dyDescent="0.25">
      <c r="B10" s="3">
        <v>7</v>
      </c>
      <c r="C10" t="s">
        <v>7</v>
      </c>
      <c r="D10" s="6">
        <v>6246</v>
      </c>
      <c r="E10" s="4">
        <v>3.6999999999999998E-2</v>
      </c>
      <c r="F10" s="4">
        <f t="shared" si="0"/>
        <v>2.7166325239108027E-2</v>
      </c>
    </row>
    <row r="11" spans="1:6" x14ac:dyDescent="0.25">
      <c r="B11" s="3">
        <v>8</v>
      </c>
      <c r="C11" t="s">
        <v>37</v>
      </c>
      <c r="D11" s="6">
        <v>5207</v>
      </c>
      <c r="E11" s="4">
        <v>-4.5999999999999999E-2</v>
      </c>
      <c r="F11" s="4">
        <f t="shared" si="0"/>
        <v>2.2647303157226302E-2</v>
      </c>
    </row>
    <row r="12" spans="1:6" x14ac:dyDescent="0.25">
      <c r="B12" s="3">
        <v>9</v>
      </c>
      <c r="C12" t="s">
        <v>38</v>
      </c>
      <c r="D12" s="6">
        <v>5153</v>
      </c>
      <c r="E12" s="4">
        <v>-0.26600000000000001</v>
      </c>
      <c r="F12" s="4">
        <f t="shared" si="0"/>
        <v>2.2412435792046694E-2</v>
      </c>
    </row>
    <row r="13" spans="1:6" x14ac:dyDescent="0.25">
      <c r="B13" s="3">
        <v>10</v>
      </c>
      <c r="C13" t="s">
        <v>13</v>
      </c>
      <c r="D13" s="6">
        <v>4468</v>
      </c>
      <c r="E13" s="4">
        <v>-0.35699999999999998</v>
      </c>
      <c r="F13" s="4">
        <f t="shared" si="0"/>
        <v>1.943309977078685E-2</v>
      </c>
    </row>
    <row r="14" spans="1:6" x14ac:dyDescent="0.25">
      <c r="B14" s="3">
        <v>11</v>
      </c>
      <c r="C14" t="s">
        <v>27</v>
      </c>
      <c r="D14" s="6">
        <v>4456</v>
      </c>
      <c r="E14" s="4">
        <v>-0.252</v>
      </c>
      <c r="F14" s="4">
        <f t="shared" si="0"/>
        <v>1.9380907022969157E-2</v>
      </c>
    </row>
    <row r="15" spans="1:6" x14ac:dyDescent="0.25">
      <c r="B15" s="3">
        <v>12</v>
      </c>
      <c r="C15" t="s">
        <v>39</v>
      </c>
      <c r="D15" s="6">
        <v>4384</v>
      </c>
      <c r="E15" s="4">
        <v>-0.248</v>
      </c>
      <c r="F15" s="4">
        <f t="shared" si="0"/>
        <v>1.9067750536063015E-2</v>
      </c>
    </row>
    <row r="16" spans="1:6" x14ac:dyDescent="0.25">
      <c r="B16" s="3">
        <v>13</v>
      </c>
      <c r="C16" t="s">
        <v>40</v>
      </c>
      <c r="D16" s="6">
        <v>4293</v>
      </c>
      <c r="E16" s="4">
        <v>-3.2000000000000001E-2</v>
      </c>
      <c r="F16" s="4">
        <f t="shared" si="0"/>
        <v>1.8671955531778861E-2</v>
      </c>
    </row>
    <row r="17" spans="2:6" x14ac:dyDescent="0.25">
      <c r="B17" s="3">
        <v>14</v>
      </c>
      <c r="C17" t="s">
        <v>10</v>
      </c>
      <c r="D17" s="6">
        <v>4278</v>
      </c>
      <c r="E17" s="4">
        <v>-7.9000000000000001E-2</v>
      </c>
      <c r="F17" s="4">
        <f t="shared" si="0"/>
        <v>1.8606714597006746E-2</v>
      </c>
    </row>
    <row r="18" spans="2:6" x14ac:dyDescent="0.25">
      <c r="B18" s="3">
        <v>15</v>
      </c>
      <c r="C18" t="s">
        <v>11</v>
      </c>
      <c r="D18" s="6">
        <v>3948</v>
      </c>
      <c r="E18" s="4">
        <v>9.7000000000000003E-2</v>
      </c>
      <c r="F18" s="4">
        <f t="shared" si="0"/>
        <v>1.717141403202025E-2</v>
      </c>
    </row>
    <row r="19" spans="2:6" x14ac:dyDescent="0.25">
      <c r="B19" s="3">
        <v>16</v>
      </c>
      <c r="C19" t="s">
        <v>16</v>
      </c>
      <c r="D19" s="6">
        <v>3551</v>
      </c>
      <c r="E19" s="4">
        <v>0.22600000000000001</v>
      </c>
      <c r="F19" s="4">
        <f t="shared" si="0"/>
        <v>1.5444703958384983E-2</v>
      </c>
    </row>
    <row r="20" spans="2:6" x14ac:dyDescent="0.25">
      <c r="B20" s="3">
        <v>17</v>
      </c>
      <c r="C20" t="s">
        <v>29</v>
      </c>
      <c r="D20" s="6">
        <v>3402</v>
      </c>
      <c r="E20" s="4">
        <v>-0.315</v>
      </c>
      <c r="F20" s="4">
        <f t="shared" si="0"/>
        <v>1.4796644006315323E-2</v>
      </c>
    </row>
    <row r="21" spans="2:6" x14ac:dyDescent="0.25">
      <c r="B21" s="3">
        <v>18</v>
      </c>
      <c r="C21" t="s">
        <v>28</v>
      </c>
      <c r="D21" s="6">
        <v>3243</v>
      </c>
      <c r="E21" s="4">
        <v>-0.27500000000000002</v>
      </c>
      <c r="F21" s="4">
        <f t="shared" si="0"/>
        <v>1.410509009773092E-2</v>
      </c>
    </row>
    <row r="22" spans="2:6" x14ac:dyDescent="0.25">
      <c r="B22" s="3">
        <v>19</v>
      </c>
      <c r="C22" t="s">
        <v>14</v>
      </c>
      <c r="D22" s="6">
        <v>3240</v>
      </c>
      <c r="E22" s="4">
        <v>-0.20100000000000001</v>
      </c>
      <c r="F22" s="4">
        <f t="shared" si="0"/>
        <v>1.4092041910776497E-2</v>
      </c>
    </row>
    <row r="23" spans="2:6" x14ac:dyDescent="0.25">
      <c r="B23" s="3">
        <v>20</v>
      </c>
      <c r="C23" t="s">
        <v>41</v>
      </c>
      <c r="D23" s="6">
        <v>2977</v>
      </c>
      <c r="E23" s="4">
        <v>-0.17499999999999999</v>
      </c>
      <c r="F23" s="4">
        <f t="shared" si="0"/>
        <v>1.2948150854438775E-2</v>
      </c>
    </row>
    <row r="24" spans="2:6" x14ac:dyDescent="0.25">
      <c r="B24" s="3">
        <v>21</v>
      </c>
      <c r="C24" t="s">
        <v>17</v>
      </c>
      <c r="D24" s="6">
        <v>2826</v>
      </c>
      <c r="E24" s="4">
        <v>-0.128</v>
      </c>
      <c r="F24" s="4">
        <f t="shared" si="0"/>
        <v>1.2291392111066167E-2</v>
      </c>
    </row>
    <row r="25" spans="2:6" x14ac:dyDescent="0.25">
      <c r="B25" s="3">
        <v>22</v>
      </c>
      <c r="C25" t="s">
        <v>18</v>
      </c>
      <c r="D25" s="6">
        <v>2586</v>
      </c>
      <c r="E25" s="4">
        <v>-0.22800000000000001</v>
      </c>
      <c r="F25" s="4">
        <f t="shared" si="0"/>
        <v>1.1247537154712352E-2</v>
      </c>
    </row>
    <row r="26" spans="2:6" x14ac:dyDescent="0.25">
      <c r="B26" s="3">
        <v>23</v>
      </c>
      <c r="C26" t="s">
        <v>30</v>
      </c>
      <c r="D26" s="6">
        <v>2574</v>
      </c>
      <c r="E26" s="4">
        <v>-0.13600000000000001</v>
      </c>
      <c r="F26" s="4">
        <f t="shared" si="0"/>
        <v>1.1195344406894661E-2</v>
      </c>
    </row>
    <row r="27" spans="2:6" x14ac:dyDescent="0.25">
      <c r="B27" s="3">
        <v>24</v>
      </c>
      <c r="C27" t="s">
        <v>15</v>
      </c>
      <c r="D27" s="6">
        <v>2572</v>
      </c>
      <c r="E27" s="4">
        <v>-0.159</v>
      </c>
      <c r="F27" s="4">
        <f t="shared" si="0"/>
        <v>1.1186645615591713E-2</v>
      </c>
    </row>
    <row r="28" spans="2:6" x14ac:dyDescent="0.25">
      <c r="B28" s="3">
        <v>25</v>
      </c>
      <c r="C28" t="s">
        <v>42</v>
      </c>
      <c r="D28" s="6">
        <v>2253</v>
      </c>
      <c r="E28" s="4">
        <v>-8.8999999999999996E-2</v>
      </c>
      <c r="F28" s="4">
        <f t="shared" si="0"/>
        <v>9.7991884027714346E-3</v>
      </c>
    </row>
    <row r="29" spans="2:6" x14ac:dyDescent="0.25">
      <c r="B29" t="s">
        <v>22</v>
      </c>
      <c r="D29" s="6">
        <v>156472</v>
      </c>
      <c r="E29" s="4">
        <v>-0.10390000000000001</v>
      </c>
      <c r="F29" s="4">
        <f t="shared" si="0"/>
        <v>0.68055863637747538</v>
      </c>
    </row>
    <row r="30" spans="2:6" x14ac:dyDescent="0.25">
      <c r="B30" t="s">
        <v>23</v>
      </c>
      <c r="D30" s="6">
        <v>73445</v>
      </c>
      <c r="E30" s="4">
        <v>-0.14199999999999999</v>
      </c>
      <c r="F30" s="4">
        <f t="shared" si="0"/>
        <v>0.31944136362252468</v>
      </c>
    </row>
    <row r="31" spans="2:6" x14ac:dyDescent="0.25">
      <c r="B31" t="s">
        <v>24</v>
      </c>
      <c r="D31" s="6">
        <v>229917</v>
      </c>
      <c r="E31" s="4">
        <v>-0.11700000000000001</v>
      </c>
      <c r="F31" s="4">
        <f t="shared" si="0"/>
        <v>1</v>
      </c>
    </row>
    <row r="32" spans="2:6" x14ac:dyDescent="0.25">
      <c r="B32"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Dropouts</vt:lpstr>
      <vt:lpstr>Top Twenty</vt:lpstr>
      <vt:lpstr>Top Ten</vt:lpstr>
      <vt:lpstr>Top Five</vt:lpstr>
      <vt:lpstr>Top Three</vt:lpstr>
      <vt:lpstr>Top Two</vt:lpstr>
      <vt:lpstr>Intel</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2011-07-19T22:06:38Z</dcterms:created>
  <dcterms:modified xsi:type="dcterms:W3CDTF">2011-11-08T16:34:21Z</dcterms:modified>
</cp:coreProperties>
</file>