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915" windowHeight="11760" activeTab="2"/>
  </bookViews>
  <sheets>
    <sheet name="QQ plot" sheetId="3" r:id="rId1"/>
    <sheet name="Moments" sheetId="2" r:id="rId2"/>
    <sheet name="Outliers" sheetId="1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H19" i="1" l="1"/>
  <c r="H18" i="1"/>
  <c r="F108" i="3" l="1"/>
  <c r="D108" i="3"/>
  <c r="C108" i="3"/>
  <c r="F107" i="3"/>
  <c r="D107" i="3"/>
  <c r="C107" i="3"/>
  <c r="F106" i="3"/>
  <c r="D106" i="3"/>
  <c r="C106" i="3"/>
  <c r="F105" i="3"/>
  <c r="D105" i="3"/>
  <c r="C105" i="3"/>
  <c r="F104" i="3"/>
  <c r="D104" i="3"/>
  <c r="C104" i="3"/>
  <c r="F103" i="3"/>
  <c r="D103" i="3"/>
  <c r="C103" i="3"/>
  <c r="F102" i="3"/>
  <c r="D102" i="3"/>
  <c r="C102" i="3"/>
  <c r="F101" i="3"/>
  <c r="D101" i="3"/>
  <c r="C101" i="3"/>
  <c r="F100" i="3"/>
  <c r="D100" i="3"/>
  <c r="C100" i="3"/>
  <c r="F99" i="3"/>
  <c r="D99" i="3"/>
  <c r="C99" i="3"/>
  <c r="F98" i="3"/>
  <c r="D98" i="3"/>
  <c r="C98" i="3"/>
  <c r="F97" i="3"/>
  <c r="D97" i="3"/>
  <c r="C97" i="3"/>
  <c r="F96" i="3"/>
  <c r="D96" i="3"/>
  <c r="C96" i="3"/>
  <c r="F95" i="3"/>
  <c r="D95" i="3"/>
  <c r="C95" i="3"/>
  <c r="F94" i="3"/>
  <c r="D94" i="3"/>
  <c r="C94" i="3"/>
  <c r="F93" i="3"/>
  <c r="D93" i="3"/>
  <c r="C93" i="3"/>
  <c r="F92" i="3"/>
  <c r="D92" i="3"/>
  <c r="C92" i="3"/>
  <c r="F91" i="3"/>
  <c r="D91" i="3"/>
  <c r="C91" i="3"/>
  <c r="F90" i="3"/>
  <c r="D90" i="3"/>
  <c r="C90" i="3"/>
  <c r="F89" i="3"/>
  <c r="D89" i="3"/>
  <c r="C89" i="3"/>
  <c r="F88" i="3"/>
  <c r="D88" i="3"/>
  <c r="C88" i="3"/>
  <c r="F87" i="3"/>
  <c r="D87" i="3"/>
  <c r="C87" i="3"/>
  <c r="F86" i="3"/>
  <c r="D86" i="3"/>
  <c r="C86" i="3"/>
  <c r="F85" i="3"/>
  <c r="D85" i="3"/>
  <c r="C85" i="3"/>
  <c r="F84" i="3"/>
  <c r="D84" i="3"/>
  <c r="C84" i="3"/>
  <c r="F83" i="3"/>
  <c r="D83" i="3"/>
  <c r="C83" i="3"/>
  <c r="F82" i="3"/>
  <c r="D82" i="3"/>
  <c r="C82" i="3"/>
  <c r="F81" i="3"/>
  <c r="D81" i="3"/>
  <c r="C81" i="3"/>
  <c r="F80" i="3"/>
  <c r="D80" i="3"/>
  <c r="C80" i="3"/>
  <c r="F79" i="3"/>
  <c r="D79" i="3"/>
  <c r="C79" i="3"/>
  <c r="F78" i="3"/>
  <c r="D78" i="3"/>
  <c r="C78" i="3"/>
  <c r="F77" i="3"/>
  <c r="D77" i="3"/>
  <c r="C77" i="3"/>
  <c r="F76" i="3"/>
  <c r="D76" i="3"/>
  <c r="C76" i="3"/>
  <c r="F75" i="3"/>
  <c r="D75" i="3"/>
  <c r="C75" i="3"/>
  <c r="F74" i="3"/>
  <c r="D74" i="3"/>
  <c r="C74" i="3"/>
  <c r="F73" i="3"/>
  <c r="D73" i="3"/>
  <c r="C73" i="3"/>
  <c r="F72" i="3"/>
  <c r="D72" i="3"/>
  <c r="C72" i="3"/>
  <c r="F71" i="3"/>
  <c r="D71" i="3"/>
  <c r="C71" i="3"/>
  <c r="F70" i="3"/>
  <c r="D70" i="3"/>
  <c r="C70" i="3"/>
  <c r="F69" i="3"/>
  <c r="D69" i="3"/>
  <c r="C69" i="3"/>
  <c r="F68" i="3"/>
  <c r="D68" i="3"/>
  <c r="C68" i="3"/>
  <c r="F67" i="3"/>
  <c r="D67" i="3"/>
  <c r="C67" i="3"/>
  <c r="F66" i="3"/>
  <c r="D66" i="3"/>
  <c r="C66" i="3"/>
  <c r="F65" i="3"/>
  <c r="D65" i="3"/>
  <c r="C65" i="3"/>
  <c r="F64" i="3"/>
  <c r="D64" i="3"/>
  <c r="C64" i="3"/>
  <c r="F63" i="3"/>
  <c r="D63" i="3"/>
  <c r="C63" i="3"/>
  <c r="F62" i="3"/>
  <c r="D62" i="3"/>
  <c r="C62" i="3"/>
  <c r="F61" i="3"/>
  <c r="D61" i="3"/>
  <c r="C61" i="3"/>
  <c r="F60" i="3"/>
  <c r="D60" i="3"/>
  <c r="C60" i="3"/>
  <c r="F59" i="3"/>
  <c r="D59" i="3"/>
  <c r="C59" i="3"/>
  <c r="F58" i="3"/>
  <c r="D58" i="3"/>
  <c r="C58" i="3"/>
  <c r="F57" i="3"/>
  <c r="D57" i="3"/>
  <c r="C57" i="3"/>
  <c r="F56" i="3"/>
  <c r="D56" i="3"/>
  <c r="C56" i="3"/>
  <c r="F55" i="3"/>
  <c r="D55" i="3"/>
  <c r="C55" i="3"/>
  <c r="F54" i="3"/>
  <c r="D54" i="3"/>
  <c r="C54" i="3"/>
  <c r="F53" i="3"/>
  <c r="D53" i="3"/>
  <c r="C53" i="3"/>
  <c r="F52" i="3"/>
  <c r="D52" i="3"/>
  <c r="C52" i="3"/>
  <c r="F51" i="3"/>
  <c r="D51" i="3"/>
  <c r="C51" i="3"/>
  <c r="F50" i="3"/>
  <c r="D50" i="3"/>
  <c r="C50" i="3"/>
  <c r="F49" i="3"/>
  <c r="D49" i="3"/>
  <c r="C49" i="3"/>
  <c r="F48" i="3"/>
  <c r="D48" i="3"/>
  <c r="C48" i="3"/>
  <c r="F47" i="3"/>
  <c r="D47" i="3"/>
  <c r="C47" i="3"/>
  <c r="F46" i="3"/>
  <c r="D46" i="3"/>
  <c r="C46" i="3"/>
  <c r="F45" i="3"/>
  <c r="D45" i="3"/>
  <c r="C45" i="3"/>
  <c r="F44" i="3"/>
  <c r="D44" i="3"/>
  <c r="C44" i="3"/>
  <c r="F43" i="3"/>
  <c r="D43" i="3"/>
  <c r="C43" i="3"/>
  <c r="F42" i="3"/>
  <c r="D42" i="3"/>
  <c r="C42" i="3"/>
  <c r="F41" i="3"/>
  <c r="D41" i="3"/>
  <c r="C41" i="3"/>
  <c r="F40" i="3"/>
  <c r="D40" i="3"/>
  <c r="C40" i="3"/>
  <c r="F39" i="3"/>
  <c r="D39" i="3"/>
  <c r="C39" i="3"/>
  <c r="F38" i="3"/>
  <c r="D38" i="3"/>
  <c r="C38" i="3"/>
  <c r="F37" i="3"/>
  <c r="D37" i="3"/>
  <c r="C37" i="3"/>
  <c r="F36" i="3"/>
  <c r="D36" i="3"/>
  <c r="C36" i="3"/>
  <c r="F35" i="3"/>
  <c r="D35" i="3"/>
  <c r="C35" i="3"/>
  <c r="F34" i="3"/>
  <c r="D34" i="3"/>
  <c r="C34" i="3"/>
  <c r="F33" i="3"/>
  <c r="D33" i="3"/>
  <c r="C33" i="3"/>
  <c r="F32" i="3"/>
  <c r="D32" i="3"/>
  <c r="C32" i="3"/>
  <c r="F31" i="3"/>
  <c r="D31" i="3"/>
  <c r="C31" i="3"/>
  <c r="F30" i="3"/>
  <c r="D30" i="3"/>
  <c r="C30" i="3"/>
  <c r="F29" i="3"/>
  <c r="D29" i="3"/>
  <c r="C29" i="3"/>
  <c r="F28" i="3"/>
  <c r="D28" i="3"/>
  <c r="C28" i="3"/>
  <c r="F27" i="3"/>
  <c r="D27" i="3"/>
  <c r="C27" i="3"/>
  <c r="F26" i="3"/>
  <c r="D26" i="3"/>
  <c r="C26" i="3"/>
  <c r="F25" i="3"/>
  <c r="D25" i="3"/>
  <c r="C25" i="3"/>
  <c r="F24" i="3"/>
  <c r="D24" i="3"/>
  <c r="C24" i="3"/>
  <c r="F23" i="3"/>
  <c r="D23" i="3"/>
  <c r="C23" i="3"/>
  <c r="F22" i="3"/>
  <c r="D22" i="3"/>
  <c r="C22" i="3"/>
  <c r="F21" i="3"/>
  <c r="D21" i="3"/>
  <c r="C21" i="3"/>
  <c r="F20" i="3"/>
  <c r="D20" i="3"/>
  <c r="C20" i="3"/>
  <c r="F19" i="3"/>
  <c r="D19" i="3"/>
  <c r="C19" i="3"/>
  <c r="F18" i="3"/>
  <c r="D18" i="3"/>
  <c r="C18" i="3"/>
  <c r="F17" i="3"/>
  <c r="D17" i="3"/>
  <c r="C17" i="3"/>
  <c r="F16" i="3"/>
  <c r="D16" i="3"/>
  <c r="C16" i="3"/>
  <c r="F15" i="3"/>
  <c r="D15" i="3"/>
  <c r="C15" i="3"/>
  <c r="F14" i="3"/>
  <c r="D14" i="3"/>
  <c r="C14" i="3"/>
  <c r="F13" i="3"/>
  <c r="D13" i="3"/>
  <c r="C13" i="3"/>
  <c r="F12" i="3"/>
  <c r="D12" i="3"/>
  <c r="C12" i="3"/>
  <c r="F11" i="3"/>
  <c r="D11" i="3"/>
  <c r="C11" i="3"/>
  <c r="F10" i="3"/>
  <c r="D10" i="3"/>
  <c r="C10" i="3"/>
  <c r="F9" i="3"/>
  <c r="D9" i="3"/>
  <c r="C9" i="3"/>
  <c r="B6" i="3"/>
  <c r="B5" i="3"/>
  <c r="E108" i="3" s="1"/>
  <c r="E11" i="3" l="1"/>
  <c r="E17" i="3"/>
  <c r="E21" i="3"/>
  <c r="E27" i="3"/>
  <c r="E31" i="3"/>
  <c r="E35" i="3"/>
  <c r="E39" i="3"/>
  <c r="E43" i="3"/>
  <c r="E47" i="3"/>
  <c r="E51" i="3"/>
  <c r="E55" i="3"/>
  <c r="E59" i="3"/>
  <c r="E61" i="3"/>
  <c r="E63" i="3"/>
  <c r="E65" i="3"/>
  <c r="E67" i="3"/>
  <c r="E69" i="3"/>
  <c r="E71" i="3"/>
  <c r="E73" i="3"/>
  <c r="E75" i="3"/>
  <c r="E77" i="3"/>
  <c r="E79" i="3"/>
  <c r="E81" i="3"/>
  <c r="E85" i="3"/>
  <c r="E87" i="3"/>
  <c r="E89" i="3"/>
  <c r="E91" i="3"/>
  <c r="E93" i="3"/>
  <c r="E95" i="3"/>
  <c r="E97" i="3"/>
  <c r="E99" i="3"/>
  <c r="E101" i="3"/>
  <c r="E103" i="3"/>
  <c r="E105" i="3"/>
  <c r="E107" i="3"/>
  <c r="E9" i="3"/>
  <c r="E13" i="3"/>
  <c r="E15" i="3"/>
  <c r="E19" i="3"/>
  <c r="E23" i="3"/>
  <c r="E25" i="3"/>
  <c r="E29" i="3"/>
  <c r="E33" i="3"/>
  <c r="E37" i="3"/>
  <c r="E41" i="3"/>
  <c r="E45" i="3"/>
  <c r="E49" i="3"/>
  <c r="E53" i="3"/>
  <c r="E57" i="3"/>
  <c r="E83" i="3"/>
  <c r="E10" i="3"/>
  <c r="E12" i="3"/>
  <c r="E14" i="3"/>
  <c r="E16" i="3"/>
  <c r="E18" i="3"/>
  <c r="E20" i="3"/>
  <c r="E22" i="3"/>
  <c r="E24" i="3"/>
  <c r="E26" i="3"/>
  <c r="E28" i="3"/>
  <c r="E30" i="3"/>
  <c r="E32" i="3"/>
  <c r="E34" i="3"/>
  <c r="E36" i="3"/>
  <c r="E38" i="3"/>
  <c r="E40" i="3"/>
  <c r="E42" i="3"/>
  <c r="E44" i="3"/>
  <c r="E46" i="3"/>
  <c r="E48" i="3"/>
  <c r="E50" i="3"/>
  <c r="E52" i="3"/>
  <c r="E54" i="3"/>
  <c r="E56" i="3"/>
  <c r="E58" i="3"/>
  <c r="E60" i="3"/>
  <c r="E62" i="3"/>
  <c r="E64" i="3"/>
  <c r="E66" i="3"/>
  <c r="E68" i="3"/>
  <c r="E70" i="3"/>
  <c r="E72" i="3"/>
  <c r="E74" i="3"/>
  <c r="E76" i="3"/>
  <c r="E78" i="3"/>
  <c r="E80" i="3"/>
  <c r="E82" i="3"/>
  <c r="E84" i="3"/>
  <c r="E86" i="3"/>
  <c r="E88" i="3"/>
  <c r="E90" i="3"/>
  <c r="E92" i="3"/>
  <c r="E94" i="3"/>
  <c r="E96" i="3"/>
  <c r="E98" i="3"/>
  <c r="E100" i="3"/>
  <c r="E102" i="3"/>
  <c r="E104" i="3"/>
  <c r="E106" i="3"/>
  <c r="E3" i="3" l="1"/>
  <c r="B5" i="2" l="1"/>
  <c r="C10" i="2" s="1"/>
  <c r="I8" i="2"/>
  <c r="I12" i="2" s="1"/>
  <c r="C11" i="2"/>
  <c r="D11" i="2" s="1"/>
  <c r="C16" i="2"/>
  <c r="D16" i="2" s="1"/>
  <c r="I16" i="2"/>
  <c r="I18" i="2"/>
  <c r="C84" i="2"/>
  <c r="F84" i="2"/>
  <c r="C88" i="2"/>
  <c r="D88" i="2" s="1"/>
  <c r="C89" i="2"/>
  <c r="D89" i="2" s="1"/>
  <c r="C92" i="2"/>
  <c r="D92" i="2" s="1"/>
  <c r="E92" i="2"/>
  <c r="C93" i="2"/>
  <c r="D93" i="2" s="1"/>
  <c r="C94" i="2"/>
  <c r="D94" i="2" s="1"/>
  <c r="C95" i="2"/>
  <c r="D95" i="2" s="1"/>
  <c r="C96" i="2"/>
  <c r="D96" i="2" s="1"/>
  <c r="C97" i="2"/>
  <c r="D97" i="2" s="1"/>
  <c r="E97" i="2"/>
  <c r="C98" i="2"/>
  <c r="D98" i="2" s="1"/>
  <c r="E98" i="2"/>
  <c r="C99" i="2"/>
  <c r="D99" i="2" s="1"/>
  <c r="C100" i="2"/>
  <c r="D100" i="2" s="1"/>
  <c r="C101" i="2"/>
  <c r="D101" i="2" s="1"/>
  <c r="E101" i="2"/>
  <c r="C102" i="2"/>
  <c r="D102" i="2" s="1"/>
  <c r="E102" i="2"/>
  <c r="C103" i="2"/>
  <c r="D103" i="2" s="1"/>
  <c r="E103" i="2"/>
  <c r="C104" i="2"/>
  <c r="D104" i="2" s="1"/>
  <c r="C105" i="2"/>
  <c r="D105" i="2" s="1"/>
  <c r="C106" i="2"/>
  <c r="D106" i="2" s="1"/>
  <c r="C107" i="2"/>
  <c r="D107" i="2" s="1"/>
  <c r="E107" i="2"/>
  <c r="C108" i="2"/>
  <c r="D108" i="2" s="1"/>
  <c r="E108" i="2"/>
  <c r="F108" i="2"/>
  <c r="F106" i="2" l="1"/>
  <c r="E106" i="2"/>
  <c r="F98" i="2"/>
  <c r="E94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E15" i="2" s="1"/>
  <c r="E105" i="2"/>
  <c r="E93" i="2"/>
  <c r="C86" i="2"/>
  <c r="C82" i="2"/>
  <c r="F82" i="2" s="1"/>
  <c r="C78" i="2"/>
  <c r="F78" i="2" s="1"/>
  <c r="C74" i="2"/>
  <c r="F74" i="2" s="1"/>
  <c r="C70" i="2"/>
  <c r="F70" i="2" s="1"/>
  <c r="C66" i="2"/>
  <c r="F66" i="2" s="1"/>
  <c r="C62" i="2"/>
  <c r="F62" i="2" s="1"/>
  <c r="C58" i="2"/>
  <c r="F58" i="2" s="1"/>
  <c r="C54" i="2"/>
  <c r="F54" i="2" s="1"/>
  <c r="C50" i="2"/>
  <c r="F50" i="2" s="1"/>
  <c r="C46" i="2"/>
  <c r="F46" i="2" s="1"/>
  <c r="C42" i="2"/>
  <c r="F42" i="2" s="1"/>
  <c r="C38" i="2"/>
  <c r="F38" i="2" s="1"/>
  <c r="C34" i="2"/>
  <c r="F34" i="2" s="1"/>
  <c r="C30" i="2"/>
  <c r="F30" i="2" s="1"/>
  <c r="C26" i="2"/>
  <c r="F26" i="2" s="1"/>
  <c r="C22" i="2"/>
  <c r="F22" i="2" s="1"/>
  <c r="C14" i="2"/>
  <c r="F14" i="2" s="1"/>
  <c r="F100" i="2"/>
  <c r="C90" i="2"/>
  <c r="C13" i="2"/>
  <c r="D13" i="2" s="1"/>
  <c r="E100" i="2"/>
  <c r="F92" i="2"/>
  <c r="E89" i="2"/>
  <c r="C85" i="2"/>
  <c r="C81" i="2"/>
  <c r="C77" i="2"/>
  <c r="C73" i="2"/>
  <c r="C69" i="2"/>
  <c r="C65" i="2"/>
  <c r="C61" i="2"/>
  <c r="C57" i="2"/>
  <c r="C53" i="2"/>
  <c r="C49" i="2"/>
  <c r="F49" i="2" s="1"/>
  <c r="C45" i="2"/>
  <c r="C41" i="2"/>
  <c r="C37" i="2"/>
  <c r="C33" i="2"/>
  <c r="C29" i="2"/>
  <c r="C25" i="2"/>
  <c r="C21" i="2"/>
  <c r="C18" i="2"/>
  <c r="E11" i="2"/>
  <c r="E99" i="2"/>
  <c r="E95" i="2"/>
  <c r="C80" i="2"/>
  <c r="F80" i="2" s="1"/>
  <c r="C76" i="2"/>
  <c r="F76" i="2" s="1"/>
  <c r="C72" i="2"/>
  <c r="F72" i="2" s="1"/>
  <c r="C68" i="2"/>
  <c r="F68" i="2" s="1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F36" i="2" s="1"/>
  <c r="C32" i="2"/>
  <c r="F32" i="2" s="1"/>
  <c r="C28" i="2"/>
  <c r="F28" i="2" s="1"/>
  <c r="C24" i="2"/>
  <c r="F24" i="2" s="1"/>
  <c r="C20" i="2"/>
  <c r="F20" i="2" s="1"/>
  <c r="E16" i="2"/>
  <c r="D80" i="2"/>
  <c r="E80" i="2"/>
  <c r="D72" i="2"/>
  <c r="E72" i="2"/>
  <c r="D56" i="2"/>
  <c r="E52" i="2"/>
  <c r="D44" i="2"/>
  <c r="E44" i="2"/>
  <c r="D24" i="2"/>
  <c r="F10" i="2"/>
  <c r="D10" i="2"/>
  <c r="E10" i="2"/>
  <c r="F102" i="2"/>
  <c r="E96" i="2"/>
  <c r="D78" i="2"/>
  <c r="E78" i="2"/>
  <c r="D66" i="2"/>
  <c r="E66" i="2"/>
  <c r="D62" i="2"/>
  <c r="E62" i="2"/>
  <c r="D46" i="2"/>
  <c r="E46" i="2"/>
  <c r="E38" i="2"/>
  <c r="D34" i="2"/>
  <c r="E34" i="2"/>
  <c r="E30" i="2"/>
  <c r="D26" i="2"/>
  <c r="F104" i="2"/>
  <c r="D82" i="2"/>
  <c r="D74" i="2"/>
  <c r="E74" i="2"/>
  <c r="D58" i="2"/>
  <c r="E58" i="2"/>
  <c r="D50" i="2"/>
  <c r="D42" i="2"/>
  <c r="E42" i="2"/>
  <c r="F88" i="2"/>
  <c r="E104" i="2"/>
  <c r="F94" i="2"/>
  <c r="E88" i="2"/>
  <c r="D84" i="2"/>
  <c r="E84" i="2"/>
  <c r="D76" i="2"/>
  <c r="E76" i="2"/>
  <c r="D60" i="2"/>
  <c r="E60" i="2"/>
  <c r="D48" i="2"/>
  <c r="E48" i="2"/>
  <c r="E40" i="2"/>
  <c r="D28" i="2"/>
  <c r="E28" i="2"/>
  <c r="D20" i="2"/>
  <c r="F96" i="2"/>
  <c r="C17" i="2"/>
  <c r="D15" i="2"/>
  <c r="C12" i="2"/>
  <c r="C9" i="2"/>
  <c r="E13" i="2"/>
  <c r="F16" i="2"/>
  <c r="F11" i="2"/>
  <c r="F107" i="2"/>
  <c r="F105" i="2"/>
  <c r="F103" i="2"/>
  <c r="F101" i="2"/>
  <c r="F99" i="2"/>
  <c r="F97" i="2"/>
  <c r="F95" i="2"/>
  <c r="F93" i="2"/>
  <c r="F91" i="2"/>
  <c r="F89" i="2"/>
  <c r="F87" i="2"/>
  <c r="F85" i="2"/>
  <c r="F83" i="2"/>
  <c r="F79" i="2"/>
  <c r="F77" i="2"/>
  <c r="F73" i="2"/>
  <c r="F71" i="2"/>
  <c r="F69" i="2"/>
  <c r="F67" i="2"/>
  <c r="F65" i="2"/>
  <c r="F61" i="2"/>
  <c r="F59" i="2"/>
  <c r="F55" i="2"/>
  <c r="F53" i="2"/>
  <c r="F51" i="2"/>
  <c r="F47" i="2"/>
  <c r="F45" i="2"/>
  <c r="F41" i="2"/>
  <c r="F39" i="2"/>
  <c r="F37" i="2"/>
  <c r="F35" i="2"/>
  <c r="F33" i="2"/>
  <c r="F29" i="2"/>
  <c r="F27" i="2"/>
  <c r="F25" i="2"/>
  <c r="F23" i="2"/>
  <c r="F21" i="2"/>
  <c r="F19" i="2"/>
  <c r="F15" i="2"/>
  <c r="H30" i="1"/>
  <c r="D31" i="2" l="1"/>
  <c r="E31" i="2"/>
  <c r="D21" i="2"/>
  <c r="E21" i="2"/>
  <c r="D85" i="2"/>
  <c r="E85" i="2"/>
  <c r="D67" i="2"/>
  <c r="E67" i="2"/>
  <c r="E22" i="2"/>
  <c r="D57" i="2"/>
  <c r="E57" i="2"/>
  <c r="F57" i="2"/>
  <c r="F13" i="2"/>
  <c r="E32" i="2"/>
  <c r="E68" i="2"/>
  <c r="E70" i="2"/>
  <c r="D22" i="2"/>
  <c r="D38" i="2"/>
  <c r="D52" i="2"/>
  <c r="D29" i="2"/>
  <c r="E29" i="2"/>
  <c r="D61" i="2"/>
  <c r="E61" i="2"/>
  <c r="D43" i="2"/>
  <c r="E43" i="2"/>
  <c r="D75" i="2"/>
  <c r="E75" i="2"/>
  <c r="F43" i="2"/>
  <c r="F75" i="2"/>
  <c r="D32" i="2"/>
  <c r="D68" i="2"/>
  <c r="D70" i="2"/>
  <c r="E26" i="2"/>
  <c r="E24" i="2"/>
  <c r="E56" i="2"/>
  <c r="D33" i="2"/>
  <c r="E33" i="2"/>
  <c r="D65" i="2"/>
  <c r="E65" i="2"/>
  <c r="D47" i="2"/>
  <c r="E47" i="2"/>
  <c r="D79" i="2"/>
  <c r="E79" i="2"/>
  <c r="D63" i="2"/>
  <c r="E63" i="2"/>
  <c r="D86" i="2"/>
  <c r="E86" i="2"/>
  <c r="D69" i="2"/>
  <c r="E69" i="2"/>
  <c r="D19" i="2"/>
  <c r="E19" i="2"/>
  <c r="D51" i="2"/>
  <c r="E51" i="2"/>
  <c r="D83" i="2"/>
  <c r="E83" i="2"/>
  <c r="E54" i="2"/>
  <c r="D81" i="2"/>
  <c r="E81" i="2"/>
  <c r="D53" i="2"/>
  <c r="E53" i="2"/>
  <c r="D37" i="2"/>
  <c r="E37" i="2"/>
  <c r="F31" i="2"/>
  <c r="F63" i="2"/>
  <c r="D40" i="2"/>
  <c r="F86" i="2"/>
  <c r="E36" i="2"/>
  <c r="E64" i="2"/>
  <c r="D41" i="2"/>
  <c r="E41" i="2"/>
  <c r="D73" i="2"/>
  <c r="E73" i="2"/>
  <c r="D90" i="2"/>
  <c r="E90" i="2"/>
  <c r="F90" i="2"/>
  <c r="D23" i="2"/>
  <c r="E23" i="2"/>
  <c r="D55" i="2"/>
  <c r="E55" i="2"/>
  <c r="D87" i="2"/>
  <c r="E87" i="2"/>
  <c r="F81" i="2"/>
  <c r="E20" i="2"/>
  <c r="E50" i="2"/>
  <c r="E82" i="2"/>
  <c r="D30" i="2"/>
  <c r="D54" i="2"/>
  <c r="D36" i="2"/>
  <c r="D64" i="2"/>
  <c r="D45" i="2"/>
  <c r="E45" i="2"/>
  <c r="D77" i="2"/>
  <c r="E77" i="2"/>
  <c r="D27" i="2"/>
  <c r="E27" i="2"/>
  <c r="D59" i="2"/>
  <c r="E59" i="2"/>
  <c r="D91" i="2"/>
  <c r="E91" i="2"/>
  <c r="E18" i="2"/>
  <c r="D18" i="2"/>
  <c r="F18" i="2"/>
  <c r="D49" i="2"/>
  <c r="E49" i="2"/>
  <c r="D35" i="2"/>
  <c r="E35" i="2"/>
  <c r="D25" i="2"/>
  <c r="E25" i="2"/>
  <c r="D39" i="2"/>
  <c r="E39" i="2"/>
  <c r="D71" i="2"/>
  <c r="E71" i="2"/>
  <c r="D14" i="2"/>
  <c r="E14" i="2"/>
  <c r="D17" i="2"/>
  <c r="E17" i="2"/>
  <c r="F17" i="2"/>
  <c r="D12" i="2"/>
  <c r="E12" i="2"/>
  <c r="F12" i="2"/>
  <c r="D9" i="2"/>
  <c r="E9" i="2"/>
  <c r="F9" i="2"/>
  <c r="H20" i="1"/>
  <c r="E7" i="2" l="1"/>
  <c r="F7" i="2"/>
  <c r="D7" i="2"/>
  <c r="D6" i="1"/>
  <c r="D7" i="1" s="1"/>
  <c r="H23" i="1" s="1"/>
  <c r="D5" i="1"/>
  <c r="C6" i="1"/>
  <c r="C7" i="1" s="1"/>
  <c r="C5" i="1"/>
  <c r="H14" i="1"/>
  <c r="H13" i="1"/>
  <c r="H5" i="1"/>
  <c r="H7" i="1" s="1"/>
  <c r="E6" i="1"/>
  <c r="E7" i="1" s="1"/>
  <c r="B6" i="1"/>
  <c r="B7" i="1" s="1"/>
  <c r="E5" i="1"/>
  <c r="I6" i="2" l="1"/>
  <c r="I7" i="2" s="1"/>
  <c r="I9" i="2" s="1"/>
  <c r="J9" i="2" s="1"/>
  <c r="I10" i="2"/>
  <c r="I11" i="2" s="1"/>
  <c r="I13" i="2" s="1"/>
  <c r="J13" i="2" s="1"/>
  <c r="H22" i="1"/>
  <c r="H9" i="1"/>
  <c r="H6" i="1"/>
  <c r="H10" i="1"/>
  <c r="H24" i="1"/>
  <c r="B5" i="1" l="1"/>
  <c r="H32" i="1" l="1"/>
  <c r="H31" i="1"/>
  <c r="I23" i="1"/>
  <c r="I22" i="1"/>
</calcChain>
</file>

<file path=xl/sharedStrings.xml><?xml version="1.0" encoding="utf-8"?>
<sst xmlns="http://schemas.openxmlformats.org/spreadsheetml/2006/main" count="98" uniqueCount="72">
  <si>
    <t>Ambler and Jones of the National Bureau of Standards (now NIST) made 100 measurements of the weight of a standard artifact, nominally 10 grams, over a two year period.</t>
  </si>
  <si>
    <t>The numbers shows here give the number of micrograms below 10g for each measurement.</t>
  </si>
  <si>
    <t>n =</t>
  </si>
  <si>
    <t>mean =</t>
  </si>
  <si>
    <t>Bin</t>
  </si>
  <si>
    <t>More</t>
  </si>
  <si>
    <t>Frequency</t>
  </si>
  <si>
    <t>Excel Histogram Function</t>
  </si>
  <si>
    <t>Data</t>
  </si>
  <si>
    <t>T1 =</t>
  </si>
  <si>
    <t>Tn =</t>
  </si>
  <si>
    <t>Data - outliers</t>
  </si>
  <si>
    <t>SSE =</t>
  </si>
  <si>
    <t>variance =</t>
  </si>
  <si>
    <t>IQR =</t>
  </si>
  <si>
    <t>upper limit  =</t>
  </si>
  <si>
    <t>lower limit =</t>
  </si>
  <si>
    <t>IQR Labeled Outliers:</t>
  </si>
  <si>
    <t>IQR Labeled Far Outliers:</t>
  </si>
  <si>
    <t>Dixon Q-test:</t>
  </si>
  <si>
    <t>Rank</t>
  </si>
  <si>
    <t>Q1 =</t>
  </si>
  <si>
    <t>Q100 =</t>
  </si>
  <si>
    <t>critical Q =</t>
  </si>
  <si>
    <r>
      <t xml:space="preserve">at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 0.01</t>
    </r>
  </si>
  <si>
    <t>SSE1 Ratio =</t>
  </si>
  <si>
    <t>SSE1,n Ratio =</t>
  </si>
  <si>
    <t>SSEn Ratio =</t>
  </si>
  <si>
    <t>Critical SSE1 ratio =</t>
  </si>
  <si>
    <t>Critical SSE1,n ratio =</t>
  </si>
  <si>
    <t>Critical T value =</t>
  </si>
  <si>
    <t>Grubbs Test (2-sided, one outlier)</t>
  </si>
  <si>
    <t>Chauvenet's criterion</t>
  </si>
  <si>
    <t>alpha = 1/2n =</t>
  </si>
  <si>
    <t>upper critical value =</t>
  </si>
  <si>
    <t>lower critical value =</t>
  </si>
  <si>
    <t>(reject - just barely bigger that Qcrit)</t>
  </si>
  <si>
    <t>Excel function: KURT(array)</t>
  </si>
  <si>
    <t>Excel function: SKEW(array)</t>
  </si>
  <si>
    <t>z(G2) =</t>
  </si>
  <si>
    <t>p-value  =</t>
  </si>
  <si>
    <t>SE(G2) =</t>
  </si>
  <si>
    <t>G2 =</t>
  </si>
  <si>
    <t>g2 =</t>
  </si>
  <si>
    <t>z(G1) =</t>
  </si>
  <si>
    <t>SE(G1) =</t>
  </si>
  <si>
    <t>(xi-mean)^4</t>
  </si>
  <si>
    <t>(xi-mean)^3</t>
  </si>
  <si>
    <t>(xi-mean)^2</t>
  </si>
  <si>
    <t>xi-mean</t>
  </si>
  <si>
    <t>Trial</t>
  </si>
  <si>
    <t>G1 =</t>
  </si>
  <si>
    <t>central moment =</t>
  </si>
  <si>
    <t>g1 =</t>
  </si>
  <si>
    <t>correlation coefficient =</t>
  </si>
  <si>
    <t>Approximate uniform order statistic medians:</t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</si>
  <si>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1 - </t>
    </r>
    <r>
      <rPr>
        <i/>
        <sz val="12"/>
        <color rgb="FF000000"/>
        <rFont val="Times New Roman"/>
        <family val="1"/>
      </rPr>
      <t>U</t>
    </r>
    <r>
      <rPr>
        <i/>
        <vertAlign val="subscript"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</t>
    </r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</si>
  <si>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(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- 0.3175)/(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+ 0.365) 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2, 3, ..., 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-1 </t>
    </r>
  </si>
  <si>
    <t>StdDev =</t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</si>
  <si>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0.5</t>
    </r>
    <r>
      <rPr>
        <vertAlign val="superscript"/>
        <sz val="12"/>
        <color rgb="FF000000"/>
        <rFont val="Times New Roman"/>
        <family val="1"/>
      </rPr>
      <t>(1/</t>
    </r>
    <r>
      <rPr>
        <i/>
        <vertAlign val="superscript"/>
        <sz val="12"/>
        <color rgb="FF000000"/>
        <rFont val="Times New Roman"/>
        <family val="1"/>
      </rPr>
      <t>n</t>
    </r>
    <r>
      <rPr>
        <vertAlign val="superscript"/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 </t>
    </r>
    <r>
      <rPr>
        <i/>
        <sz val="12"/>
        <color rgb="FF000000"/>
        <rFont val="Times New Roman"/>
        <family val="1"/>
      </rPr>
      <t>n</t>
    </r>
  </si>
  <si>
    <t>Inverse</t>
  </si>
  <si>
    <t>Expected</t>
  </si>
  <si>
    <t>Slope=1</t>
  </si>
  <si>
    <t>Filliben, J. J. (February 1975), The Probability Plot Correlation Coefficient Test for Normality, Technometrics, pp. 111-117.</t>
  </si>
  <si>
    <t>Trial (k)</t>
  </si>
  <si>
    <t>Result</t>
  </si>
  <si>
    <t>Uk</t>
  </si>
  <si>
    <t>CDF(Uk)</t>
  </si>
  <si>
    <t>Line</t>
  </si>
  <si>
    <t>NORM.S.INV function</t>
  </si>
  <si>
    <t xml:space="preserve">Returns the inverse of the standard normal cumulative distribution. </t>
  </si>
  <si>
    <t>The distribution has a mean of zero and a standard deviation of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</si>
</sst>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i/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i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i/>
      <vertAlign val="superscript"/>
      <sz val="12"/>
      <color rgb="FF000000"/>
      <name val="Times New Roman"/>
      <family val="1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center" inden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164" fontId="0" fillId="0" borderId="0" xfId="0" applyNumberFormat="1"/>
    <xf numFmtId="0" fontId="14" fillId="0" borderId="0" xfId="0" applyFont="1" applyAlignment="1">
      <alignment horizontal="right"/>
    </xf>
    <xf numFmtId="165" fontId="0" fillId="0" borderId="0" xfId="0" applyNumberFormat="1"/>
    <xf numFmtId="0" fontId="20" fillId="0" borderId="0" xfId="0" applyFont="1" applyAlignment="1">
      <alignment horizontal="left" vertical="center" indent="3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'QQ plot'!$E$9:$E$108</c:f>
              <c:numCache>
                <c:formatCode>General</c:formatCode>
                <c:ptCount val="100"/>
                <c:pt idx="0">
                  <c:v>388.6683797271935</c:v>
                </c:pt>
                <c:pt idx="1">
                  <c:v>390.84337649188382</c:v>
                </c:pt>
                <c:pt idx="2">
                  <c:v>392.10104676708812</c:v>
                </c:pt>
                <c:pt idx="3">
                  <c:v>393.01145746247812</c:v>
                </c:pt>
                <c:pt idx="4">
                  <c:v>393.73738357497217</c:v>
                </c:pt>
                <c:pt idx="5">
                  <c:v>394.34773630335962</c:v>
                </c:pt>
                <c:pt idx="6">
                  <c:v>394.87847029360262</c:v>
                </c:pt>
                <c:pt idx="7">
                  <c:v>395.35083332296171</c:v>
                </c:pt>
                <c:pt idx="8">
                  <c:v>395.77847772382347</c:v>
                </c:pt>
                <c:pt idx="9">
                  <c:v>396.17072155259189</c:v>
                </c:pt>
                <c:pt idx="10">
                  <c:v>396.53422245018692</c:v>
                </c:pt>
                <c:pt idx="11">
                  <c:v>396.87391134868034</c:v>
                </c:pt>
                <c:pt idx="12">
                  <c:v>397.19354787665628</c:v>
                </c:pt>
                <c:pt idx="13">
                  <c:v>397.49606810662738</c:v>
                </c:pt>
                <c:pt idx="14">
                  <c:v>397.78381159740184</c:v>
                </c:pt>
                <c:pt idx="15">
                  <c:v>398.05867489504641</c:v>
                </c:pt>
                <c:pt idx="16">
                  <c:v>398.32221842774584</c:v>
                </c:pt>
                <c:pt idx="17">
                  <c:v>398.57574285876518</c:v>
                </c:pt>
                <c:pt idx="18">
                  <c:v>398.82034483916084</c:v>
                </c:pt>
                <c:pt idx="19">
                  <c:v>399.05695851258974</c:v>
                </c:pt>
                <c:pt idx="20">
                  <c:v>399.28638694597754</c:v>
                </c:pt>
                <c:pt idx="21">
                  <c:v>399.50932629663305</c:v>
                </c:pt>
                <c:pt idx="22">
                  <c:v>399.72638465022334</c:v>
                </c:pt>
                <c:pt idx="23">
                  <c:v>399.93809688724014</c:v>
                </c:pt>
                <c:pt idx="24">
                  <c:v>400.14493654768108</c:v>
                </c:pt>
                <c:pt idx="25">
                  <c:v>400.34732539769715</c:v>
                </c:pt>
                <c:pt idx="26">
                  <c:v>400.54564121638094</c:v>
                </c:pt>
                <c:pt idx="27">
                  <c:v>400.74022418930775</c:v>
                </c:pt>
                <c:pt idx="28">
                  <c:v>400.93138220080641</c:v>
                </c:pt>
                <c:pt idx="29">
                  <c:v>401.11939524794707</c:v>
                </c:pt>
                <c:pt idx="30">
                  <c:v>401.30451914832264</c:v>
                </c:pt>
                <c:pt idx="31">
                  <c:v>401.48698867569681</c:v>
                </c:pt>
                <c:pt idx="32">
                  <c:v>401.66702022892866</c:v>
                </c:pt>
                <c:pt idx="33">
                  <c:v>401.84481411775192</c:v>
                </c:pt>
                <c:pt idx="34">
                  <c:v>402.02055653220827</c:v>
                </c:pt>
                <c:pt idx="35">
                  <c:v>402.19442124953139</c:v>
                </c:pt>
                <c:pt idx="36">
                  <c:v>402.36657112212345</c:v>
                </c:pt>
                <c:pt idx="37">
                  <c:v>402.53715938227742</c:v>
                </c:pt>
                <c:pt idx="38">
                  <c:v>402.70633079297511</c:v>
                </c:pt>
                <c:pt idx="39">
                  <c:v>402.87422266905378</c:v>
                </c:pt>
                <c:pt idx="40">
                  <c:v>403.04096578900254</c:v>
                </c:pt>
                <c:pt idx="41">
                  <c:v>403.2066852144078</c:v>
                </c:pt>
                <c:pt idx="42">
                  <c:v>403.37150103144847</c:v>
                </c:pt>
                <c:pt idx="43">
                  <c:v>403.53552902672772</c:v>
                </c:pt>
                <c:pt idx="44">
                  <c:v>403.69888130801013</c:v>
                </c:pt>
                <c:pt idx="45">
                  <c:v>403.86166687904881</c:v>
                </c:pt>
                <c:pt idx="46">
                  <c:v>404.02399217656551</c:v>
                </c:pt>
                <c:pt idx="47">
                  <c:v>404.18596157655338</c:v>
                </c:pt>
                <c:pt idx="48">
                  <c:v>404.34767787636224</c:v>
                </c:pt>
                <c:pt idx="49">
                  <c:v>404.50924275848007</c:v>
                </c:pt>
                <c:pt idx="50">
                  <c:v>404.67075724151988</c:v>
                </c:pt>
                <c:pt idx="51">
                  <c:v>404.83232212363771</c:v>
                </c:pt>
                <c:pt idx="52">
                  <c:v>404.99403842344657</c:v>
                </c:pt>
                <c:pt idx="53">
                  <c:v>405.15600782343444</c:v>
                </c:pt>
                <c:pt idx="54">
                  <c:v>405.31833312095114</c:v>
                </c:pt>
                <c:pt idx="55">
                  <c:v>405.48111869198982</c:v>
                </c:pt>
                <c:pt idx="56">
                  <c:v>405.64447097327223</c:v>
                </c:pt>
                <c:pt idx="57">
                  <c:v>405.80849896855148</c:v>
                </c:pt>
                <c:pt idx="58">
                  <c:v>405.97331478559215</c:v>
                </c:pt>
                <c:pt idx="59">
                  <c:v>406.13903421099741</c:v>
                </c:pt>
                <c:pt idx="60">
                  <c:v>406.30577733094617</c:v>
                </c:pt>
                <c:pt idx="61">
                  <c:v>406.47366920702484</c:v>
                </c:pt>
                <c:pt idx="62">
                  <c:v>406.64284061772253</c:v>
                </c:pt>
                <c:pt idx="63">
                  <c:v>406.8134288778765</c:v>
                </c:pt>
                <c:pt idx="64">
                  <c:v>406.98557875046856</c:v>
                </c:pt>
                <c:pt idx="65">
                  <c:v>407.15944346779168</c:v>
                </c:pt>
                <c:pt idx="66">
                  <c:v>407.33518588224803</c:v>
                </c:pt>
                <c:pt idx="67">
                  <c:v>407.51297977107129</c:v>
                </c:pt>
                <c:pt idx="68">
                  <c:v>407.69301132430314</c:v>
                </c:pt>
                <c:pt idx="69">
                  <c:v>407.87548085167731</c:v>
                </c:pt>
                <c:pt idx="70">
                  <c:v>408.06060475205288</c:v>
                </c:pt>
                <c:pt idx="71">
                  <c:v>408.24861779919354</c:v>
                </c:pt>
                <c:pt idx="72">
                  <c:v>408.4397758106922</c:v>
                </c:pt>
                <c:pt idx="73">
                  <c:v>408.63435878361901</c:v>
                </c:pt>
                <c:pt idx="74">
                  <c:v>408.8326746023028</c:v>
                </c:pt>
                <c:pt idx="75">
                  <c:v>409.03506345231887</c:v>
                </c:pt>
                <c:pt idx="76">
                  <c:v>409.24190311275981</c:v>
                </c:pt>
                <c:pt idx="77">
                  <c:v>409.45361534977661</c:v>
                </c:pt>
                <c:pt idx="78">
                  <c:v>409.6706737033669</c:v>
                </c:pt>
                <c:pt idx="79">
                  <c:v>409.89361305402241</c:v>
                </c:pt>
                <c:pt idx="80">
                  <c:v>410.12304148741021</c:v>
                </c:pt>
                <c:pt idx="81">
                  <c:v>410.35965516083911</c:v>
                </c:pt>
                <c:pt idx="82">
                  <c:v>410.60425714123477</c:v>
                </c:pt>
                <c:pt idx="83">
                  <c:v>410.85778157225417</c:v>
                </c:pt>
                <c:pt idx="84">
                  <c:v>411.12132510495354</c:v>
                </c:pt>
                <c:pt idx="85">
                  <c:v>411.39618840259811</c:v>
                </c:pt>
                <c:pt idx="86">
                  <c:v>411.68393189337257</c:v>
                </c:pt>
                <c:pt idx="87">
                  <c:v>411.98645212334372</c:v>
                </c:pt>
                <c:pt idx="88">
                  <c:v>412.30608865131967</c:v>
                </c:pt>
                <c:pt idx="89">
                  <c:v>412.64577754981303</c:v>
                </c:pt>
                <c:pt idx="90">
                  <c:v>413.00927844740806</c:v>
                </c:pt>
                <c:pt idx="91">
                  <c:v>413.40152227617648</c:v>
                </c:pt>
                <c:pt idx="92">
                  <c:v>413.82916667703824</c:v>
                </c:pt>
                <c:pt idx="93">
                  <c:v>414.30152970639733</c:v>
                </c:pt>
                <c:pt idx="94">
                  <c:v>414.83226369664033</c:v>
                </c:pt>
                <c:pt idx="95">
                  <c:v>415.44261642502778</c:v>
                </c:pt>
                <c:pt idx="96">
                  <c:v>416.16854253752183</c:v>
                </c:pt>
                <c:pt idx="97">
                  <c:v>417.07895323291183</c:v>
                </c:pt>
                <c:pt idx="98">
                  <c:v>418.33662350811613</c:v>
                </c:pt>
                <c:pt idx="99">
                  <c:v>420.51162027280645</c:v>
                </c:pt>
              </c:numCache>
            </c:numRef>
          </c:xVal>
          <c:yVal>
            <c:numRef>
              <c:f>'QQ plot'!$B$9:$B$108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yVal>
          <c:smooth val="0"/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'QQ plot'!$F$9:$F$108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xVal>
          <c:yVal>
            <c:numRef>
              <c:f>'QQ plot'!$B$9:$B$108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3248"/>
        <c:axId val="167333824"/>
      </c:scatterChart>
      <c:valAx>
        <c:axId val="167333248"/>
        <c:scaling>
          <c:orientation val="minMax"/>
          <c:max val="440"/>
          <c:min val="37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7333824"/>
        <c:crosses val="autoZero"/>
        <c:crossBetween val="midCat"/>
      </c:valAx>
      <c:valAx>
        <c:axId val="167333824"/>
        <c:scaling>
          <c:orientation val="minMax"/>
          <c:max val="4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7333248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'QQ plot'!$Q$12:$Q$23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'QQ plot'!$R$12:$R$23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0467200"/>
        <c:axId val="167336128"/>
      </c:barChart>
      <c:catAx>
        <c:axId val="204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- Nominal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7336128"/>
        <c:crosses val="autoZero"/>
        <c:auto val="1"/>
        <c:lblAlgn val="ctr"/>
        <c:lblOffset val="100"/>
        <c:noMultiLvlLbl val="0"/>
      </c:catAx>
      <c:valAx>
        <c:axId val="167336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46720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Moments!$S$4:$S$15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Moments!$T$4:$T$15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69872896"/>
        <c:axId val="167331520"/>
      </c:barChart>
      <c:catAx>
        <c:axId val="1698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- Nominal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7331520"/>
        <c:crosses val="autoZero"/>
        <c:auto val="1"/>
        <c:lblAlgn val="ctr"/>
        <c:lblOffset val="100"/>
        <c:noMultiLvlLbl val="0"/>
      </c:catAx>
      <c:valAx>
        <c:axId val="167331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987289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Outliers!$U$4:$U$15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Outliers!$V$4:$V$15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32342272"/>
        <c:axId val="206273856"/>
      </c:barChart>
      <c:catAx>
        <c:axId val="3323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6273856"/>
        <c:crosses val="autoZero"/>
        <c:auto val="1"/>
        <c:lblAlgn val="ctr"/>
        <c:lblOffset val="100"/>
        <c:noMultiLvlLbl val="0"/>
      </c:catAx>
      <c:valAx>
        <c:axId val="206273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34227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8</xdr:row>
      <xdr:rowOff>85725</xdr:rowOff>
    </xdr:from>
    <xdr:to>
      <xdr:col>25</xdr:col>
      <xdr:colOff>414338</xdr:colOff>
      <xdr:row>26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15</xdr:row>
      <xdr:rowOff>180975</xdr:rowOff>
    </xdr:from>
    <xdr:to>
      <xdr:col>23</xdr:col>
      <xdr:colOff>347663</xdr:colOff>
      <xdr:row>34</xdr:row>
      <xdr:rowOff>33338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334137</xdr:colOff>
      <xdr:row>7</xdr:row>
      <xdr:rowOff>76200</xdr:rowOff>
    </xdr:from>
    <xdr:to>
      <xdr:col>14</xdr:col>
      <xdr:colOff>600837</xdr:colOff>
      <xdr:row>10</xdr:row>
      <xdr:rowOff>181866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8"/>
            <xdr:cNvSpPr txBox="1"/>
          </xdr:nvSpPr>
          <xdr:spPr>
            <a:xfrm>
              <a:off x="6430137" y="1409700"/>
              <a:ext cx="2705100" cy="67716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𝐺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i="1">
                                    <a:latin typeface="Cambria Math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r>
                          <a:rPr lang="en-US" sz="1800" b="0" i="1">
                            <a:latin typeface="Cambria Math"/>
                          </a:rPr>
                          <m:t>𝑛</m:t>
                        </m:r>
                        <m:r>
                          <a:rPr lang="en-US" sz="1800" b="0" i="1">
                            <a:latin typeface="Cambria Math"/>
                          </a:rPr>
                          <m:t>−2</m:t>
                        </m:r>
                      </m:den>
                    </m:f>
                    <m:sSub>
                      <m:sSubPr>
                        <m:ctrlPr>
                          <a:rPr lang="en-US" sz="18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>
        <xdr:sp macro="" textlink="">
          <xdr:nvSpPr>
            <xdr:cNvPr id="3" name="TextBox 8"/>
            <xdr:cNvSpPr txBox="1"/>
          </xdr:nvSpPr>
          <xdr:spPr>
            <a:xfrm>
              <a:off x="6430137" y="1409700"/>
              <a:ext cx="2705100" cy="67716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</a:rPr>
                <a:t>1=</a:t>
              </a:r>
              <a:r>
                <a:rPr lang="en-US" sz="1800" i="0">
                  <a:latin typeface="Cambria Math"/>
                </a:rPr>
                <a:t>√(𝑛(𝑛−1) )</a:t>
              </a:r>
              <a:r>
                <a:rPr lang="en-US" sz="1800" b="0" i="0">
                  <a:latin typeface="Cambria Math"/>
                </a:rPr>
                <a:t>/(𝑛−2) 𝑔_1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543687</xdr:colOff>
      <xdr:row>11</xdr:row>
      <xdr:rowOff>95250</xdr:rowOff>
    </xdr:from>
    <xdr:to>
      <xdr:col>15</xdr:col>
      <xdr:colOff>391288</xdr:colOff>
      <xdr:row>15</xdr:row>
      <xdr:rowOff>143565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9"/>
            <xdr:cNvSpPr txBox="1"/>
          </xdr:nvSpPr>
          <xdr:spPr>
            <a:xfrm>
              <a:off x="6030087" y="2190750"/>
              <a:ext cx="3505201" cy="8103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6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6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60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6</m:t>
                            </m:r>
                            <m:r>
                              <a:rPr lang="en-US" sz="1600" b="0" i="1">
                                <a:latin typeface="Cambria Math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b="0" i="1">
                                    <a:latin typeface="Cambria Math"/>
                                  </a:rPr>
                                  <m:t>−1</m:t>
                                </m:r>
                              </m:e>
                            </m:d>
                          </m:num>
                          <m:den>
                            <m:d>
                              <m:dPr>
                                <m:ctrlPr>
                                  <a:rPr lang="en-US" sz="16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i="1">
                                    <a:latin typeface="Cambria Math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6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b="0" i="1">
                                    <a:latin typeface="Cambria Math"/>
                                  </a:rPr>
                                  <m:t>+1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6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i="1">
                                    <a:latin typeface="Cambria Math"/>
                                  </a:rPr>
                                  <m:t>+3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600" b="0">
                <a:ea typeface="Cambria Math"/>
              </a:endParaRPr>
            </a:p>
          </xdr:txBody>
        </xdr:sp>
      </mc:Choice>
      <mc:Fallback>
        <xdr:sp macro="" textlink="">
          <xdr:nvSpPr>
            <xdr:cNvPr id="4" name="TextBox 9"/>
            <xdr:cNvSpPr txBox="1"/>
          </xdr:nvSpPr>
          <xdr:spPr>
            <a:xfrm>
              <a:off x="6030087" y="2190750"/>
              <a:ext cx="3505201" cy="8103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600" b="0" i="0">
                  <a:latin typeface="Cambria Math"/>
                </a:rPr>
                <a:t>𝑆𝐸(</a:t>
              </a:r>
              <a:r>
                <a:rPr lang="en-US" sz="1600" i="0">
                  <a:latin typeface="Cambria Math"/>
                  <a:ea typeface="Cambria Math"/>
                </a:rPr>
                <a:t>𝐺_</a:t>
              </a:r>
              <a:r>
                <a:rPr lang="en-US" sz="1600" b="0" i="0">
                  <a:latin typeface="Cambria Math"/>
                  <a:ea typeface="Cambria Math"/>
                </a:rPr>
                <a:t>1 )</a:t>
              </a:r>
              <a:r>
                <a:rPr lang="en-US" sz="1600" i="0">
                  <a:latin typeface="Cambria Math"/>
                </a:rPr>
                <a:t>=</a:t>
              </a:r>
              <a:r>
                <a:rPr lang="en-US" sz="1600" b="0" i="0">
                  <a:latin typeface="Cambria Math"/>
                </a:rPr>
                <a:t>√(6𝑛(𝑛−1)/(</a:t>
              </a:r>
              <a:r>
                <a:rPr lang="en-US" sz="1600" i="0">
                  <a:latin typeface="Cambria Math"/>
                </a:rPr>
                <a:t>𝑛−2)(𝑛</a:t>
              </a:r>
              <a:r>
                <a:rPr lang="en-US" sz="1600" b="0" i="0">
                  <a:latin typeface="Cambria Math"/>
                </a:rPr>
                <a:t>+1)(</a:t>
              </a:r>
              <a:r>
                <a:rPr lang="en-US" sz="1600" i="0">
                  <a:latin typeface="Cambria Math"/>
                </a:rPr>
                <a:t>𝑛+3) </a:t>
              </a:r>
              <a:r>
                <a:rPr lang="en-US" sz="1600" b="0" i="0">
                  <a:latin typeface="Cambria Math"/>
                </a:rPr>
                <a:t>)</a:t>
              </a:r>
              <a:endParaRPr lang="en-US" sz="16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562737</xdr:colOff>
      <xdr:row>1</xdr:row>
      <xdr:rowOff>76200</xdr:rowOff>
    </xdr:from>
    <xdr:to>
      <xdr:col>15</xdr:col>
      <xdr:colOff>372237</xdr:colOff>
      <xdr:row>6</xdr:row>
      <xdr:rowOff>184911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13"/>
            <xdr:cNvSpPr txBox="1"/>
          </xdr:nvSpPr>
          <xdr:spPr>
            <a:xfrm>
              <a:off x="6049137" y="266700"/>
              <a:ext cx="3467100" cy="10612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3/2</m:t>
                            </m:r>
                          </m:sup>
                        </m:sSubSup>
                      </m:den>
                    </m:f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800" i="1">
                                            <a:latin typeface="Cambria Math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80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3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800" i="1">
                                        <a:latin typeface="Cambria Math"/>
                                      </a:rPr>
                                      <m:t>𝑖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en-US" sz="1800" i="1">
                                            <a:latin typeface="Cambria Math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800" i="1">
                                                <a:latin typeface="Cambria Math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8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3/2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>
        <xdr:sp macro="" textlink="">
          <xdr:nvSpPr>
            <xdr:cNvPr id="5" name="TextBox 13"/>
            <xdr:cNvSpPr txBox="1"/>
          </xdr:nvSpPr>
          <xdr:spPr>
            <a:xfrm>
              <a:off x="6049137" y="266700"/>
              <a:ext cx="3467100" cy="10612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𝑔_</a:t>
              </a:r>
              <a:r>
                <a:rPr lang="en-US" sz="1800" b="0" i="0">
                  <a:latin typeface="Cambria Math"/>
                </a:rPr>
                <a:t>1=𝑚_3/(𝑚_2^(3/2) )=(1/𝑛 ∑_(𝑖=1)^𝑛▒(</a:t>
              </a:r>
              <a:r>
                <a:rPr lang="en-US" sz="1800" i="0">
                  <a:latin typeface="Cambria Math"/>
                </a:rPr>
                <a:t>𝑥−𝑥 ̅ )</a:t>
              </a:r>
              <a:r>
                <a:rPr lang="en-US" sz="1800" b="0" i="0">
                  <a:latin typeface="Cambria Math"/>
                </a:rPr>
                <a:t>^3 )/(</a:t>
              </a:r>
              <a:r>
                <a:rPr lang="en-US" sz="1800" i="0">
                  <a:latin typeface="Cambria Math"/>
                </a:rPr>
                <a:t>1/𝑛 ∑_(𝑖=1)^𝑛</a:t>
              </a:r>
              <a:r>
                <a:rPr lang="en-US" sz="1800" b="0" i="0">
                  <a:latin typeface="Cambria Math"/>
                </a:rPr>
                <a:t>▒(</a:t>
              </a:r>
              <a:r>
                <a:rPr lang="en-US" sz="1800" i="0">
                  <a:latin typeface="Cambria Math"/>
                </a:rPr>
                <a:t>𝑥−𝑥 ̅ )^</a:t>
              </a:r>
              <a:r>
                <a:rPr lang="en-US" sz="1800" b="0" i="0">
                  <a:latin typeface="Cambria Math"/>
                </a:rPr>
                <a:t>2 )^(3/2) 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180975</xdr:colOff>
      <xdr:row>16</xdr:row>
      <xdr:rowOff>133350</xdr:rowOff>
    </xdr:from>
    <xdr:to>
      <xdr:col>16</xdr:col>
      <xdr:colOff>144399</xdr:colOff>
      <xdr:row>22</xdr:row>
      <xdr:rowOff>68979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13"/>
            <xdr:cNvSpPr txBox="1"/>
          </xdr:nvSpPr>
          <xdr:spPr>
            <a:xfrm>
              <a:off x="5667375" y="3181350"/>
              <a:ext cx="4230624" cy="10786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800" b="0" i="1">
                        <a:latin typeface="Cambria Math"/>
                      </a:rPr>
                      <m:t>−3=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800" i="1">
                                            <a:latin typeface="Cambria Math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80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4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800" i="1">
                                        <a:latin typeface="Cambria Math"/>
                                      </a:rPr>
                                      <m:t>𝑖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en-US" sz="1800" i="1">
                                            <a:latin typeface="Cambria Math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800" i="1">
                                                <a:latin typeface="Cambria Math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8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800" b="0" i="1">
                        <a:latin typeface="Cambria Math"/>
                      </a:rPr>
                      <m:t>−3</m:t>
                    </m:r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>
        <xdr:sp macro="" textlink="">
          <xdr:nvSpPr>
            <xdr:cNvPr id="6" name="TextBox 13"/>
            <xdr:cNvSpPr txBox="1"/>
          </xdr:nvSpPr>
          <xdr:spPr>
            <a:xfrm>
              <a:off x="5667375" y="3181350"/>
              <a:ext cx="4230624" cy="10786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𝑔_</a:t>
              </a:r>
              <a:r>
                <a:rPr lang="en-US" sz="1800" b="0" i="0">
                  <a:latin typeface="Cambria Math"/>
                </a:rPr>
                <a:t>2=𝑚_4/(𝑚_2^2 )−3=(1/𝑛 ∑_(𝑖=1)^𝑛▒(</a:t>
              </a:r>
              <a:r>
                <a:rPr lang="en-US" sz="1800" i="0">
                  <a:latin typeface="Cambria Math"/>
                </a:rPr>
                <a:t>𝑥−𝑥 ̅ )</a:t>
              </a:r>
              <a:r>
                <a:rPr lang="en-US" sz="1800" b="0" i="0">
                  <a:latin typeface="Cambria Math"/>
                </a:rPr>
                <a:t>^4 )/(</a:t>
              </a:r>
              <a:r>
                <a:rPr lang="en-US" sz="1800" i="0">
                  <a:latin typeface="Cambria Math"/>
                </a:rPr>
                <a:t>1/𝑛 ∑_(𝑖=1)^𝑛</a:t>
              </a:r>
              <a:r>
                <a:rPr lang="en-US" sz="1800" b="0" i="0">
                  <a:latin typeface="Cambria Math"/>
                </a:rPr>
                <a:t>▒(</a:t>
              </a:r>
              <a:r>
                <a:rPr lang="en-US" sz="1800" i="0">
                  <a:latin typeface="Cambria Math"/>
                </a:rPr>
                <a:t>𝑥−𝑥 ̅ )^</a:t>
              </a:r>
              <a:r>
                <a:rPr lang="en-US" sz="1800" b="0" i="0">
                  <a:latin typeface="Cambria Math"/>
                </a:rPr>
                <a:t>2 )^2 −3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328613</xdr:colOff>
      <xdr:row>23</xdr:row>
      <xdr:rowOff>66675</xdr:rowOff>
    </xdr:from>
    <xdr:to>
      <xdr:col>15</xdr:col>
      <xdr:colOff>606362</xdr:colOff>
      <xdr:row>26</xdr:row>
      <xdr:rowOff>147148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5815013" y="4448175"/>
              <a:ext cx="3935349" cy="6519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𝐺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/>
                          </a:rPr>
                          <m:t>𝑛</m:t>
                        </m:r>
                        <m:r>
                          <a:rPr lang="en-US" sz="1800" b="0" i="1">
                            <a:latin typeface="Cambria Math"/>
                          </a:rPr>
                          <m:t>−1</m:t>
                        </m:r>
                      </m:num>
                      <m:den>
                        <m:d>
                          <m:d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−2</m:t>
                            </m:r>
                          </m:e>
                        </m:d>
                        <m:d>
                          <m:d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−3</m:t>
                            </m:r>
                          </m:e>
                        </m:d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+1</m:t>
                            </m:r>
                          </m:e>
                        </m:d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𝑔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800" b="0" i="1">
                            <a:latin typeface="Cambria Math"/>
                          </a:rPr>
                          <m:t>+6</m:t>
                        </m:r>
                      </m:e>
                    </m:d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5815013" y="4448175"/>
              <a:ext cx="3935349" cy="6519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</a:rPr>
                <a:t>2=(𝑛−1)/(𝑛−2)(𝑛−3)  [(𝑛+1) </a:t>
              </a:r>
              <a:r>
                <a:rPr lang="en-US" sz="1800" i="0">
                  <a:latin typeface="Cambria Math"/>
                  <a:ea typeface="Cambria Math"/>
                </a:rPr>
                <a:t>𝑔_</a:t>
              </a:r>
              <a:r>
                <a:rPr lang="en-US" sz="1800" i="0">
                  <a:latin typeface="Cambria Math"/>
                </a:rPr>
                <a:t>2</a:t>
              </a:r>
              <a:r>
                <a:rPr lang="en-US" sz="1800" b="0" i="0">
                  <a:latin typeface="Cambria Math"/>
                </a:rPr>
                <a:t>+6]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382524</xdr:colOff>
      <xdr:row>27</xdr:row>
      <xdr:rowOff>161925</xdr:rowOff>
    </xdr:from>
    <xdr:to>
      <xdr:col>15</xdr:col>
      <xdr:colOff>552450</xdr:colOff>
      <xdr:row>32</xdr:row>
      <xdr:rowOff>120124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868924" y="5305425"/>
              <a:ext cx="3827526" cy="91069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8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800" i="1">
                        <a:latin typeface="Cambria Math"/>
                      </a:rPr>
                      <m:t>=2</m:t>
                    </m:r>
                    <m:r>
                      <a:rPr lang="en-US" sz="1800" b="0" i="1">
                        <a:latin typeface="Cambria Math"/>
                      </a:rPr>
                      <m:t> </m:t>
                    </m:r>
                    <m:r>
                      <a:rPr lang="en-US" sz="180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8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e>
                    </m:d>
                    <m:rad>
                      <m:radPr>
                        <m:degHide m:val="on"/>
                        <m:ctrlPr>
                          <a:rPr lang="en-US" sz="18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800" b="0" i="1">
                                <a:latin typeface="Cambria Math"/>
                              </a:rPr>
                              <m:t>−1</m:t>
                            </m:r>
                          </m:num>
                          <m:den>
                            <m:d>
                              <m:d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i="1">
                                    <a:latin typeface="Cambria Math"/>
                                  </a:rPr>
                                  <m:t>−3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b="0" i="1">
                                    <a:latin typeface="Cambria Math"/>
                                  </a:rPr>
                                  <m:t>+5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868924" y="5305425"/>
              <a:ext cx="3827526" cy="91069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</a:rPr>
                <a:t>𝑆𝐸(</a:t>
              </a:r>
              <a:r>
                <a:rPr lang="en-US" sz="1800" i="0">
                  <a:latin typeface="Cambria Math"/>
                  <a:ea typeface="Cambria Math"/>
                </a:rPr>
                <a:t>𝐺_</a:t>
              </a:r>
              <a:r>
                <a:rPr lang="en-US" sz="1800" i="0">
                  <a:latin typeface="Cambria Math"/>
                </a:rPr>
                <a:t>2 )=2</a:t>
              </a:r>
              <a:r>
                <a:rPr lang="en-US" sz="1800" b="0" i="0">
                  <a:latin typeface="Cambria Math"/>
                </a:rPr>
                <a:t> </a:t>
              </a:r>
              <a:r>
                <a:rPr lang="en-US" sz="1800" i="0">
                  <a:latin typeface="Cambria Math"/>
                </a:rPr>
                <a:t>𝑆𝐸(</a:t>
              </a:r>
              <a:r>
                <a:rPr lang="en-US" sz="180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  <a:ea typeface="Cambria Math"/>
                </a:rPr>
                <a:t>1 ) </a:t>
              </a:r>
              <a:r>
                <a:rPr lang="en-US" sz="1800" b="0" i="0">
                  <a:latin typeface="Cambria Math"/>
                </a:rPr>
                <a:t>√((𝑛^2−1)/(</a:t>
              </a:r>
              <a:r>
                <a:rPr lang="en-US" sz="1800" i="0">
                  <a:latin typeface="Cambria Math"/>
                </a:rPr>
                <a:t>𝑛−3)(𝑛</a:t>
              </a:r>
              <a:r>
                <a:rPr lang="en-US" sz="1800" b="0" i="0">
                  <a:latin typeface="Cambria Math"/>
                </a:rPr>
                <a:t>+5) )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15</xdr:row>
      <xdr:rowOff>180975</xdr:rowOff>
    </xdr:from>
    <xdr:to>
      <xdr:col>25</xdr:col>
      <xdr:colOff>347663</xdr:colOff>
      <xdr:row>34</xdr:row>
      <xdr:rowOff>33338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161925</xdr:colOff>
      <xdr:row>15</xdr:row>
      <xdr:rowOff>142875</xdr:rowOff>
    </xdr:from>
    <xdr:to>
      <xdr:col>18</xdr:col>
      <xdr:colOff>142875</xdr:colOff>
      <xdr:row>24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3038475"/>
          <a:ext cx="5467350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cture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UT%20Austin/Chris%20Courses/ChE%20384%20From%20Data%20to%20Decisions/Statistics%20Review/StatReview_Lecture2&amp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Heavy Tails"/>
      <sheetName val="Light Tails"/>
      <sheetName val="Right Skew"/>
      <sheetName val="Left Skew"/>
      <sheetName val="Critical Correlation"/>
    </sheetNames>
    <sheetDataSet>
      <sheetData sheetId="0" refreshError="1"/>
      <sheetData sheetId="1">
        <row r="9">
          <cell r="B9">
            <v>375</v>
          </cell>
          <cell r="E9">
            <v>388.6683797271935</v>
          </cell>
          <cell r="F9">
            <v>375</v>
          </cell>
        </row>
        <row r="10">
          <cell r="B10">
            <v>392</v>
          </cell>
          <cell r="E10">
            <v>390.84337649188382</v>
          </cell>
          <cell r="F10">
            <v>392</v>
          </cell>
        </row>
        <row r="11">
          <cell r="B11">
            <v>393</v>
          </cell>
          <cell r="E11">
            <v>392.10104676708812</v>
          </cell>
          <cell r="F11">
            <v>393</v>
          </cell>
        </row>
        <row r="12">
          <cell r="B12">
            <v>397</v>
          </cell>
          <cell r="E12">
            <v>393.01145746247812</v>
          </cell>
          <cell r="F12">
            <v>397</v>
          </cell>
          <cell r="Q12">
            <v>375</v>
          </cell>
          <cell r="R12">
            <v>1</v>
          </cell>
        </row>
        <row r="13">
          <cell r="B13">
            <v>398</v>
          </cell>
          <cell r="E13">
            <v>393.73738357497217</v>
          </cell>
          <cell r="F13">
            <v>398</v>
          </cell>
          <cell r="Q13">
            <v>381.2</v>
          </cell>
          <cell r="R13">
            <v>0</v>
          </cell>
        </row>
        <row r="14">
          <cell r="B14">
            <v>398</v>
          </cell>
          <cell r="E14">
            <v>394.34773630335962</v>
          </cell>
          <cell r="F14">
            <v>398</v>
          </cell>
          <cell r="Q14">
            <v>387.4</v>
          </cell>
          <cell r="R14">
            <v>0</v>
          </cell>
        </row>
        <row r="15">
          <cell r="B15">
            <v>399</v>
          </cell>
          <cell r="E15">
            <v>394.87847029360262</v>
          </cell>
          <cell r="F15">
            <v>399</v>
          </cell>
          <cell r="Q15">
            <v>393.6</v>
          </cell>
          <cell r="R15">
            <v>2</v>
          </cell>
        </row>
        <row r="16">
          <cell r="B16">
            <v>399</v>
          </cell>
          <cell r="E16">
            <v>395.35083332296171</v>
          </cell>
          <cell r="F16">
            <v>399</v>
          </cell>
          <cell r="Q16">
            <v>399.8</v>
          </cell>
          <cell r="R16">
            <v>10</v>
          </cell>
        </row>
        <row r="17">
          <cell r="B17">
            <v>399</v>
          </cell>
          <cell r="E17">
            <v>395.77847772382347</v>
          </cell>
          <cell r="F17">
            <v>399</v>
          </cell>
          <cell r="Q17">
            <v>406</v>
          </cell>
          <cell r="R17">
            <v>56</v>
          </cell>
        </row>
        <row r="18">
          <cell r="B18">
            <v>399</v>
          </cell>
          <cell r="E18">
            <v>396.17072155259189</v>
          </cell>
          <cell r="F18">
            <v>399</v>
          </cell>
          <cell r="Q18">
            <v>412.2</v>
          </cell>
          <cell r="R18">
            <v>26</v>
          </cell>
        </row>
        <row r="19">
          <cell r="B19">
            <v>399</v>
          </cell>
          <cell r="E19">
            <v>396.53422245018692</v>
          </cell>
          <cell r="F19">
            <v>399</v>
          </cell>
          <cell r="Q19">
            <v>418.4</v>
          </cell>
          <cell r="R19">
            <v>3</v>
          </cell>
        </row>
        <row r="20">
          <cell r="B20">
            <v>399</v>
          </cell>
          <cell r="E20">
            <v>396.87391134868034</v>
          </cell>
          <cell r="F20">
            <v>399</v>
          </cell>
          <cell r="Q20">
            <v>424.6</v>
          </cell>
          <cell r="R20">
            <v>1</v>
          </cell>
        </row>
        <row r="21">
          <cell r="B21">
            <v>399</v>
          </cell>
          <cell r="E21">
            <v>397.19354787665628</v>
          </cell>
          <cell r="F21">
            <v>399</v>
          </cell>
          <cell r="Q21">
            <v>430.8</v>
          </cell>
          <cell r="R21">
            <v>0</v>
          </cell>
        </row>
        <row r="22">
          <cell r="B22">
            <v>400</v>
          </cell>
          <cell r="E22">
            <v>397.49606810662738</v>
          </cell>
          <cell r="F22">
            <v>400</v>
          </cell>
          <cell r="Q22" t="str">
            <v>More</v>
          </cell>
          <cell r="R22">
            <v>1</v>
          </cell>
        </row>
        <row r="23">
          <cell r="B23">
            <v>400</v>
          </cell>
          <cell r="E23">
            <v>397.78381159740184</v>
          </cell>
          <cell r="F23">
            <v>400</v>
          </cell>
        </row>
        <row r="24">
          <cell r="B24">
            <v>400</v>
          </cell>
          <cell r="E24">
            <v>398.05867489504641</v>
          </cell>
          <cell r="F24">
            <v>400</v>
          </cell>
        </row>
        <row r="25">
          <cell r="B25">
            <v>400</v>
          </cell>
          <cell r="E25">
            <v>398.32221842774584</v>
          </cell>
          <cell r="F25">
            <v>400</v>
          </cell>
        </row>
        <row r="26">
          <cell r="B26">
            <v>401</v>
          </cell>
          <cell r="E26">
            <v>398.57574285876518</v>
          </cell>
          <cell r="F26">
            <v>401</v>
          </cell>
        </row>
        <row r="27">
          <cell r="B27">
            <v>401</v>
          </cell>
          <cell r="E27">
            <v>398.82034483916084</v>
          </cell>
          <cell r="F27">
            <v>401</v>
          </cell>
        </row>
        <row r="28">
          <cell r="B28">
            <v>401</v>
          </cell>
          <cell r="E28">
            <v>399.05695851258974</v>
          </cell>
          <cell r="F28">
            <v>401</v>
          </cell>
        </row>
        <row r="29">
          <cell r="B29">
            <v>401</v>
          </cell>
          <cell r="E29">
            <v>399.28638694597754</v>
          </cell>
          <cell r="F29">
            <v>401</v>
          </cell>
        </row>
        <row r="30">
          <cell r="B30">
            <v>401</v>
          </cell>
          <cell r="E30">
            <v>399.50932629663305</v>
          </cell>
          <cell r="F30">
            <v>401</v>
          </cell>
        </row>
        <row r="31">
          <cell r="B31">
            <v>401</v>
          </cell>
          <cell r="E31">
            <v>399.72638465022334</v>
          </cell>
          <cell r="F31">
            <v>401</v>
          </cell>
        </row>
        <row r="32">
          <cell r="B32">
            <v>401</v>
          </cell>
          <cell r="E32">
            <v>399.93809688724014</v>
          </cell>
          <cell r="F32">
            <v>401</v>
          </cell>
        </row>
        <row r="33">
          <cell r="B33">
            <v>401</v>
          </cell>
          <cell r="E33">
            <v>400.14493654768108</v>
          </cell>
          <cell r="F33">
            <v>401</v>
          </cell>
        </row>
        <row r="34">
          <cell r="B34">
            <v>401</v>
          </cell>
          <cell r="E34">
            <v>400.34732539769715</v>
          </cell>
          <cell r="F34">
            <v>401</v>
          </cell>
        </row>
        <row r="35">
          <cell r="B35">
            <v>401</v>
          </cell>
          <cell r="E35">
            <v>400.54564121638094</v>
          </cell>
          <cell r="F35">
            <v>401</v>
          </cell>
        </row>
        <row r="36">
          <cell r="B36">
            <v>401</v>
          </cell>
          <cell r="E36">
            <v>400.74022418930775</v>
          </cell>
          <cell r="F36">
            <v>401</v>
          </cell>
        </row>
        <row r="37">
          <cell r="B37">
            <v>401</v>
          </cell>
          <cell r="E37">
            <v>400.93138220080641</v>
          </cell>
          <cell r="F37">
            <v>401</v>
          </cell>
        </row>
        <row r="38">
          <cell r="B38">
            <v>402</v>
          </cell>
          <cell r="E38">
            <v>401.11939524794707</v>
          </cell>
          <cell r="F38">
            <v>402</v>
          </cell>
        </row>
        <row r="39">
          <cell r="B39">
            <v>402</v>
          </cell>
          <cell r="E39">
            <v>401.30451914832264</v>
          </cell>
          <cell r="F39">
            <v>402</v>
          </cell>
        </row>
        <row r="40">
          <cell r="B40">
            <v>402</v>
          </cell>
          <cell r="E40">
            <v>401.48698867569681</v>
          </cell>
          <cell r="F40">
            <v>402</v>
          </cell>
        </row>
        <row r="41">
          <cell r="B41">
            <v>402</v>
          </cell>
          <cell r="E41">
            <v>401.66702022892866</v>
          </cell>
          <cell r="F41">
            <v>402</v>
          </cell>
        </row>
        <row r="42">
          <cell r="B42">
            <v>402</v>
          </cell>
          <cell r="E42">
            <v>401.84481411775192</v>
          </cell>
          <cell r="F42">
            <v>402</v>
          </cell>
        </row>
        <row r="43">
          <cell r="B43">
            <v>402</v>
          </cell>
          <cell r="E43">
            <v>402.02055653220827</v>
          </cell>
          <cell r="F43">
            <v>402</v>
          </cell>
        </row>
        <row r="44">
          <cell r="B44">
            <v>402</v>
          </cell>
          <cell r="E44">
            <v>402.19442124953139</v>
          </cell>
          <cell r="F44">
            <v>402</v>
          </cell>
        </row>
        <row r="45">
          <cell r="B45">
            <v>402</v>
          </cell>
          <cell r="E45">
            <v>402.36657112212345</v>
          </cell>
          <cell r="F45">
            <v>402</v>
          </cell>
        </row>
        <row r="46">
          <cell r="B46">
            <v>403</v>
          </cell>
          <cell r="E46">
            <v>402.53715938227742</v>
          </cell>
          <cell r="F46">
            <v>403</v>
          </cell>
        </row>
        <row r="47">
          <cell r="B47">
            <v>403</v>
          </cell>
          <cell r="E47">
            <v>402.70633079297511</v>
          </cell>
          <cell r="F47">
            <v>403</v>
          </cell>
        </row>
        <row r="48">
          <cell r="B48">
            <v>403</v>
          </cell>
          <cell r="E48">
            <v>402.87422266905378</v>
          </cell>
          <cell r="F48">
            <v>403</v>
          </cell>
        </row>
        <row r="49">
          <cell r="B49">
            <v>403</v>
          </cell>
          <cell r="E49">
            <v>403.04096578900254</v>
          </cell>
          <cell r="F49">
            <v>403</v>
          </cell>
        </row>
        <row r="50">
          <cell r="B50">
            <v>403</v>
          </cell>
          <cell r="E50">
            <v>403.2066852144078</v>
          </cell>
          <cell r="F50">
            <v>403</v>
          </cell>
        </row>
        <row r="51">
          <cell r="B51">
            <v>403</v>
          </cell>
          <cell r="E51">
            <v>403.37150103144847</v>
          </cell>
          <cell r="F51">
            <v>403</v>
          </cell>
        </row>
        <row r="52">
          <cell r="B52">
            <v>404</v>
          </cell>
          <cell r="E52">
            <v>403.53552902672772</v>
          </cell>
          <cell r="F52">
            <v>404</v>
          </cell>
        </row>
        <row r="53">
          <cell r="B53">
            <v>404</v>
          </cell>
          <cell r="E53">
            <v>403.69888130801013</v>
          </cell>
          <cell r="F53">
            <v>404</v>
          </cell>
        </row>
        <row r="54">
          <cell r="B54">
            <v>404</v>
          </cell>
          <cell r="E54">
            <v>403.86166687904881</v>
          </cell>
          <cell r="F54">
            <v>404</v>
          </cell>
        </row>
        <row r="55">
          <cell r="B55">
            <v>404</v>
          </cell>
          <cell r="E55">
            <v>404.02399217656551</v>
          </cell>
          <cell r="F55">
            <v>404</v>
          </cell>
        </row>
        <row r="56">
          <cell r="B56">
            <v>404</v>
          </cell>
          <cell r="E56">
            <v>404.18596157655338</v>
          </cell>
          <cell r="F56">
            <v>404</v>
          </cell>
        </row>
        <row r="57">
          <cell r="B57">
            <v>404</v>
          </cell>
          <cell r="E57">
            <v>404.34767787636224</v>
          </cell>
          <cell r="F57">
            <v>404</v>
          </cell>
        </row>
        <row r="58">
          <cell r="B58">
            <v>404</v>
          </cell>
          <cell r="E58">
            <v>404.50924275848007</v>
          </cell>
          <cell r="F58">
            <v>404</v>
          </cell>
        </row>
        <row r="59">
          <cell r="B59">
            <v>404</v>
          </cell>
          <cell r="E59">
            <v>404.67075724151988</v>
          </cell>
          <cell r="F59">
            <v>404</v>
          </cell>
        </row>
        <row r="60">
          <cell r="B60">
            <v>404</v>
          </cell>
          <cell r="E60">
            <v>404.83232212363771</v>
          </cell>
          <cell r="F60">
            <v>404</v>
          </cell>
        </row>
        <row r="61">
          <cell r="B61">
            <v>405</v>
          </cell>
          <cell r="E61">
            <v>404.99403842344657</v>
          </cell>
          <cell r="F61">
            <v>405</v>
          </cell>
        </row>
        <row r="62">
          <cell r="B62">
            <v>405</v>
          </cell>
          <cell r="E62">
            <v>405.15600782343444</v>
          </cell>
          <cell r="F62">
            <v>405</v>
          </cell>
        </row>
        <row r="63">
          <cell r="B63">
            <v>405</v>
          </cell>
          <cell r="E63">
            <v>405.31833312095114</v>
          </cell>
          <cell r="F63">
            <v>405</v>
          </cell>
        </row>
        <row r="64">
          <cell r="B64">
            <v>405</v>
          </cell>
          <cell r="E64">
            <v>405.48111869198982</v>
          </cell>
          <cell r="F64">
            <v>405</v>
          </cell>
        </row>
        <row r="65">
          <cell r="B65">
            <v>405</v>
          </cell>
          <cell r="E65">
            <v>405.64447097327223</v>
          </cell>
          <cell r="F65">
            <v>405</v>
          </cell>
        </row>
        <row r="66">
          <cell r="B66">
            <v>406</v>
          </cell>
          <cell r="E66">
            <v>405.80849896855148</v>
          </cell>
          <cell r="F66">
            <v>406</v>
          </cell>
        </row>
        <row r="67">
          <cell r="B67">
            <v>406</v>
          </cell>
          <cell r="E67">
            <v>405.97331478559215</v>
          </cell>
          <cell r="F67">
            <v>406</v>
          </cell>
        </row>
        <row r="68">
          <cell r="B68">
            <v>406</v>
          </cell>
          <cell r="E68">
            <v>406.13903421099741</v>
          </cell>
          <cell r="F68">
            <v>406</v>
          </cell>
        </row>
        <row r="69">
          <cell r="B69">
            <v>406</v>
          </cell>
          <cell r="E69">
            <v>406.30577733094617</v>
          </cell>
          <cell r="F69">
            <v>406</v>
          </cell>
        </row>
        <row r="70">
          <cell r="B70">
            <v>406</v>
          </cell>
          <cell r="E70">
            <v>406.47366920702484</v>
          </cell>
          <cell r="F70">
            <v>406</v>
          </cell>
        </row>
        <row r="71">
          <cell r="B71">
            <v>406</v>
          </cell>
          <cell r="E71">
            <v>406.64284061772253</v>
          </cell>
          <cell r="F71">
            <v>406</v>
          </cell>
        </row>
        <row r="72">
          <cell r="B72">
            <v>406</v>
          </cell>
          <cell r="E72">
            <v>406.8134288778765</v>
          </cell>
          <cell r="F72">
            <v>406</v>
          </cell>
        </row>
        <row r="73">
          <cell r="B73">
            <v>406</v>
          </cell>
          <cell r="E73">
            <v>406.98557875046856</v>
          </cell>
          <cell r="F73">
            <v>406</v>
          </cell>
        </row>
        <row r="74">
          <cell r="B74">
            <v>406</v>
          </cell>
          <cell r="E74">
            <v>407.15944346779168</v>
          </cell>
          <cell r="F74">
            <v>406</v>
          </cell>
        </row>
        <row r="75">
          <cell r="B75">
            <v>406</v>
          </cell>
          <cell r="E75">
            <v>407.33518588224803</v>
          </cell>
          <cell r="F75">
            <v>406</v>
          </cell>
        </row>
        <row r="76">
          <cell r="B76">
            <v>406</v>
          </cell>
          <cell r="E76">
            <v>407.51297977107129</v>
          </cell>
          <cell r="F76">
            <v>406</v>
          </cell>
        </row>
        <row r="77">
          <cell r="B77">
            <v>406</v>
          </cell>
          <cell r="E77">
            <v>407.69301132430314</v>
          </cell>
          <cell r="F77">
            <v>406</v>
          </cell>
        </row>
        <row r="78">
          <cell r="B78">
            <v>407</v>
          </cell>
          <cell r="E78">
            <v>407.87548085167731</v>
          </cell>
          <cell r="F78">
            <v>407</v>
          </cell>
        </row>
        <row r="79">
          <cell r="B79">
            <v>407</v>
          </cell>
          <cell r="E79">
            <v>408.06060475205288</v>
          </cell>
          <cell r="F79">
            <v>407</v>
          </cell>
        </row>
        <row r="80">
          <cell r="B80">
            <v>407</v>
          </cell>
          <cell r="E80">
            <v>408.24861779919354</v>
          </cell>
          <cell r="F80">
            <v>407</v>
          </cell>
        </row>
        <row r="81">
          <cell r="B81">
            <v>407</v>
          </cell>
          <cell r="E81">
            <v>408.4397758106922</v>
          </cell>
          <cell r="F81">
            <v>407</v>
          </cell>
        </row>
        <row r="82">
          <cell r="B82">
            <v>407</v>
          </cell>
          <cell r="E82">
            <v>408.63435878361901</v>
          </cell>
          <cell r="F82">
            <v>407</v>
          </cell>
        </row>
        <row r="83">
          <cell r="B83">
            <v>407</v>
          </cell>
          <cell r="E83">
            <v>408.8326746023028</v>
          </cell>
          <cell r="F83">
            <v>407</v>
          </cell>
        </row>
        <row r="84">
          <cell r="B84">
            <v>407</v>
          </cell>
          <cell r="E84">
            <v>409.03506345231887</v>
          </cell>
          <cell r="F84">
            <v>407</v>
          </cell>
        </row>
        <row r="85">
          <cell r="B85">
            <v>407</v>
          </cell>
          <cell r="E85">
            <v>409.24190311275981</v>
          </cell>
          <cell r="F85">
            <v>407</v>
          </cell>
        </row>
        <row r="86">
          <cell r="B86">
            <v>408</v>
          </cell>
          <cell r="E86">
            <v>409.45361534977661</v>
          </cell>
          <cell r="F86">
            <v>408</v>
          </cell>
        </row>
        <row r="87">
          <cell r="B87">
            <v>408</v>
          </cell>
          <cell r="E87">
            <v>409.6706737033669</v>
          </cell>
          <cell r="F87">
            <v>408</v>
          </cell>
        </row>
        <row r="88">
          <cell r="B88">
            <v>408</v>
          </cell>
          <cell r="E88">
            <v>409.89361305402241</v>
          </cell>
          <cell r="F88">
            <v>408</v>
          </cell>
        </row>
        <row r="89">
          <cell r="B89">
            <v>408</v>
          </cell>
          <cell r="E89">
            <v>410.12304148741021</v>
          </cell>
          <cell r="F89">
            <v>408</v>
          </cell>
        </row>
        <row r="90">
          <cell r="B90">
            <v>408</v>
          </cell>
          <cell r="E90">
            <v>410.35965516083911</v>
          </cell>
          <cell r="F90">
            <v>408</v>
          </cell>
        </row>
        <row r="91">
          <cell r="B91">
            <v>409</v>
          </cell>
          <cell r="E91">
            <v>410.60425714123477</v>
          </cell>
          <cell r="F91">
            <v>409</v>
          </cell>
        </row>
        <row r="92">
          <cell r="B92">
            <v>409</v>
          </cell>
          <cell r="E92">
            <v>410.85778157225417</v>
          </cell>
          <cell r="F92">
            <v>409</v>
          </cell>
        </row>
        <row r="93">
          <cell r="B93">
            <v>409</v>
          </cell>
          <cell r="E93">
            <v>411.12132510495354</v>
          </cell>
          <cell r="F93">
            <v>409</v>
          </cell>
        </row>
        <row r="94">
          <cell r="B94">
            <v>409</v>
          </cell>
          <cell r="E94">
            <v>411.39618840259811</v>
          </cell>
          <cell r="F94">
            <v>409</v>
          </cell>
        </row>
        <row r="95">
          <cell r="B95">
            <v>409</v>
          </cell>
          <cell r="E95">
            <v>411.68393189337257</v>
          </cell>
          <cell r="F95">
            <v>409</v>
          </cell>
        </row>
        <row r="96">
          <cell r="B96">
            <v>410</v>
          </cell>
          <cell r="E96">
            <v>411.98645212334372</v>
          </cell>
          <cell r="F96">
            <v>410</v>
          </cell>
        </row>
        <row r="97">
          <cell r="B97">
            <v>410</v>
          </cell>
          <cell r="E97">
            <v>412.30608865131967</v>
          </cell>
          <cell r="F97">
            <v>410</v>
          </cell>
        </row>
        <row r="98">
          <cell r="B98">
            <v>410</v>
          </cell>
          <cell r="E98">
            <v>412.64577754981303</v>
          </cell>
          <cell r="F98">
            <v>410</v>
          </cell>
        </row>
        <row r="99">
          <cell r="B99">
            <v>410</v>
          </cell>
          <cell r="E99">
            <v>413.00927844740806</v>
          </cell>
          <cell r="F99">
            <v>410</v>
          </cell>
        </row>
        <row r="100">
          <cell r="B100">
            <v>411</v>
          </cell>
          <cell r="E100">
            <v>413.40152227617648</v>
          </cell>
          <cell r="F100">
            <v>411</v>
          </cell>
        </row>
        <row r="101">
          <cell r="B101">
            <v>412</v>
          </cell>
          <cell r="E101">
            <v>413.82916667703824</v>
          </cell>
          <cell r="F101">
            <v>412</v>
          </cell>
        </row>
        <row r="102">
          <cell r="B102">
            <v>412</v>
          </cell>
          <cell r="E102">
            <v>414.30152970639733</v>
          </cell>
          <cell r="F102">
            <v>412</v>
          </cell>
        </row>
        <row r="103">
          <cell r="B103">
            <v>412</v>
          </cell>
          <cell r="E103">
            <v>414.83226369664033</v>
          </cell>
          <cell r="F103">
            <v>412</v>
          </cell>
        </row>
        <row r="104">
          <cell r="B104">
            <v>413</v>
          </cell>
          <cell r="E104">
            <v>415.44261642502778</v>
          </cell>
          <cell r="F104">
            <v>413</v>
          </cell>
        </row>
        <row r="105">
          <cell r="B105">
            <v>415</v>
          </cell>
          <cell r="E105">
            <v>416.16854253752183</v>
          </cell>
          <cell r="F105">
            <v>415</v>
          </cell>
        </row>
        <row r="106">
          <cell r="B106">
            <v>418</v>
          </cell>
          <cell r="E106">
            <v>417.07895323291183</v>
          </cell>
          <cell r="F106">
            <v>418</v>
          </cell>
        </row>
        <row r="107">
          <cell r="B107">
            <v>423</v>
          </cell>
          <cell r="E107">
            <v>418.33662350811613</v>
          </cell>
          <cell r="F107">
            <v>423</v>
          </cell>
        </row>
        <row r="108">
          <cell r="B108">
            <v>437</v>
          </cell>
          <cell r="E108">
            <v>420.51162027280645</v>
          </cell>
          <cell r="F108">
            <v>437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 1"/>
      <sheetName val="Data Set 1 Histograms"/>
      <sheetName val="Data Set 2"/>
      <sheetName val="Data Set 2 Histograms"/>
      <sheetName val="Example distributions"/>
      <sheetName val="Box and Wisker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">
          <cell r="D9" t="str">
            <v>Test a</v>
          </cell>
          <cell r="E9" t="str">
            <v>Test b</v>
          </cell>
          <cell r="F9" t="str">
            <v>Test c</v>
          </cell>
          <cell r="G9" t="str">
            <v>Test d</v>
          </cell>
        </row>
        <row r="10">
          <cell r="I10">
            <v>10</v>
          </cell>
          <cell r="J10">
            <v>15</v>
          </cell>
          <cell r="K10">
            <v>18</v>
          </cell>
          <cell r="L10">
            <v>22</v>
          </cell>
        </row>
        <row r="11">
          <cell r="I11">
            <v>10</v>
          </cell>
          <cell r="J11">
            <v>7</v>
          </cell>
          <cell r="K11">
            <v>12</v>
          </cell>
          <cell r="L11">
            <v>13</v>
          </cell>
        </row>
        <row r="12">
          <cell r="I12">
            <v>20</v>
          </cell>
          <cell r="J12">
            <v>23</v>
          </cell>
          <cell r="K12">
            <v>20</v>
          </cell>
          <cell r="L12">
            <v>15</v>
          </cell>
        </row>
        <row r="13">
          <cell r="I13">
            <v>30</v>
          </cell>
          <cell r="J13">
            <v>30</v>
          </cell>
          <cell r="K13">
            <v>7</v>
          </cell>
          <cell r="L13">
            <v>16</v>
          </cell>
        </row>
        <row r="14">
          <cell r="I14">
            <v>30</v>
          </cell>
          <cell r="J14">
            <v>35</v>
          </cell>
          <cell r="K14">
            <v>33</v>
          </cell>
          <cell r="L1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workbookViewId="0">
      <selection activeCell="H38" sqref="H38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D3" s="2" t="s">
        <v>54</v>
      </c>
      <c r="E3" s="14">
        <f>CORREL(B9:B208,E9:E208)</f>
        <v>0.90589098084739439</v>
      </c>
      <c r="H3" t="s">
        <v>55</v>
      </c>
    </row>
    <row r="4" spans="1:18" ht="18.75" x14ac:dyDescent="0.25">
      <c r="A4" s="2" t="s">
        <v>2</v>
      </c>
      <c r="B4">
        <v>100</v>
      </c>
      <c r="H4" s="4" t="s">
        <v>56</v>
      </c>
    </row>
    <row r="5" spans="1:18" ht="18.75" x14ac:dyDescent="0.25">
      <c r="A5" s="2" t="s">
        <v>3</v>
      </c>
      <c r="B5">
        <f>AVERAGE(B9:B108)</f>
        <v>404.59</v>
      </c>
      <c r="H5" s="4" t="s">
        <v>57</v>
      </c>
    </row>
    <row r="6" spans="1:18" ht="18.75" x14ac:dyDescent="0.25">
      <c r="A6" s="2" t="s">
        <v>58</v>
      </c>
      <c r="B6">
        <f>_xlfn.STDEV.S(B9:B108)</f>
        <v>6.4668462955370316</v>
      </c>
      <c r="H6" s="4" t="s">
        <v>59</v>
      </c>
    </row>
    <row r="7" spans="1:18" ht="15.75" x14ac:dyDescent="0.25">
      <c r="D7" s="1" t="s">
        <v>60</v>
      </c>
      <c r="E7" s="1" t="s">
        <v>61</v>
      </c>
      <c r="F7" s="1" t="s">
        <v>62</v>
      </c>
      <c r="H7" s="4" t="s">
        <v>63</v>
      </c>
    </row>
    <row r="8" spans="1:18" x14ac:dyDescent="0.25">
      <c r="A8" s="3" t="s">
        <v>64</v>
      </c>
      <c r="B8" s="3" t="s">
        <v>65</v>
      </c>
      <c r="C8" s="1" t="s">
        <v>66</v>
      </c>
      <c r="D8" s="1" t="s">
        <v>67</v>
      </c>
      <c r="E8" s="1" t="s">
        <v>65</v>
      </c>
      <c r="F8" s="1" t="s">
        <v>68</v>
      </c>
    </row>
    <row r="9" spans="1:18" ht="15.75" x14ac:dyDescent="0.25">
      <c r="A9">
        <v>1</v>
      </c>
      <c r="B9">
        <v>375</v>
      </c>
      <c r="C9">
        <f>1-C108</f>
        <v>6.907504562964073E-3</v>
      </c>
      <c r="D9">
        <f>_xlfn.NORM.S.INV(C9)</f>
        <v>-2.4620378381027024</v>
      </c>
      <c r="E9">
        <f>$B$5+D9*$B$6</f>
        <v>388.6683797271935</v>
      </c>
      <c r="F9">
        <f>B9</f>
        <v>375</v>
      </c>
      <c r="H9" s="4" t="s">
        <v>69</v>
      </c>
    </row>
    <row r="10" spans="1:18" ht="16.5" thickBot="1" x14ac:dyDescent="0.3">
      <c r="A10">
        <v>2</v>
      </c>
      <c r="B10">
        <v>392</v>
      </c>
      <c r="C10">
        <f t="shared" ref="C10:C73" si="0">(A10-0.3175)/($B$4+0.365)</f>
        <v>1.6763812085886516E-2</v>
      </c>
      <c r="D10">
        <f t="shared" ref="D10:D73" si="1">_xlfn.NORM.S.INV(C10)</f>
        <v>-2.1257074746933653</v>
      </c>
      <c r="E10">
        <f t="shared" ref="E10:E73" si="2">$B$5+D10*$B$6</f>
        <v>390.84337649188382</v>
      </c>
      <c r="F10">
        <f t="shared" ref="F10:F73" si="3">B10</f>
        <v>392</v>
      </c>
      <c r="H10" s="15" t="s">
        <v>70</v>
      </c>
      <c r="Q10" t="s">
        <v>7</v>
      </c>
    </row>
    <row r="11" spans="1:18" ht="15.75" x14ac:dyDescent="0.25">
      <c r="A11">
        <v>3</v>
      </c>
      <c r="B11">
        <v>393</v>
      </c>
      <c r="C11">
        <f t="shared" si="0"/>
        <v>2.6727444826383701E-2</v>
      </c>
      <c r="D11">
        <f t="shared" si="1"/>
        <v>-1.9312277827804363</v>
      </c>
      <c r="E11">
        <f t="shared" si="2"/>
        <v>392.10104676708812</v>
      </c>
      <c r="F11">
        <f t="shared" si="3"/>
        <v>393</v>
      </c>
      <c r="H11" s="15" t="s">
        <v>71</v>
      </c>
      <c r="Q11" s="7" t="s">
        <v>4</v>
      </c>
      <c r="R11" s="7" t="s">
        <v>6</v>
      </c>
    </row>
    <row r="12" spans="1:18" x14ac:dyDescent="0.25">
      <c r="A12">
        <v>4</v>
      </c>
      <c r="B12">
        <v>397</v>
      </c>
      <c r="C12">
        <f t="shared" si="0"/>
        <v>3.6691077566880885E-2</v>
      </c>
      <c r="D12">
        <f t="shared" si="1"/>
        <v>-1.7904465342732105</v>
      </c>
      <c r="E12">
        <f t="shared" si="2"/>
        <v>393.01145746247812</v>
      </c>
      <c r="F12">
        <f t="shared" si="3"/>
        <v>397</v>
      </c>
      <c r="Q12" s="5">
        <v>375</v>
      </c>
      <c r="R12" s="5">
        <v>1</v>
      </c>
    </row>
    <row r="13" spans="1:18" x14ac:dyDescent="0.25">
      <c r="A13">
        <v>5</v>
      </c>
      <c r="B13">
        <v>398</v>
      </c>
      <c r="C13">
        <f t="shared" si="0"/>
        <v>4.6654710307378076E-2</v>
      </c>
      <c r="D13">
        <f t="shared" si="1"/>
        <v>-1.6781930370786056</v>
      </c>
      <c r="E13">
        <f t="shared" si="2"/>
        <v>393.73738357497217</v>
      </c>
      <c r="F13">
        <f t="shared" si="3"/>
        <v>398</v>
      </c>
      <c r="Q13" s="5">
        <v>381.2</v>
      </c>
      <c r="R13" s="5">
        <v>0</v>
      </c>
    </row>
    <row r="14" spans="1:18" x14ac:dyDescent="0.25">
      <c r="A14">
        <v>6</v>
      </c>
      <c r="B14">
        <v>398</v>
      </c>
      <c r="C14">
        <f t="shared" si="0"/>
        <v>5.6618343047875261E-2</v>
      </c>
      <c r="D14">
        <f t="shared" si="1"/>
        <v>-1.5838112162506239</v>
      </c>
      <c r="E14">
        <f t="shared" si="2"/>
        <v>394.34773630335962</v>
      </c>
      <c r="F14">
        <f t="shared" si="3"/>
        <v>398</v>
      </c>
      <c r="Q14" s="5">
        <v>387.4</v>
      </c>
      <c r="R14" s="5">
        <v>0</v>
      </c>
    </row>
    <row r="15" spans="1:18" x14ac:dyDescent="0.25">
      <c r="A15">
        <v>7</v>
      </c>
      <c r="B15">
        <v>399</v>
      </c>
      <c r="C15">
        <f t="shared" si="0"/>
        <v>6.6581975788372438E-2</v>
      </c>
      <c r="D15">
        <f t="shared" si="1"/>
        <v>-1.5017412294304244</v>
      </c>
      <c r="E15">
        <f t="shared" si="2"/>
        <v>394.87847029360262</v>
      </c>
      <c r="F15">
        <f t="shared" si="3"/>
        <v>399</v>
      </c>
      <c r="Q15" s="5">
        <v>393.6</v>
      </c>
      <c r="R15" s="5">
        <v>2</v>
      </c>
    </row>
    <row r="16" spans="1:18" x14ac:dyDescent="0.25">
      <c r="A16">
        <v>8</v>
      </c>
      <c r="B16">
        <v>399</v>
      </c>
      <c r="C16">
        <f t="shared" si="0"/>
        <v>7.654560852886963E-2</v>
      </c>
      <c r="D16">
        <f t="shared" si="1"/>
        <v>-1.4286974291339636</v>
      </c>
      <c r="E16">
        <f t="shared" si="2"/>
        <v>395.35083332296171</v>
      </c>
      <c r="F16">
        <f t="shared" si="3"/>
        <v>399</v>
      </c>
      <c r="Q16" s="5">
        <v>399.8</v>
      </c>
      <c r="R16" s="5">
        <v>10</v>
      </c>
    </row>
    <row r="17" spans="1:18" x14ac:dyDescent="0.25">
      <c r="A17">
        <v>9</v>
      </c>
      <c r="B17">
        <v>399</v>
      </c>
      <c r="C17">
        <f t="shared" si="0"/>
        <v>8.6509241269366807E-2</v>
      </c>
      <c r="D17">
        <f t="shared" si="1"/>
        <v>-1.3625686885828105</v>
      </c>
      <c r="E17">
        <f t="shared" si="2"/>
        <v>395.77847772382347</v>
      </c>
      <c r="F17">
        <f t="shared" si="3"/>
        <v>399</v>
      </c>
      <c r="Q17" s="5">
        <v>406</v>
      </c>
      <c r="R17" s="5">
        <v>56</v>
      </c>
    </row>
    <row r="18" spans="1:18" x14ac:dyDescent="0.25">
      <c r="A18">
        <v>10</v>
      </c>
      <c r="B18">
        <v>399</v>
      </c>
      <c r="C18">
        <f t="shared" si="0"/>
        <v>9.6472874009863999E-2</v>
      </c>
      <c r="D18">
        <f t="shared" si="1"/>
        <v>-1.3019141112443759</v>
      </c>
      <c r="E18">
        <f t="shared" si="2"/>
        <v>396.17072155259189</v>
      </c>
      <c r="F18">
        <f t="shared" si="3"/>
        <v>399</v>
      </c>
      <c r="Q18" s="5">
        <v>412.2</v>
      </c>
      <c r="R18" s="5">
        <v>26</v>
      </c>
    </row>
    <row r="19" spans="1:18" x14ac:dyDescent="0.25">
      <c r="A19">
        <v>11</v>
      </c>
      <c r="B19">
        <v>399</v>
      </c>
      <c r="C19">
        <f t="shared" si="0"/>
        <v>0.10643650675036118</v>
      </c>
      <c r="D19">
        <f t="shared" si="1"/>
        <v>-1.2457041936148363</v>
      </c>
      <c r="E19">
        <f t="shared" si="2"/>
        <v>396.53422245018692</v>
      </c>
      <c r="F19">
        <f t="shared" si="3"/>
        <v>399</v>
      </c>
      <c r="Q19" s="5">
        <v>418.4</v>
      </c>
      <c r="R19" s="5">
        <v>3</v>
      </c>
    </row>
    <row r="20" spans="1:18" x14ac:dyDescent="0.25">
      <c r="A20">
        <v>12</v>
      </c>
      <c r="B20">
        <v>399</v>
      </c>
      <c r="C20">
        <f t="shared" si="0"/>
        <v>0.11640013949085837</v>
      </c>
      <c r="D20">
        <f t="shared" si="1"/>
        <v>-1.1931764416056669</v>
      </c>
      <c r="E20">
        <f t="shared" si="2"/>
        <v>396.87391134868034</v>
      </c>
      <c r="F20">
        <f t="shared" si="3"/>
        <v>399</v>
      </c>
      <c r="Q20" s="5">
        <v>424.6</v>
      </c>
      <c r="R20" s="5">
        <v>1</v>
      </c>
    </row>
    <row r="21" spans="1:18" x14ac:dyDescent="0.25">
      <c r="A21">
        <v>13</v>
      </c>
      <c r="B21">
        <v>399</v>
      </c>
      <c r="C21">
        <f t="shared" si="0"/>
        <v>0.12636377223135556</v>
      </c>
      <c r="D21">
        <f t="shared" si="1"/>
        <v>-1.1437494855024215</v>
      </c>
      <c r="E21">
        <f t="shared" si="2"/>
        <v>397.19354787665628</v>
      </c>
      <c r="F21">
        <f t="shared" si="3"/>
        <v>399</v>
      </c>
      <c r="Q21" s="5">
        <v>430.8</v>
      </c>
      <c r="R21" s="5">
        <v>0</v>
      </c>
    </row>
    <row r="22" spans="1:18" ht="15.75" thickBot="1" x14ac:dyDescent="0.3">
      <c r="A22">
        <v>14</v>
      </c>
      <c r="B22">
        <v>400</v>
      </c>
      <c r="C22">
        <f t="shared" si="0"/>
        <v>0.13632740497185275</v>
      </c>
      <c r="D22">
        <f t="shared" si="1"/>
        <v>-1.0969693060848442</v>
      </c>
      <c r="E22">
        <f t="shared" si="2"/>
        <v>397.49606810662738</v>
      </c>
      <c r="F22">
        <f t="shared" si="3"/>
        <v>400</v>
      </c>
      <c r="Q22" s="6" t="s">
        <v>5</v>
      </c>
      <c r="R22" s="6">
        <v>1</v>
      </c>
    </row>
    <row r="23" spans="1:18" x14ac:dyDescent="0.25">
      <c r="A23">
        <v>15</v>
      </c>
      <c r="B23">
        <v>400</v>
      </c>
      <c r="C23">
        <f t="shared" si="0"/>
        <v>0.14629103771234991</v>
      </c>
      <c r="D23">
        <f t="shared" si="1"/>
        <v>-1.0524741259576973</v>
      </c>
      <c r="E23">
        <f t="shared" si="2"/>
        <v>397.78381159740184</v>
      </c>
      <c r="F23">
        <f t="shared" si="3"/>
        <v>400</v>
      </c>
    </row>
    <row r="24" spans="1:18" x14ac:dyDescent="0.25">
      <c r="A24">
        <v>16</v>
      </c>
      <c r="B24">
        <v>400</v>
      </c>
      <c r="C24">
        <f t="shared" si="0"/>
        <v>0.15625467045284711</v>
      </c>
      <c r="D24">
        <f t="shared" si="1"/>
        <v>-1.0099706729478044</v>
      </c>
      <c r="E24">
        <f t="shared" si="2"/>
        <v>398.05867489504641</v>
      </c>
      <c r="F24">
        <f t="shared" si="3"/>
        <v>400</v>
      </c>
    </row>
    <row r="25" spans="1:18" x14ac:dyDescent="0.25">
      <c r="A25">
        <v>17</v>
      </c>
      <c r="B25">
        <v>400</v>
      </c>
      <c r="C25">
        <f t="shared" si="0"/>
        <v>0.16621830319334432</v>
      </c>
      <c r="D25">
        <f t="shared" si="1"/>
        <v>-0.96921765043028052</v>
      </c>
      <c r="E25">
        <f t="shared" si="2"/>
        <v>398.32221842774584</v>
      </c>
      <c r="F25">
        <f t="shared" si="3"/>
        <v>400</v>
      </c>
    </row>
    <row r="26" spans="1:18" x14ac:dyDescent="0.25">
      <c r="A26">
        <v>18</v>
      </c>
      <c r="B26">
        <v>401</v>
      </c>
      <c r="C26">
        <f t="shared" si="0"/>
        <v>0.17618193593384149</v>
      </c>
      <c r="D26">
        <f t="shared" si="1"/>
        <v>-0.9300139304973768</v>
      </c>
      <c r="E26">
        <f t="shared" si="2"/>
        <v>398.57574285876518</v>
      </c>
      <c r="F26">
        <f t="shared" si="3"/>
        <v>401</v>
      </c>
    </row>
    <row r="27" spans="1:18" x14ac:dyDescent="0.25">
      <c r="A27">
        <v>19</v>
      </c>
      <c r="B27">
        <v>401</v>
      </c>
      <c r="C27">
        <f t="shared" si="0"/>
        <v>0.18614556867433868</v>
      </c>
      <c r="D27">
        <f t="shared" si="1"/>
        <v>-0.89218993264474722</v>
      </c>
      <c r="E27">
        <f t="shared" si="2"/>
        <v>398.82034483916084</v>
      </c>
      <c r="F27">
        <f t="shared" si="3"/>
        <v>401</v>
      </c>
    </row>
    <row r="28" spans="1:18" x14ac:dyDescent="0.25">
      <c r="A28">
        <v>20</v>
      </c>
      <c r="B28">
        <v>401</v>
      </c>
      <c r="C28">
        <f t="shared" si="0"/>
        <v>0.19610920141483587</v>
      </c>
      <c r="D28">
        <f t="shared" si="1"/>
        <v>-0.85560120568022924</v>
      </c>
      <c r="E28">
        <f t="shared" si="2"/>
        <v>399.05695851258974</v>
      </c>
      <c r="F28">
        <f t="shared" si="3"/>
        <v>401</v>
      </c>
    </row>
    <row r="29" spans="1:18" x14ac:dyDescent="0.25">
      <c r="A29">
        <v>21</v>
      </c>
      <c r="B29">
        <v>401</v>
      </c>
      <c r="C29">
        <f t="shared" si="0"/>
        <v>0.20607283415533306</v>
      </c>
      <c r="D29">
        <f t="shared" si="1"/>
        <v>-0.82012356744625936</v>
      </c>
      <c r="E29">
        <f t="shared" si="2"/>
        <v>399.28638694597754</v>
      </c>
      <c r="F29">
        <f t="shared" si="3"/>
        <v>401</v>
      </c>
    </row>
    <row r="30" spans="1:18" x14ac:dyDescent="0.25">
      <c r="A30">
        <v>22</v>
      </c>
      <c r="B30">
        <v>401</v>
      </c>
      <c r="C30">
        <f t="shared" si="0"/>
        <v>0.21603646689583025</v>
      </c>
      <c r="D30">
        <f t="shared" si="1"/>
        <v>-0.78564936774100336</v>
      </c>
      <c r="E30">
        <f t="shared" si="2"/>
        <v>399.50932629663305</v>
      </c>
      <c r="F30">
        <f t="shared" si="3"/>
        <v>401</v>
      </c>
    </row>
    <row r="31" spans="1:18" x14ac:dyDescent="0.25">
      <c r="A31">
        <v>23</v>
      </c>
      <c r="B31">
        <v>401</v>
      </c>
      <c r="C31">
        <f t="shared" si="0"/>
        <v>0.22600009963632742</v>
      </c>
      <c r="D31">
        <f t="shared" si="1"/>
        <v>-0.75208457531040795</v>
      </c>
      <c r="E31">
        <f t="shared" si="2"/>
        <v>399.72638465022334</v>
      </c>
      <c r="F31">
        <f t="shared" si="3"/>
        <v>401</v>
      </c>
    </row>
    <row r="32" spans="1:18" x14ac:dyDescent="0.25">
      <c r="A32">
        <v>24</v>
      </c>
      <c r="B32">
        <v>401</v>
      </c>
      <c r="C32">
        <f t="shared" si="0"/>
        <v>0.23596373237682461</v>
      </c>
      <c r="D32">
        <f t="shared" si="1"/>
        <v>-0.7193464789738816</v>
      </c>
      <c r="E32">
        <f t="shared" si="2"/>
        <v>399.93809688724014</v>
      </c>
      <c r="F32">
        <f t="shared" si="3"/>
        <v>401</v>
      </c>
    </row>
    <row r="33" spans="1:6" x14ac:dyDescent="0.25">
      <c r="A33">
        <v>25</v>
      </c>
      <c r="B33">
        <v>401</v>
      </c>
      <c r="C33">
        <f t="shared" si="0"/>
        <v>0.2459273651173218</v>
      </c>
      <c r="D33">
        <f t="shared" si="1"/>
        <v>-0.68736185293077945</v>
      </c>
      <c r="E33">
        <f t="shared" si="2"/>
        <v>400.14493654768108</v>
      </c>
      <c r="F33">
        <f t="shared" si="3"/>
        <v>401</v>
      </c>
    </row>
    <row r="34" spans="1:6" x14ac:dyDescent="0.25">
      <c r="A34">
        <v>26</v>
      </c>
      <c r="B34">
        <v>401</v>
      </c>
      <c r="C34">
        <f t="shared" si="0"/>
        <v>0.25589099785781899</v>
      </c>
      <c r="D34">
        <f t="shared" si="1"/>
        <v>-0.65606547742302157</v>
      </c>
      <c r="E34">
        <f t="shared" si="2"/>
        <v>400.34732539769715</v>
      </c>
      <c r="F34">
        <f t="shared" si="3"/>
        <v>401</v>
      </c>
    </row>
    <row r="35" spans="1:6" x14ac:dyDescent="0.25">
      <c r="A35">
        <v>27</v>
      </c>
      <c r="B35">
        <v>401</v>
      </c>
      <c r="C35">
        <f t="shared" si="0"/>
        <v>0.26585463059831616</v>
      </c>
      <c r="D35">
        <f t="shared" si="1"/>
        <v>-0.62539893462601426</v>
      </c>
      <c r="E35">
        <f t="shared" si="2"/>
        <v>400.54564121638094</v>
      </c>
      <c r="F35">
        <f t="shared" si="3"/>
        <v>401</v>
      </c>
    </row>
    <row r="36" spans="1:6" x14ac:dyDescent="0.25">
      <c r="A36">
        <v>28</v>
      </c>
      <c r="B36">
        <v>401</v>
      </c>
      <c r="C36">
        <f t="shared" si="0"/>
        <v>0.27581826333881337</v>
      </c>
      <c r="D36">
        <f t="shared" si="1"/>
        <v>-0.59530961998417375</v>
      </c>
      <c r="E36">
        <f t="shared" si="2"/>
        <v>400.74022418930775</v>
      </c>
      <c r="F36">
        <f t="shared" si="3"/>
        <v>401</v>
      </c>
    </row>
    <row r="37" spans="1:6" x14ac:dyDescent="0.25">
      <c r="A37">
        <v>29</v>
      </c>
      <c r="B37">
        <v>401</v>
      </c>
      <c r="C37">
        <f t="shared" si="0"/>
        <v>0.28578189607931054</v>
      </c>
      <c r="D37">
        <f t="shared" si="1"/>
        <v>-0.56574992384131373</v>
      </c>
      <c r="E37">
        <f t="shared" si="2"/>
        <v>400.93138220080641</v>
      </c>
      <c r="F37">
        <f t="shared" si="3"/>
        <v>401</v>
      </c>
    </row>
    <row r="38" spans="1:6" x14ac:dyDescent="0.25">
      <c r="A38">
        <v>30</v>
      </c>
      <c r="B38">
        <v>402</v>
      </c>
      <c r="C38">
        <f t="shared" si="0"/>
        <v>0.2957455288198077</v>
      </c>
      <c r="D38">
        <f t="shared" si="1"/>
        <v>-0.53667654888412375</v>
      </c>
      <c r="E38">
        <f t="shared" si="2"/>
        <v>401.11939524794707</v>
      </c>
      <c r="F38">
        <f t="shared" si="3"/>
        <v>402</v>
      </c>
    </row>
    <row r="39" spans="1:6" x14ac:dyDescent="0.25">
      <c r="A39">
        <v>31</v>
      </c>
      <c r="B39">
        <v>402</v>
      </c>
      <c r="C39">
        <f t="shared" si="0"/>
        <v>0.30570916156030492</v>
      </c>
      <c r="D39">
        <f t="shared" si="1"/>
        <v>-0.50804993678986043</v>
      </c>
      <c r="E39">
        <f t="shared" si="2"/>
        <v>401.30451914832264</v>
      </c>
      <c r="F39">
        <f t="shared" si="3"/>
        <v>402</v>
      </c>
    </row>
    <row r="40" spans="1:6" x14ac:dyDescent="0.25">
      <c r="A40">
        <v>32</v>
      </c>
      <c r="B40">
        <v>402</v>
      </c>
      <c r="C40">
        <f t="shared" si="0"/>
        <v>0.31567279430080208</v>
      </c>
      <c r="D40">
        <f t="shared" si="1"/>
        <v>-0.47983378334578103</v>
      </c>
      <c r="E40">
        <f t="shared" si="2"/>
        <v>401.48698867569681</v>
      </c>
      <c r="F40">
        <f t="shared" si="3"/>
        <v>402</v>
      </c>
    </row>
    <row r="41" spans="1:6" x14ac:dyDescent="0.25">
      <c r="A41">
        <v>33</v>
      </c>
      <c r="B41">
        <v>402</v>
      </c>
      <c r="C41">
        <f t="shared" si="0"/>
        <v>0.32563642704129925</v>
      </c>
      <c r="D41">
        <f t="shared" si="1"/>
        <v>-0.45199462574030408</v>
      </c>
      <c r="E41">
        <f t="shared" si="2"/>
        <v>401.66702022892866</v>
      </c>
      <c r="F41">
        <f t="shared" si="3"/>
        <v>402</v>
      </c>
    </row>
    <row r="42" spans="1:6" x14ac:dyDescent="0.25">
      <c r="A42">
        <v>34</v>
      </c>
      <c r="B42">
        <v>402</v>
      </c>
      <c r="C42">
        <f t="shared" si="0"/>
        <v>0.33560005978179641</v>
      </c>
      <c r="D42">
        <f t="shared" si="1"/>
        <v>-0.42450148910182095</v>
      </c>
      <c r="E42">
        <f t="shared" si="2"/>
        <v>401.84481411775192</v>
      </c>
      <c r="F42">
        <f t="shared" si="3"/>
        <v>402</v>
      </c>
    </row>
    <row r="43" spans="1:6" x14ac:dyDescent="0.25">
      <c r="A43">
        <v>35</v>
      </c>
      <c r="B43">
        <v>402</v>
      </c>
      <c r="C43">
        <f t="shared" si="0"/>
        <v>0.34556369252229363</v>
      </c>
      <c r="D43">
        <f t="shared" si="1"/>
        <v>-0.39732558195560835</v>
      </c>
      <c r="E43">
        <f t="shared" si="2"/>
        <v>402.02055653220827</v>
      </c>
      <c r="F43">
        <f t="shared" si="3"/>
        <v>402</v>
      </c>
    </row>
    <row r="44" spans="1:6" x14ac:dyDescent="0.25">
      <c r="A44">
        <v>36</v>
      </c>
      <c r="B44">
        <v>402</v>
      </c>
      <c r="C44">
        <f t="shared" si="0"/>
        <v>0.35552732526279079</v>
      </c>
      <c r="D44">
        <f t="shared" si="1"/>
        <v>-0.37044003228000971</v>
      </c>
      <c r="E44">
        <f t="shared" si="2"/>
        <v>402.19442124953139</v>
      </c>
      <c r="F44">
        <f t="shared" si="3"/>
        <v>402</v>
      </c>
    </row>
    <row r="45" spans="1:6" x14ac:dyDescent="0.25">
      <c r="A45">
        <v>37</v>
      </c>
      <c r="B45">
        <v>402</v>
      </c>
      <c r="C45">
        <f t="shared" si="0"/>
        <v>0.36549095800328801</v>
      </c>
      <c r="D45">
        <f t="shared" si="1"/>
        <v>-0.34381965741338055</v>
      </c>
      <c r="E45">
        <f t="shared" si="2"/>
        <v>402.36657112212345</v>
      </c>
      <c r="F45">
        <f t="shared" si="3"/>
        <v>402</v>
      </c>
    </row>
    <row r="46" spans="1:6" x14ac:dyDescent="0.25">
      <c r="A46">
        <v>38</v>
      </c>
      <c r="B46">
        <v>403</v>
      </c>
      <c r="C46">
        <f t="shared" si="0"/>
        <v>0.37545459074378518</v>
      </c>
      <c r="D46">
        <f t="shared" si="1"/>
        <v>-0.31744076229850438</v>
      </c>
      <c r="E46">
        <f t="shared" si="2"/>
        <v>402.53715938227742</v>
      </c>
      <c r="F46">
        <f t="shared" si="3"/>
        <v>403</v>
      </c>
    </row>
    <row r="47" spans="1:6" x14ac:dyDescent="0.25">
      <c r="A47">
        <v>39</v>
      </c>
      <c r="B47">
        <v>403</v>
      </c>
      <c r="C47">
        <f t="shared" si="0"/>
        <v>0.38541822348428234</v>
      </c>
      <c r="D47">
        <f t="shared" si="1"/>
        <v>-0.291280961529087</v>
      </c>
      <c r="E47">
        <f t="shared" si="2"/>
        <v>402.70633079297511</v>
      </c>
      <c r="F47">
        <f t="shared" si="3"/>
        <v>403</v>
      </c>
    </row>
    <row r="48" spans="1:6" x14ac:dyDescent="0.25">
      <c r="A48">
        <v>40</v>
      </c>
      <c r="B48">
        <v>403</v>
      </c>
      <c r="C48">
        <f t="shared" si="0"/>
        <v>0.39538185622477956</v>
      </c>
      <c r="D48">
        <f t="shared" si="1"/>
        <v>-0.26531902144176872</v>
      </c>
      <c r="E48">
        <f t="shared" si="2"/>
        <v>402.87422266905378</v>
      </c>
      <c r="F48">
        <f t="shared" si="3"/>
        <v>403</v>
      </c>
    </row>
    <row r="49" spans="1:6" x14ac:dyDescent="0.25">
      <c r="A49">
        <v>41</v>
      </c>
      <c r="B49">
        <v>403</v>
      </c>
      <c r="C49">
        <f t="shared" si="0"/>
        <v>0.40534548896527672</v>
      </c>
      <c r="D49">
        <f t="shared" si="1"/>
        <v>-0.23953471912057978</v>
      </c>
      <c r="E49">
        <f t="shared" si="2"/>
        <v>403.04096578900254</v>
      </c>
      <c r="F49">
        <f t="shared" si="3"/>
        <v>403</v>
      </c>
    </row>
    <row r="50" spans="1:6" x14ac:dyDescent="0.25">
      <c r="A50">
        <v>42</v>
      </c>
      <c r="B50">
        <v>403</v>
      </c>
      <c r="C50">
        <f t="shared" si="0"/>
        <v>0.41530912170577394</v>
      </c>
      <c r="D50">
        <f t="shared" si="1"/>
        <v>-0.21390871568214873</v>
      </c>
      <c r="E50">
        <f t="shared" si="2"/>
        <v>403.2066852144078</v>
      </c>
      <c r="F50">
        <f t="shared" si="3"/>
        <v>403</v>
      </c>
    </row>
    <row r="51" spans="1:6" x14ac:dyDescent="0.25">
      <c r="A51">
        <v>43</v>
      </c>
      <c r="B51">
        <v>403</v>
      </c>
      <c r="C51">
        <f t="shared" si="0"/>
        <v>0.42527275444627111</v>
      </c>
      <c r="D51">
        <f t="shared" si="1"/>
        <v>-0.18842244161461008</v>
      </c>
      <c r="E51">
        <f t="shared" si="2"/>
        <v>403.37150103144847</v>
      </c>
      <c r="F51">
        <f t="shared" si="3"/>
        <v>403</v>
      </c>
    </row>
    <row r="52" spans="1:6" x14ac:dyDescent="0.25">
      <c r="A52">
        <v>44</v>
      </c>
      <c r="B52">
        <v>404</v>
      </c>
      <c r="C52">
        <f t="shared" si="0"/>
        <v>0.43523638718676827</v>
      </c>
      <c r="D52">
        <f t="shared" si="1"/>
        <v>-0.16305799227050838</v>
      </c>
      <c r="E52">
        <f t="shared" si="2"/>
        <v>403.53552902672772</v>
      </c>
      <c r="F52">
        <f t="shared" si="3"/>
        <v>404</v>
      </c>
    </row>
    <row r="53" spans="1:6" x14ac:dyDescent="0.25">
      <c r="A53">
        <v>45</v>
      </c>
      <c r="B53">
        <v>404</v>
      </c>
      <c r="C53">
        <f t="shared" si="0"/>
        <v>0.44520001992726549</v>
      </c>
      <c r="D53">
        <f t="shared" si="1"/>
        <v>-0.13779803187912684</v>
      </c>
      <c r="E53">
        <f t="shared" si="2"/>
        <v>403.69888130801013</v>
      </c>
      <c r="F53">
        <f t="shared" si="3"/>
        <v>404</v>
      </c>
    </row>
    <row r="54" spans="1:6" x14ac:dyDescent="0.25">
      <c r="A54">
        <v>46</v>
      </c>
      <c r="B54">
        <v>404</v>
      </c>
      <c r="C54">
        <f t="shared" si="0"/>
        <v>0.45516365266776265</v>
      </c>
      <c r="D54">
        <f t="shared" si="1"/>
        <v>-0.11262570465820963</v>
      </c>
      <c r="E54">
        <f t="shared" si="2"/>
        <v>403.86166687904881</v>
      </c>
      <c r="F54">
        <f t="shared" si="3"/>
        <v>404</v>
      </c>
    </row>
    <row r="55" spans="1:6" x14ac:dyDescent="0.25">
      <c r="A55">
        <v>47</v>
      </c>
      <c r="B55">
        <v>404</v>
      </c>
      <c r="C55">
        <f t="shared" si="0"/>
        <v>0.46512728540825987</v>
      </c>
      <c r="D55">
        <f t="shared" si="1"/>
        <v>-8.7524551778060108E-2</v>
      </c>
      <c r="E55">
        <f t="shared" si="2"/>
        <v>404.02399217656551</v>
      </c>
      <c r="F55">
        <f t="shared" si="3"/>
        <v>404</v>
      </c>
    </row>
    <row r="56" spans="1:6" x14ac:dyDescent="0.25">
      <c r="A56">
        <v>48</v>
      </c>
      <c r="B56">
        <v>404</v>
      </c>
      <c r="C56">
        <f t="shared" si="0"/>
        <v>0.47509091814875704</v>
      </c>
      <c r="D56">
        <f t="shared" si="1"/>
        <v>-6.2478433069518412E-2</v>
      </c>
      <c r="E56">
        <f t="shared" si="2"/>
        <v>404.18596157655338</v>
      </c>
      <c r="F56">
        <f t="shared" si="3"/>
        <v>404</v>
      </c>
    </row>
    <row r="57" spans="1:6" x14ac:dyDescent="0.25">
      <c r="A57">
        <v>49</v>
      </c>
      <c r="B57">
        <v>404</v>
      </c>
      <c r="C57">
        <f t="shared" si="0"/>
        <v>0.4850545508892542</v>
      </c>
      <c r="D57">
        <f t="shared" si="1"/>
        <v>-3.7471452476765338E-2</v>
      </c>
      <c r="E57">
        <f t="shared" si="2"/>
        <v>404.34767787636224</v>
      </c>
      <c r="F57">
        <f t="shared" si="3"/>
        <v>404</v>
      </c>
    </row>
    <row r="58" spans="1:6" x14ac:dyDescent="0.25">
      <c r="A58">
        <v>50</v>
      </c>
      <c r="B58">
        <v>404</v>
      </c>
      <c r="C58">
        <f t="shared" si="0"/>
        <v>0.49501818362975142</v>
      </c>
      <c r="D58">
        <f t="shared" si="1"/>
        <v>-1.2487886340462837E-2</v>
      </c>
      <c r="E58">
        <f t="shared" si="2"/>
        <v>404.50924275848007</v>
      </c>
      <c r="F58">
        <f t="shared" si="3"/>
        <v>404</v>
      </c>
    </row>
    <row r="59" spans="1:6" x14ac:dyDescent="0.25">
      <c r="A59">
        <v>51</v>
      </c>
      <c r="B59">
        <v>404</v>
      </c>
      <c r="C59">
        <f t="shared" si="0"/>
        <v>0.50498181637024864</v>
      </c>
      <c r="D59">
        <f t="shared" si="1"/>
        <v>1.2487886340462974E-2</v>
      </c>
      <c r="E59">
        <f t="shared" si="2"/>
        <v>404.67075724151988</v>
      </c>
      <c r="F59">
        <f t="shared" si="3"/>
        <v>404</v>
      </c>
    </row>
    <row r="60" spans="1:6" x14ac:dyDescent="0.25">
      <c r="A60">
        <v>52</v>
      </c>
      <c r="B60">
        <v>404</v>
      </c>
      <c r="C60">
        <f t="shared" si="0"/>
        <v>0.5149454491107458</v>
      </c>
      <c r="D60">
        <f t="shared" si="1"/>
        <v>3.7471452476765338E-2</v>
      </c>
      <c r="E60">
        <f t="shared" si="2"/>
        <v>404.83232212363771</v>
      </c>
      <c r="F60">
        <f t="shared" si="3"/>
        <v>404</v>
      </c>
    </row>
    <row r="61" spans="1:6" x14ac:dyDescent="0.25">
      <c r="A61">
        <v>53</v>
      </c>
      <c r="B61">
        <v>405</v>
      </c>
      <c r="C61">
        <f t="shared" si="0"/>
        <v>0.52490908185124296</v>
      </c>
      <c r="D61">
        <f t="shared" si="1"/>
        <v>6.2478433069518412E-2</v>
      </c>
      <c r="E61">
        <f t="shared" si="2"/>
        <v>404.99403842344657</v>
      </c>
      <c r="F61">
        <f t="shared" si="3"/>
        <v>405</v>
      </c>
    </row>
    <row r="62" spans="1:6" x14ac:dyDescent="0.25">
      <c r="A62">
        <v>54</v>
      </c>
      <c r="B62">
        <v>405</v>
      </c>
      <c r="C62">
        <f t="shared" si="0"/>
        <v>0.53487271459174013</v>
      </c>
      <c r="D62">
        <f t="shared" si="1"/>
        <v>8.7524551778060108E-2</v>
      </c>
      <c r="E62">
        <f t="shared" si="2"/>
        <v>405.15600782343444</v>
      </c>
      <c r="F62">
        <f t="shared" si="3"/>
        <v>405</v>
      </c>
    </row>
    <row r="63" spans="1:6" x14ac:dyDescent="0.25">
      <c r="A63">
        <v>55</v>
      </c>
      <c r="B63">
        <v>405</v>
      </c>
      <c r="C63">
        <f t="shared" si="0"/>
        <v>0.54483634733223729</v>
      </c>
      <c r="D63">
        <f t="shared" si="1"/>
        <v>0.11262570465820951</v>
      </c>
      <c r="E63">
        <f t="shared" si="2"/>
        <v>405.31833312095114</v>
      </c>
      <c r="F63">
        <f t="shared" si="3"/>
        <v>405</v>
      </c>
    </row>
    <row r="64" spans="1:6" x14ac:dyDescent="0.25">
      <c r="A64">
        <v>56</v>
      </c>
      <c r="B64">
        <v>405</v>
      </c>
      <c r="C64">
        <f t="shared" si="0"/>
        <v>0.55479998007273457</v>
      </c>
      <c r="D64">
        <f t="shared" si="1"/>
        <v>0.13779803187912698</v>
      </c>
      <c r="E64">
        <f t="shared" si="2"/>
        <v>405.48111869198982</v>
      </c>
      <c r="F64">
        <f t="shared" si="3"/>
        <v>405</v>
      </c>
    </row>
    <row r="65" spans="1:6" x14ac:dyDescent="0.25">
      <c r="A65">
        <v>57</v>
      </c>
      <c r="B65">
        <v>405</v>
      </c>
      <c r="C65">
        <f t="shared" si="0"/>
        <v>0.56476361281323173</v>
      </c>
      <c r="D65">
        <f t="shared" si="1"/>
        <v>0.16305799227050838</v>
      </c>
      <c r="E65">
        <f t="shared" si="2"/>
        <v>405.64447097327223</v>
      </c>
      <c r="F65">
        <f t="shared" si="3"/>
        <v>405</v>
      </c>
    </row>
    <row r="66" spans="1:6" x14ac:dyDescent="0.25">
      <c r="A66">
        <v>58</v>
      </c>
      <c r="B66">
        <v>406</v>
      </c>
      <c r="C66">
        <f t="shared" si="0"/>
        <v>0.57472724555372889</v>
      </c>
      <c r="D66">
        <f t="shared" si="1"/>
        <v>0.18842244161461008</v>
      </c>
      <c r="E66">
        <f t="shared" si="2"/>
        <v>405.80849896855148</v>
      </c>
      <c r="F66">
        <f t="shared" si="3"/>
        <v>406</v>
      </c>
    </row>
    <row r="67" spans="1:6" x14ac:dyDescent="0.25">
      <c r="A67">
        <v>59</v>
      </c>
      <c r="B67">
        <v>406</v>
      </c>
      <c r="C67">
        <f t="shared" si="0"/>
        <v>0.58469087829422606</v>
      </c>
      <c r="D67">
        <f t="shared" si="1"/>
        <v>0.21390871568214873</v>
      </c>
      <c r="E67">
        <f t="shared" si="2"/>
        <v>405.97331478559215</v>
      </c>
      <c r="F67">
        <f t="shared" si="3"/>
        <v>406</v>
      </c>
    </row>
    <row r="68" spans="1:6" x14ac:dyDescent="0.25">
      <c r="A68">
        <v>60</v>
      </c>
      <c r="B68">
        <v>406</v>
      </c>
      <c r="C68">
        <f t="shared" si="0"/>
        <v>0.59465451103472322</v>
      </c>
      <c r="D68">
        <f t="shared" si="1"/>
        <v>0.23953471912057966</v>
      </c>
      <c r="E68">
        <f t="shared" si="2"/>
        <v>406.13903421099741</v>
      </c>
      <c r="F68">
        <f t="shared" si="3"/>
        <v>406</v>
      </c>
    </row>
    <row r="69" spans="1:6" x14ac:dyDescent="0.25">
      <c r="A69">
        <v>61</v>
      </c>
      <c r="B69">
        <v>406</v>
      </c>
      <c r="C69">
        <f t="shared" si="0"/>
        <v>0.6046181437752205</v>
      </c>
      <c r="D69">
        <f t="shared" si="1"/>
        <v>0.26531902144176883</v>
      </c>
      <c r="E69">
        <f t="shared" si="2"/>
        <v>406.30577733094617</v>
      </c>
      <c r="F69">
        <f t="shared" si="3"/>
        <v>406</v>
      </c>
    </row>
    <row r="70" spans="1:6" x14ac:dyDescent="0.25">
      <c r="A70">
        <v>62</v>
      </c>
      <c r="B70">
        <v>406</v>
      </c>
      <c r="C70">
        <f t="shared" si="0"/>
        <v>0.61458177651571766</v>
      </c>
      <c r="D70">
        <f t="shared" si="1"/>
        <v>0.291280961529087</v>
      </c>
      <c r="E70">
        <f t="shared" si="2"/>
        <v>406.47366920702484</v>
      </c>
      <c r="F70">
        <f t="shared" si="3"/>
        <v>406</v>
      </c>
    </row>
    <row r="71" spans="1:6" x14ac:dyDescent="0.25">
      <c r="A71">
        <v>63</v>
      </c>
      <c r="B71">
        <v>406</v>
      </c>
      <c r="C71">
        <f t="shared" si="0"/>
        <v>0.62454540925621482</v>
      </c>
      <c r="D71">
        <f t="shared" si="1"/>
        <v>0.31744076229850438</v>
      </c>
      <c r="E71">
        <f t="shared" si="2"/>
        <v>406.64284061772253</v>
      </c>
      <c r="F71">
        <f t="shared" si="3"/>
        <v>406</v>
      </c>
    </row>
    <row r="72" spans="1:6" x14ac:dyDescent="0.25">
      <c r="A72">
        <v>64</v>
      </c>
      <c r="B72">
        <v>406</v>
      </c>
      <c r="C72">
        <f t="shared" si="0"/>
        <v>0.63450904199671199</v>
      </c>
      <c r="D72">
        <f t="shared" si="1"/>
        <v>0.34381965741338055</v>
      </c>
      <c r="E72">
        <f t="shared" si="2"/>
        <v>406.8134288778765</v>
      </c>
      <c r="F72">
        <f t="shared" si="3"/>
        <v>406</v>
      </c>
    </row>
    <row r="73" spans="1:6" x14ac:dyDescent="0.25">
      <c r="A73">
        <v>65</v>
      </c>
      <c r="B73">
        <v>406</v>
      </c>
      <c r="C73">
        <f t="shared" si="0"/>
        <v>0.64447267473720926</v>
      </c>
      <c r="D73">
        <f t="shared" si="1"/>
        <v>0.37044003228000982</v>
      </c>
      <c r="E73">
        <f t="shared" si="2"/>
        <v>406.98557875046856</v>
      </c>
      <c r="F73">
        <f t="shared" si="3"/>
        <v>406</v>
      </c>
    </row>
    <row r="74" spans="1:6" x14ac:dyDescent="0.25">
      <c r="A74">
        <v>66</v>
      </c>
      <c r="B74">
        <v>406</v>
      </c>
      <c r="C74">
        <f t="shared" ref="C74:C107" si="4">(A74-0.3175)/($B$4+0.365)</f>
        <v>0.65443630747770642</v>
      </c>
      <c r="D74">
        <f t="shared" ref="D74:D108" si="5">_xlfn.NORM.S.INV(C74)</f>
        <v>0.39732558195560858</v>
      </c>
      <c r="E74">
        <f t="shared" ref="E74:E108" si="6">$B$5+D74*$B$6</f>
        <v>407.15944346779168</v>
      </c>
      <c r="F74">
        <f t="shared" ref="F74:F108" si="7">B74</f>
        <v>406</v>
      </c>
    </row>
    <row r="75" spans="1:6" x14ac:dyDescent="0.25">
      <c r="A75">
        <v>67</v>
      </c>
      <c r="B75">
        <v>406</v>
      </c>
      <c r="C75">
        <f t="shared" si="4"/>
        <v>0.66439994021820359</v>
      </c>
      <c r="D75">
        <f t="shared" si="5"/>
        <v>0.42450148910182095</v>
      </c>
      <c r="E75">
        <f t="shared" si="6"/>
        <v>407.33518588224803</v>
      </c>
      <c r="F75">
        <f t="shared" si="7"/>
        <v>406</v>
      </c>
    </row>
    <row r="76" spans="1:6" x14ac:dyDescent="0.25">
      <c r="A76">
        <v>68</v>
      </c>
      <c r="B76">
        <v>406</v>
      </c>
      <c r="C76">
        <f t="shared" si="4"/>
        <v>0.67436357295870086</v>
      </c>
      <c r="D76">
        <f t="shared" si="5"/>
        <v>0.45199462574030452</v>
      </c>
      <c r="E76">
        <f t="shared" si="6"/>
        <v>407.51297977107129</v>
      </c>
      <c r="F76">
        <f t="shared" si="7"/>
        <v>406</v>
      </c>
    </row>
    <row r="77" spans="1:6" x14ac:dyDescent="0.25">
      <c r="A77">
        <v>69</v>
      </c>
      <c r="B77">
        <v>406</v>
      </c>
      <c r="C77">
        <f t="shared" si="4"/>
        <v>0.68432720569919803</v>
      </c>
      <c r="D77">
        <f t="shared" si="5"/>
        <v>0.47983378334578142</v>
      </c>
      <c r="E77">
        <f t="shared" si="6"/>
        <v>407.69301132430314</v>
      </c>
      <c r="F77">
        <f t="shared" si="7"/>
        <v>406</v>
      </c>
    </row>
    <row r="78" spans="1:6" x14ac:dyDescent="0.25">
      <c r="A78">
        <v>70</v>
      </c>
      <c r="B78">
        <v>407</v>
      </c>
      <c r="C78">
        <f t="shared" si="4"/>
        <v>0.69429083843969519</v>
      </c>
      <c r="D78">
        <f t="shared" si="5"/>
        <v>0.50804993678986077</v>
      </c>
      <c r="E78">
        <f t="shared" si="6"/>
        <v>407.87548085167731</v>
      </c>
      <c r="F78">
        <f t="shared" si="7"/>
        <v>407</v>
      </c>
    </row>
    <row r="79" spans="1:6" x14ac:dyDescent="0.25">
      <c r="A79">
        <v>71</v>
      </c>
      <c r="B79">
        <v>407</v>
      </c>
      <c r="C79">
        <f t="shared" si="4"/>
        <v>0.70425447118019235</v>
      </c>
      <c r="D79">
        <f t="shared" si="5"/>
        <v>0.53667654888412408</v>
      </c>
      <c r="E79">
        <f t="shared" si="6"/>
        <v>408.06060475205288</v>
      </c>
      <c r="F79">
        <f t="shared" si="7"/>
        <v>407</v>
      </c>
    </row>
    <row r="80" spans="1:6" x14ac:dyDescent="0.25">
      <c r="A80">
        <v>72</v>
      </c>
      <c r="B80">
        <v>407</v>
      </c>
      <c r="C80">
        <f t="shared" si="4"/>
        <v>0.71421810392068952</v>
      </c>
      <c r="D80">
        <f t="shared" si="5"/>
        <v>0.56574992384131395</v>
      </c>
      <c r="E80">
        <f t="shared" si="6"/>
        <v>408.24861779919354</v>
      </c>
      <c r="F80">
        <f t="shared" si="7"/>
        <v>407</v>
      </c>
    </row>
    <row r="81" spans="1:6" x14ac:dyDescent="0.25">
      <c r="A81">
        <v>73</v>
      </c>
      <c r="B81">
        <v>407</v>
      </c>
      <c r="C81">
        <f t="shared" si="4"/>
        <v>0.72418173666118679</v>
      </c>
      <c r="D81">
        <f t="shared" si="5"/>
        <v>0.59530961998417409</v>
      </c>
      <c r="E81">
        <f t="shared" si="6"/>
        <v>408.4397758106922</v>
      </c>
      <c r="F81">
        <f t="shared" si="7"/>
        <v>407</v>
      </c>
    </row>
    <row r="82" spans="1:6" x14ac:dyDescent="0.25">
      <c r="A82">
        <v>74</v>
      </c>
      <c r="B82">
        <v>407</v>
      </c>
      <c r="C82">
        <f t="shared" si="4"/>
        <v>0.73414536940168396</v>
      </c>
      <c r="D82">
        <f t="shared" si="5"/>
        <v>0.6253989346260147</v>
      </c>
      <c r="E82">
        <f t="shared" si="6"/>
        <v>408.63435878361901</v>
      </c>
      <c r="F82">
        <f t="shared" si="7"/>
        <v>407</v>
      </c>
    </row>
    <row r="83" spans="1:6" x14ac:dyDescent="0.25">
      <c r="A83">
        <v>75</v>
      </c>
      <c r="B83">
        <v>407</v>
      </c>
      <c r="C83">
        <f t="shared" si="4"/>
        <v>0.74410900214218112</v>
      </c>
      <c r="D83">
        <f t="shared" si="5"/>
        <v>0.65606547742302179</v>
      </c>
      <c r="E83">
        <f t="shared" si="6"/>
        <v>408.8326746023028</v>
      </c>
      <c r="F83">
        <f t="shared" si="7"/>
        <v>407</v>
      </c>
    </row>
    <row r="84" spans="1:6" x14ac:dyDescent="0.25">
      <c r="A84">
        <v>76</v>
      </c>
      <c r="B84">
        <v>407</v>
      </c>
      <c r="C84">
        <f t="shared" si="4"/>
        <v>0.75407263488267828</v>
      </c>
      <c r="D84">
        <f t="shared" si="5"/>
        <v>0.68736185293077978</v>
      </c>
      <c r="E84">
        <f t="shared" si="6"/>
        <v>409.03506345231887</v>
      </c>
      <c r="F84">
        <f t="shared" si="7"/>
        <v>407</v>
      </c>
    </row>
    <row r="85" spans="1:6" x14ac:dyDescent="0.25">
      <c r="A85">
        <v>77</v>
      </c>
      <c r="B85">
        <v>407</v>
      </c>
      <c r="C85">
        <f t="shared" si="4"/>
        <v>0.76403626762317545</v>
      </c>
      <c r="D85">
        <f t="shared" si="5"/>
        <v>0.71934647897388182</v>
      </c>
      <c r="E85">
        <f t="shared" si="6"/>
        <v>409.24190311275981</v>
      </c>
      <c r="F85">
        <f t="shared" si="7"/>
        <v>407</v>
      </c>
    </row>
    <row r="86" spans="1:6" x14ac:dyDescent="0.25">
      <c r="A86">
        <v>78</v>
      </c>
      <c r="B86">
        <v>408</v>
      </c>
      <c r="C86">
        <f t="shared" si="4"/>
        <v>0.77399990036367272</v>
      </c>
      <c r="D86">
        <f t="shared" si="5"/>
        <v>0.75208457531040862</v>
      </c>
      <c r="E86">
        <f t="shared" si="6"/>
        <v>409.45361534977661</v>
      </c>
      <c r="F86">
        <f t="shared" si="7"/>
        <v>408</v>
      </c>
    </row>
    <row r="87" spans="1:6" x14ac:dyDescent="0.25">
      <c r="A87">
        <v>79</v>
      </c>
      <c r="B87">
        <v>408</v>
      </c>
      <c r="C87">
        <f t="shared" si="4"/>
        <v>0.78396353310416989</v>
      </c>
      <c r="D87">
        <f t="shared" si="5"/>
        <v>0.78564936774100402</v>
      </c>
      <c r="E87">
        <f t="shared" si="6"/>
        <v>409.6706737033669</v>
      </c>
      <c r="F87">
        <f t="shared" si="7"/>
        <v>408</v>
      </c>
    </row>
    <row r="88" spans="1:6" x14ac:dyDescent="0.25">
      <c r="A88">
        <v>80</v>
      </c>
      <c r="B88">
        <v>408</v>
      </c>
      <c r="C88">
        <f t="shared" si="4"/>
        <v>0.79392716584466705</v>
      </c>
      <c r="D88">
        <f t="shared" si="5"/>
        <v>0.82012356744625914</v>
      </c>
      <c r="E88">
        <f t="shared" si="6"/>
        <v>409.89361305402241</v>
      </c>
      <c r="F88">
        <f t="shared" si="7"/>
        <v>408</v>
      </c>
    </row>
    <row r="89" spans="1:6" x14ac:dyDescent="0.25">
      <c r="A89">
        <v>81</v>
      </c>
      <c r="B89">
        <v>408</v>
      </c>
      <c r="C89">
        <f t="shared" si="4"/>
        <v>0.80389079858516421</v>
      </c>
      <c r="D89">
        <f t="shared" si="5"/>
        <v>0.85560120568023057</v>
      </c>
      <c r="E89">
        <f t="shared" si="6"/>
        <v>410.12304148741021</v>
      </c>
      <c r="F89">
        <f t="shared" si="7"/>
        <v>408</v>
      </c>
    </row>
    <row r="90" spans="1:6" x14ac:dyDescent="0.25">
      <c r="A90">
        <v>82</v>
      </c>
      <c r="B90">
        <v>408</v>
      </c>
      <c r="C90">
        <f t="shared" si="4"/>
        <v>0.81385443132566138</v>
      </c>
      <c r="D90">
        <f t="shared" si="5"/>
        <v>0.89218993264474933</v>
      </c>
      <c r="E90">
        <f t="shared" si="6"/>
        <v>410.35965516083911</v>
      </c>
      <c r="F90">
        <f t="shared" si="7"/>
        <v>408</v>
      </c>
    </row>
    <row r="91" spans="1:6" x14ac:dyDescent="0.25">
      <c r="A91">
        <v>83</v>
      </c>
      <c r="B91">
        <v>409</v>
      </c>
      <c r="C91">
        <f t="shared" si="4"/>
        <v>0.82381806406615865</v>
      </c>
      <c r="D91">
        <f t="shared" si="5"/>
        <v>0.93001393049737713</v>
      </c>
      <c r="E91">
        <f t="shared" si="6"/>
        <v>410.60425714123477</v>
      </c>
      <c r="F91">
        <f t="shared" si="7"/>
        <v>409</v>
      </c>
    </row>
    <row r="92" spans="1:6" x14ac:dyDescent="0.25">
      <c r="A92">
        <v>84</v>
      </c>
      <c r="B92">
        <v>409</v>
      </c>
      <c r="C92">
        <f t="shared" si="4"/>
        <v>0.83378169680665581</v>
      </c>
      <c r="D92">
        <f t="shared" si="5"/>
        <v>0.96921765043028074</v>
      </c>
      <c r="E92">
        <f t="shared" si="6"/>
        <v>410.85778157225417</v>
      </c>
      <c r="F92">
        <f t="shared" si="7"/>
        <v>409</v>
      </c>
    </row>
    <row r="93" spans="1:6" x14ac:dyDescent="0.25">
      <c r="A93">
        <v>85</v>
      </c>
      <c r="B93">
        <v>409</v>
      </c>
      <c r="C93">
        <f t="shared" si="4"/>
        <v>0.84374532954715298</v>
      </c>
      <c r="D93">
        <f t="shared" si="5"/>
        <v>1.009970672947806</v>
      </c>
      <c r="E93">
        <f t="shared" si="6"/>
        <v>411.12132510495354</v>
      </c>
      <c r="F93">
        <f t="shared" si="7"/>
        <v>409</v>
      </c>
    </row>
    <row r="94" spans="1:6" x14ac:dyDescent="0.25">
      <c r="A94">
        <v>86</v>
      </c>
      <c r="B94">
        <v>409</v>
      </c>
      <c r="C94">
        <f t="shared" si="4"/>
        <v>0.85370896228765014</v>
      </c>
      <c r="D94">
        <f t="shared" si="5"/>
        <v>1.0524741259576973</v>
      </c>
      <c r="E94">
        <f t="shared" si="6"/>
        <v>411.39618840259811</v>
      </c>
      <c r="F94">
        <f t="shared" si="7"/>
        <v>409</v>
      </c>
    </row>
    <row r="95" spans="1:6" x14ac:dyDescent="0.25">
      <c r="A95">
        <v>87</v>
      </c>
      <c r="B95">
        <v>409</v>
      </c>
      <c r="C95">
        <f t="shared" si="4"/>
        <v>0.86367259502814731</v>
      </c>
      <c r="D95">
        <f t="shared" si="5"/>
        <v>1.0969693060848444</v>
      </c>
      <c r="E95">
        <f t="shared" si="6"/>
        <v>411.68393189337257</v>
      </c>
      <c r="F95">
        <f t="shared" si="7"/>
        <v>409</v>
      </c>
    </row>
    <row r="96" spans="1:6" x14ac:dyDescent="0.25">
      <c r="A96">
        <v>88</v>
      </c>
      <c r="B96">
        <v>410</v>
      </c>
      <c r="C96">
        <f t="shared" si="4"/>
        <v>0.87363622776864458</v>
      </c>
      <c r="D96">
        <f t="shared" si="5"/>
        <v>1.1437494855024224</v>
      </c>
      <c r="E96">
        <f t="shared" si="6"/>
        <v>411.98645212334372</v>
      </c>
      <c r="F96">
        <f t="shared" si="7"/>
        <v>410</v>
      </c>
    </row>
    <row r="97" spans="1:6" x14ac:dyDescent="0.25">
      <c r="A97">
        <v>89</v>
      </c>
      <c r="B97">
        <v>410</v>
      </c>
      <c r="C97">
        <f t="shared" si="4"/>
        <v>0.88359986050914174</v>
      </c>
      <c r="D97">
        <f t="shared" si="5"/>
        <v>1.1931764416056676</v>
      </c>
      <c r="E97">
        <f t="shared" si="6"/>
        <v>412.30608865131967</v>
      </c>
      <c r="F97">
        <f t="shared" si="7"/>
        <v>410</v>
      </c>
    </row>
    <row r="98" spans="1:6" x14ac:dyDescent="0.25">
      <c r="A98">
        <v>90</v>
      </c>
      <c r="B98">
        <v>410</v>
      </c>
      <c r="C98">
        <f t="shared" si="4"/>
        <v>0.89356349324963891</v>
      </c>
      <c r="D98">
        <f t="shared" si="5"/>
        <v>1.2457041936148361</v>
      </c>
      <c r="E98">
        <f t="shared" si="6"/>
        <v>412.64577754981303</v>
      </c>
      <c r="F98">
        <f t="shared" si="7"/>
        <v>410</v>
      </c>
    </row>
    <row r="99" spans="1:6" x14ac:dyDescent="0.25">
      <c r="A99">
        <v>91</v>
      </c>
      <c r="B99">
        <v>410</v>
      </c>
      <c r="C99">
        <f t="shared" si="4"/>
        <v>0.90352712599013607</v>
      </c>
      <c r="D99">
        <f t="shared" si="5"/>
        <v>1.3019141112443762</v>
      </c>
      <c r="E99">
        <f t="shared" si="6"/>
        <v>413.00927844740806</v>
      </c>
      <c r="F99">
        <f t="shared" si="7"/>
        <v>410</v>
      </c>
    </row>
    <row r="100" spans="1:6" x14ac:dyDescent="0.25">
      <c r="A100">
        <v>92</v>
      </c>
      <c r="B100">
        <v>411</v>
      </c>
      <c r="C100">
        <f t="shared" si="4"/>
        <v>0.91349075873063323</v>
      </c>
      <c r="D100">
        <f t="shared" si="5"/>
        <v>1.3625686885828105</v>
      </c>
      <c r="E100">
        <f t="shared" si="6"/>
        <v>413.40152227617648</v>
      </c>
      <c r="F100">
        <f t="shared" si="7"/>
        <v>411</v>
      </c>
    </row>
    <row r="101" spans="1:6" x14ac:dyDescent="0.25">
      <c r="A101">
        <v>93</v>
      </c>
      <c r="B101">
        <v>412</v>
      </c>
      <c r="C101">
        <f t="shared" si="4"/>
        <v>0.92345439147113051</v>
      </c>
      <c r="D101">
        <f t="shared" si="5"/>
        <v>1.4286974291339627</v>
      </c>
      <c r="E101">
        <f t="shared" si="6"/>
        <v>413.82916667703824</v>
      </c>
      <c r="F101">
        <f t="shared" si="7"/>
        <v>412</v>
      </c>
    </row>
    <row r="102" spans="1:6" x14ac:dyDescent="0.25">
      <c r="A102">
        <v>94</v>
      </c>
      <c r="B102">
        <v>412</v>
      </c>
      <c r="C102">
        <f t="shared" si="4"/>
        <v>0.93341802421162767</v>
      </c>
      <c r="D102">
        <f t="shared" si="5"/>
        <v>1.5017412294304258</v>
      </c>
      <c r="E102">
        <f t="shared" si="6"/>
        <v>414.30152970639733</v>
      </c>
      <c r="F102">
        <f t="shared" si="7"/>
        <v>412</v>
      </c>
    </row>
    <row r="103" spans="1:6" x14ac:dyDescent="0.25">
      <c r="A103">
        <v>95</v>
      </c>
      <c r="B103">
        <v>412</v>
      </c>
      <c r="C103">
        <f t="shared" si="4"/>
        <v>0.94338165695212484</v>
      </c>
      <c r="D103">
        <f t="shared" si="5"/>
        <v>1.5838112162506246</v>
      </c>
      <c r="E103">
        <f t="shared" si="6"/>
        <v>414.83226369664033</v>
      </c>
      <c r="F103">
        <f t="shared" si="7"/>
        <v>412</v>
      </c>
    </row>
    <row r="104" spans="1:6" x14ac:dyDescent="0.25">
      <c r="A104">
        <v>96</v>
      </c>
      <c r="B104">
        <v>413</v>
      </c>
      <c r="C104">
        <f t="shared" si="4"/>
        <v>0.953345289692622</v>
      </c>
      <c r="D104">
        <f t="shared" si="5"/>
        <v>1.6781930370786065</v>
      </c>
      <c r="E104">
        <f t="shared" si="6"/>
        <v>415.44261642502778</v>
      </c>
      <c r="F104">
        <f t="shared" si="7"/>
        <v>413</v>
      </c>
    </row>
    <row r="105" spans="1:6" x14ac:dyDescent="0.25">
      <c r="A105">
        <v>97</v>
      </c>
      <c r="B105">
        <v>415</v>
      </c>
      <c r="C105">
        <f t="shared" si="4"/>
        <v>0.96330892243311916</v>
      </c>
      <c r="D105">
        <f t="shared" si="5"/>
        <v>1.790446534273211</v>
      </c>
      <c r="E105">
        <f t="shared" si="6"/>
        <v>416.16854253752183</v>
      </c>
      <c r="F105">
        <f t="shared" si="7"/>
        <v>415</v>
      </c>
    </row>
    <row r="106" spans="1:6" x14ac:dyDescent="0.25">
      <c r="A106">
        <v>98</v>
      </c>
      <c r="B106">
        <v>418</v>
      </c>
      <c r="C106">
        <f t="shared" si="4"/>
        <v>0.97327255517361644</v>
      </c>
      <c r="D106">
        <f t="shared" si="5"/>
        <v>1.9312277827804387</v>
      </c>
      <c r="E106">
        <f t="shared" si="6"/>
        <v>417.07895323291183</v>
      </c>
      <c r="F106">
        <f t="shared" si="7"/>
        <v>418</v>
      </c>
    </row>
    <row r="107" spans="1:6" x14ac:dyDescent="0.25">
      <c r="A107">
        <v>99</v>
      </c>
      <c r="B107">
        <v>423</v>
      </c>
      <c r="C107">
        <f t="shared" si="4"/>
        <v>0.9832361879141136</v>
      </c>
      <c r="D107">
        <f t="shared" si="5"/>
        <v>2.1257074746933675</v>
      </c>
      <c r="E107">
        <f t="shared" si="6"/>
        <v>418.33662350811613</v>
      </c>
      <c r="F107">
        <f t="shared" si="7"/>
        <v>423</v>
      </c>
    </row>
    <row r="108" spans="1:6" x14ac:dyDescent="0.25">
      <c r="A108">
        <v>100</v>
      </c>
      <c r="B108">
        <v>437</v>
      </c>
      <c r="C108">
        <f>0.5^(1/A108)</f>
        <v>0.99309249543703593</v>
      </c>
      <c r="D108">
        <f t="shared" si="5"/>
        <v>2.4620378381027024</v>
      </c>
      <c r="E108">
        <f t="shared" si="6"/>
        <v>420.51162027280645</v>
      </c>
      <c r="F108">
        <f t="shared" si="7"/>
        <v>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selection activeCell="J9" sqref="J9"/>
    </sheetView>
  </sheetViews>
  <sheetFormatPr defaultRowHeight="15" x14ac:dyDescent="0.25"/>
  <cols>
    <col min="3" max="3" width="12" bestFit="1" customWidth="1"/>
    <col min="4" max="4" width="11.5703125" customWidth="1"/>
    <col min="5" max="5" width="11.28515625" customWidth="1"/>
    <col min="6" max="6" width="11.5703125" customWidth="1"/>
  </cols>
  <sheetData>
    <row r="1" spans="1:20" x14ac:dyDescent="0.25">
      <c r="A1" t="s">
        <v>0</v>
      </c>
    </row>
    <row r="2" spans="1:20" ht="15.75" thickBot="1" x14ac:dyDescent="0.3">
      <c r="A2" t="s">
        <v>1</v>
      </c>
      <c r="S2" t="s">
        <v>7</v>
      </c>
    </row>
    <row r="3" spans="1:20" x14ac:dyDescent="0.25">
      <c r="S3" s="7" t="s">
        <v>4</v>
      </c>
      <c r="T3" s="7" t="s">
        <v>6</v>
      </c>
    </row>
    <row r="4" spans="1:20" ht="15.75" x14ac:dyDescent="0.25">
      <c r="A4" s="2" t="s">
        <v>2</v>
      </c>
      <c r="B4">
        <v>100</v>
      </c>
      <c r="H4" s="4"/>
      <c r="S4" s="5">
        <v>375</v>
      </c>
      <c r="T4" s="5">
        <v>1</v>
      </c>
    </row>
    <row r="5" spans="1:20" ht="15.75" x14ac:dyDescent="0.25">
      <c r="A5" s="2" t="s">
        <v>3</v>
      </c>
      <c r="B5">
        <f>AVERAGE(B9:B108)</f>
        <v>404.59</v>
      </c>
      <c r="H5" s="4"/>
      <c r="S5" s="5">
        <v>381.2</v>
      </c>
      <c r="T5" s="5">
        <v>0</v>
      </c>
    </row>
    <row r="6" spans="1:20" x14ac:dyDescent="0.25">
      <c r="A6" s="2"/>
      <c r="H6" s="8" t="s">
        <v>53</v>
      </c>
      <c r="I6">
        <f>E7/D7^1.5</f>
        <v>0.54461160513234907</v>
      </c>
      <c r="S6" s="5">
        <v>387.4</v>
      </c>
      <c r="T6" s="5">
        <v>0</v>
      </c>
    </row>
    <row r="7" spans="1:20" x14ac:dyDescent="0.25">
      <c r="C7" s="13" t="s">
        <v>52</v>
      </c>
      <c r="D7">
        <f>AVERAGE(D9:D108)</f>
        <v>41.401900000000026</v>
      </c>
      <c r="E7">
        <f>AVERAGE(E9:E108)</f>
        <v>145.0832580000033</v>
      </c>
      <c r="F7">
        <f>AVERAGE(F9:F108)</f>
        <v>21122.400329170017</v>
      </c>
      <c r="H7" s="8" t="s">
        <v>51</v>
      </c>
      <c r="I7">
        <f>SQRT(B4*(B4-1))/(B4-2)*I6</f>
        <v>0.55294051551954959</v>
      </c>
      <c r="S7" s="5">
        <v>393.6</v>
      </c>
      <c r="T7" s="5">
        <v>2</v>
      </c>
    </row>
    <row r="8" spans="1:20" x14ac:dyDescent="0.25">
      <c r="A8" s="3" t="s">
        <v>50</v>
      </c>
      <c r="B8" s="3" t="s">
        <v>8</v>
      </c>
      <c r="C8" s="1" t="s">
        <v>49</v>
      </c>
      <c r="D8" s="1" t="s">
        <v>48</v>
      </c>
      <c r="E8" s="1" t="s">
        <v>47</v>
      </c>
      <c r="F8" s="1" t="s">
        <v>46</v>
      </c>
      <c r="H8" s="8" t="s">
        <v>45</v>
      </c>
      <c r="I8">
        <f>SQRT(6*B4*(B4-1)/(B4-2)/(B4+1)/(B4+3))</f>
        <v>0.24137977904012975</v>
      </c>
      <c r="J8" s="8" t="s">
        <v>40</v>
      </c>
      <c r="S8" s="5">
        <v>399.8</v>
      </c>
      <c r="T8" s="5">
        <v>10</v>
      </c>
    </row>
    <row r="9" spans="1:20" x14ac:dyDescent="0.25">
      <c r="A9">
        <v>1</v>
      </c>
      <c r="B9">
        <v>375</v>
      </c>
      <c r="C9">
        <f>B9-$B$5</f>
        <v>-29.589999999999975</v>
      </c>
      <c r="D9">
        <f>C9^2</f>
        <v>875.56809999999848</v>
      </c>
      <c r="E9">
        <f>C9^3</f>
        <v>-25908.060078999933</v>
      </c>
      <c r="F9">
        <f>C9^4</f>
        <v>766619.49773760734</v>
      </c>
      <c r="H9" s="8" t="s">
        <v>44</v>
      </c>
      <c r="I9">
        <f>I7/I8</f>
        <v>2.2907491162614013</v>
      </c>
      <c r="J9">
        <f>2*(1-_xlfn.NORM.S.DIST(I9,TRUE))</f>
        <v>2.197792811832211E-2</v>
      </c>
      <c r="S9" s="5">
        <v>406</v>
      </c>
      <c r="T9" s="5">
        <v>56</v>
      </c>
    </row>
    <row r="10" spans="1:20" x14ac:dyDescent="0.25">
      <c r="A10">
        <v>2</v>
      </c>
      <c r="B10">
        <v>392</v>
      </c>
      <c r="C10">
        <f>B10-$B$5</f>
        <v>-12.589999999999975</v>
      </c>
      <c r="D10">
        <f>C10^2</f>
        <v>158.50809999999936</v>
      </c>
      <c r="E10">
        <f>C10^3</f>
        <v>-1995.6169789999881</v>
      </c>
      <c r="F10">
        <f>C10^4</f>
        <v>25124.817765609798</v>
      </c>
      <c r="H10" s="8" t="s">
        <v>43</v>
      </c>
      <c r="I10">
        <f>F7/D7^2 - 3</f>
        <v>9.3226106161072835</v>
      </c>
      <c r="S10" s="5">
        <v>412.2</v>
      </c>
      <c r="T10" s="5">
        <v>26</v>
      </c>
    </row>
    <row r="11" spans="1:20" x14ac:dyDescent="0.25">
      <c r="A11">
        <v>3</v>
      </c>
      <c r="B11">
        <v>393</v>
      </c>
      <c r="C11">
        <f>B11-$B$5</f>
        <v>-11.589999999999975</v>
      </c>
      <c r="D11">
        <f>C11^2</f>
        <v>134.32809999999941</v>
      </c>
      <c r="E11">
        <f>C11^3</f>
        <v>-1556.8626789999898</v>
      </c>
      <c r="F11">
        <f>C11^4</f>
        <v>18044.038449609841</v>
      </c>
      <c r="H11" s="8" t="s">
        <v>42</v>
      </c>
      <c r="I11">
        <f>(B4-1)/(B4-2)/(B4-3)*((B4+1)*I10+6)</f>
        <v>9.8685865296083239</v>
      </c>
      <c r="S11" s="5">
        <v>418.4</v>
      </c>
      <c r="T11" s="5">
        <v>3</v>
      </c>
    </row>
    <row r="12" spans="1:20" x14ac:dyDescent="0.25">
      <c r="A12">
        <v>4</v>
      </c>
      <c r="B12">
        <v>397</v>
      </c>
      <c r="C12">
        <f>B12-$B$5</f>
        <v>-7.589999999999975</v>
      </c>
      <c r="D12">
        <f>C12^2</f>
        <v>57.608099999999624</v>
      </c>
      <c r="E12">
        <f>C12^3</f>
        <v>-437.24547899999573</v>
      </c>
      <c r="F12">
        <f>C12^4</f>
        <v>3318.6931856099568</v>
      </c>
      <c r="H12" s="8" t="s">
        <v>41</v>
      </c>
      <c r="I12">
        <f>2*I8*SQRT((B4^2-1)/(B4-3)/(B4+5))</f>
        <v>0.47833113299481328</v>
      </c>
      <c r="J12" s="8" t="s">
        <v>40</v>
      </c>
      <c r="S12" s="5">
        <v>424.6</v>
      </c>
      <c r="T12" s="5">
        <v>1</v>
      </c>
    </row>
    <row r="13" spans="1:20" x14ac:dyDescent="0.25">
      <c r="A13">
        <v>5</v>
      </c>
      <c r="B13">
        <v>398</v>
      </c>
      <c r="C13">
        <f>B13-$B$5</f>
        <v>-6.589999999999975</v>
      </c>
      <c r="D13">
        <f>C13^2</f>
        <v>43.428099999999674</v>
      </c>
      <c r="E13">
        <f>C13^3</f>
        <v>-286.19117899999674</v>
      </c>
      <c r="F13">
        <f>C13^4</f>
        <v>1885.9998696099717</v>
      </c>
      <c r="H13" s="8" t="s">
        <v>39</v>
      </c>
      <c r="I13">
        <f>I11/I12</f>
        <v>20.631286255238027</v>
      </c>
      <c r="J13">
        <f>2*(1-_xlfn.NORM.S.DIST(I13,TRUE))</f>
        <v>0</v>
      </c>
      <c r="S13" s="5">
        <v>430.8</v>
      </c>
      <c r="T13" s="5">
        <v>0</v>
      </c>
    </row>
    <row r="14" spans="1:20" ht="15.75" thickBot="1" x14ac:dyDescent="0.3">
      <c r="A14">
        <v>6</v>
      </c>
      <c r="B14">
        <v>398</v>
      </c>
      <c r="C14">
        <f>B14-$B$5</f>
        <v>-6.589999999999975</v>
      </c>
      <c r="D14">
        <f>C14^2</f>
        <v>43.428099999999674</v>
      </c>
      <c r="E14">
        <f>C14^3</f>
        <v>-286.19117899999674</v>
      </c>
      <c r="F14">
        <f>C14^4</f>
        <v>1885.9998696099717</v>
      </c>
      <c r="H14" s="8"/>
      <c r="S14" s="6" t="s">
        <v>5</v>
      </c>
      <c r="T14" s="6">
        <v>1</v>
      </c>
    </row>
    <row r="15" spans="1:20" x14ac:dyDescent="0.25">
      <c r="A15">
        <v>7</v>
      </c>
      <c r="B15">
        <v>399</v>
      </c>
      <c r="C15">
        <f>B15-$B$5</f>
        <v>-5.589999999999975</v>
      </c>
      <c r="D15">
        <f>C15^2</f>
        <v>31.24809999999972</v>
      </c>
      <c r="E15">
        <f>C15^3</f>
        <v>-174.67687899999765</v>
      </c>
      <c r="F15">
        <f>C15^4</f>
        <v>976.44375360998254</v>
      </c>
      <c r="H15" s="9" t="s">
        <v>38</v>
      </c>
    </row>
    <row r="16" spans="1:20" x14ac:dyDescent="0.25">
      <c r="A16">
        <v>8</v>
      </c>
      <c r="B16">
        <v>399</v>
      </c>
      <c r="C16">
        <f>B16-$B$5</f>
        <v>-5.589999999999975</v>
      </c>
      <c r="D16">
        <f>C16^2</f>
        <v>31.24809999999972</v>
      </c>
      <c r="E16">
        <f>C16^3</f>
        <v>-174.67687899999765</v>
      </c>
      <c r="F16">
        <f>C16^4</f>
        <v>976.44375360998254</v>
      </c>
      <c r="I16">
        <f>SKEW(B9:B108)</f>
        <v>0.55294051551955115</v>
      </c>
    </row>
    <row r="17" spans="1:9" x14ac:dyDescent="0.25">
      <c r="A17">
        <v>9</v>
      </c>
      <c r="B17">
        <v>399</v>
      </c>
      <c r="C17">
        <f>B17-$B$5</f>
        <v>-5.589999999999975</v>
      </c>
      <c r="D17">
        <f>C17^2</f>
        <v>31.24809999999972</v>
      </c>
      <c r="E17">
        <f>C17^3</f>
        <v>-174.67687899999765</v>
      </c>
      <c r="F17">
        <f>C17^4</f>
        <v>976.44375360998254</v>
      </c>
      <c r="H17" s="9" t="s">
        <v>37</v>
      </c>
    </row>
    <row r="18" spans="1:9" x14ac:dyDescent="0.25">
      <c r="A18">
        <v>10</v>
      </c>
      <c r="B18">
        <v>399</v>
      </c>
      <c r="C18">
        <f>B18-$B$5</f>
        <v>-5.589999999999975</v>
      </c>
      <c r="D18">
        <f>C18^2</f>
        <v>31.24809999999972</v>
      </c>
      <c r="E18">
        <f>C18^3</f>
        <v>-174.67687899999765</v>
      </c>
      <c r="F18">
        <f>C18^4</f>
        <v>976.44375360998254</v>
      </c>
      <c r="I18">
        <f>KURT(B9:B108)</f>
        <v>9.8685865296083257</v>
      </c>
    </row>
    <row r="19" spans="1:9" x14ac:dyDescent="0.25">
      <c r="A19">
        <v>11</v>
      </c>
      <c r="B19">
        <v>399</v>
      </c>
      <c r="C19">
        <f>B19-$B$5</f>
        <v>-5.589999999999975</v>
      </c>
      <c r="D19">
        <f>C19^2</f>
        <v>31.24809999999972</v>
      </c>
      <c r="E19">
        <f>C19^3</f>
        <v>-174.67687899999765</v>
      </c>
      <c r="F19">
        <f>C19^4</f>
        <v>976.44375360998254</v>
      </c>
    </row>
    <row r="20" spans="1:9" x14ac:dyDescent="0.25">
      <c r="A20">
        <v>12</v>
      </c>
      <c r="B20">
        <v>399</v>
      </c>
      <c r="C20">
        <f>B20-$B$5</f>
        <v>-5.589999999999975</v>
      </c>
      <c r="D20">
        <f>C20^2</f>
        <v>31.24809999999972</v>
      </c>
      <c r="E20">
        <f>C20^3</f>
        <v>-174.67687899999765</v>
      </c>
      <c r="F20">
        <f>C20^4</f>
        <v>976.44375360998254</v>
      </c>
    </row>
    <row r="21" spans="1:9" x14ac:dyDescent="0.25">
      <c r="A21">
        <v>13</v>
      </c>
      <c r="B21">
        <v>399</v>
      </c>
      <c r="C21">
        <f>B21-$B$5</f>
        <v>-5.589999999999975</v>
      </c>
      <c r="D21">
        <f>C21^2</f>
        <v>31.24809999999972</v>
      </c>
      <c r="E21">
        <f>C21^3</f>
        <v>-174.67687899999765</v>
      </c>
      <c r="F21">
        <f>C21^4</f>
        <v>976.44375360998254</v>
      </c>
    </row>
    <row r="22" spans="1:9" x14ac:dyDescent="0.25">
      <c r="A22">
        <v>14</v>
      </c>
      <c r="B22">
        <v>400</v>
      </c>
      <c r="C22">
        <f>B22-$B$5</f>
        <v>-4.589999999999975</v>
      </c>
      <c r="D22">
        <f>C22^2</f>
        <v>21.06809999999977</v>
      </c>
      <c r="E22">
        <f>C22^3</f>
        <v>-96.702578999998423</v>
      </c>
      <c r="F22">
        <f>C22^4</f>
        <v>443.86483760999033</v>
      </c>
    </row>
    <row r="23" spans="1:9" x14ac:dyDescent="0.25">
      <c r="A23">
        <v>15</v>
      </c>
      <c r="B23">
        <v>400</v>
      </c>
      <c r="C23">
        <f>B23-$B$5</f>
        <v>-4.589999999999975</v>
      </c>
      <c r="D23">
        <f>C23^2</f>
        <v>21.06809999999977</v>
      </c>
      <c r="E23">
        <f>C23^3</f>
        <v>-96.702578999998423</v>
      </c>
      <c r="F23">
        <f>C23^4</f>
        <v>443.86483760999033</v>
      </c>
    </row>
    <row r="24" spans="1:9" x14ac:dyDescent="0.25">
      <c r="A24">
        <v>16</v>
      </c>
      <c r="B24">
        <v>400</v>
      </c>
      <c r="C24">
        <f>B24-$B$5</f>
        <v>-4.589999999999975</v>
      </c>
      <c r="D24">
        <f>C24^2</f>
        <v>21.06809999999977</v>
      </c>
      <c r="E24">
        <f>C24^3</f>
        <v>-96.702578999998423</v>
      </c>
      <c r="F24">
        <f>C24^4</f>
        <v>443.86483760999033</v>
      </c>
    </row>
    <row r="25" spans="1:9" x14ac:dyDescent="0.25">
      <c r="A25">
        <v>17</v>
      </c>
      <c r="B25">
        <v>400</v>
      </c>
      <c r="C25">
        <f>B25-$B$5</f>
        <v>-4.589999999999975</v>
      </c>
      <c r="D25">
        <f>C25^2</f>
        <v>21.06809999999977</v>
      </c>
      <c r="E25">
        <f>C25^3</f>
        <v>-96.702578999998423</v>
      </c>
      <c r="F25">
        <f>C25^4</f>
        <v>443.86483760999033</v>
      </c>
    </row>
    <row r="26" spans="1:9" x14ac:dyDescent="0.25">
      <c r="A26">
        <v>18</v>
      </c>
      <c r="B26">
        <v>401</v>
      </c>
      <c r="C26">
        <f>B26-$B$5</f>
        <v>-3.589999999999975</v>
      </c>
      <c r="D26">
        <f>C26^2</f>
        <v>12.88809999999982</v>
      </c>
      <c r="E26">
        <f>C26^3</f>
        <v>-46.268278999999033</v>
      </c>
      <c r="F26">
        <f>C26^4</f>
        <v>166.10312160999536</v>
      </c>
    </row>
    <row r="27" spans="1:9" x14ac:dyDescent="0.25">
      <c r="A27">
        <v>19</v>
      </c>
      <c r="B27">
        <v>401</v>
      </c>
      <c r="C27">
        <f>B27-$B$5</f>
        <v>-3.589999999999975</v>
      </c>
      <c r="D27">
        <f>C27^2</f>
        <v>12.88809999999982</v>
      </c>
      <c r="E27">
        <f>C27^3</f>
        <v>-46.268278999999033</v>
      </c>
      <c r="F27">
        <f>C27^4</f>
        <v>166.10312160999536</v>
      </c>
    </row>
    <row r="28" spans="1:9" x14ac:dyDescent="0.25">
      <c r="A28">
        <v>20</v>
      </c>
      <c r="B28">
        <v>401</v>
      </c>
      <c r="C28">
        <f>B28-$B$5</f>
        <v>-3.589999999999975</v>
      </c>
      <c r="D28">
        <f>C28^2</f>
        <v>12.88809999999982</v>
      </c>
      <c r="E28">
        <f>C28^3</f>
        <v>-46.268278999999033</v>
      </c>
      <c r="F28">
        <f>C28^4</f>
        <v>166.10312160999536</v>
      </c>
    </row>
    <row r="29" spans="1:9" x14ac:dyDescent="0.25">
      <c r="A29">
        <v>21</v>
      </c>
      <c r="B29">
        <v>401</v>
      </c>
      <c r="C29">
        <f>B29-$B$5</f>
        <v>-3.589999999999975</v>
      </c>
      <c r="D29">
        <f>C29^2</f>
        <v>12.88809999999982</v>
      </c>
      <c r="E29">
        <f>C29^3</f>
        <v>-46.268278999999033</v>
      </c>
      <c r="F29">
        <f>C29^4</f>
        <v>166.10312160999536</v>
      </c>
    </row>
    <row r="30" spans="1:9" x14ac:dyDescent="0.25">
      <c r="A30">
        <v>22</v>
      </c>
      <c r="B30">
        <v>401</v>
      </c>
      <c r="C30">
        <f>B30-$B$5</f>
        <v>-3.589999999999975</v>
      </c>
      <c r="D30">
        <f>C30^2</f>
        <v>12.88809999999982</v>
      </c>
      <c r="E30">
        <f>C30^3</f>
        <v>-46.268278999999033</v>
      </c>
      <c r="F30">
        <f>C30^4</f>
        <v>166.10312160999536</v>
      </c>
    </row>
    <row r="31" spans="1:9" x14ac:dyDescent="0.25">
      <c r="A31">
        <v>23</v>
      </c>
      <c r="B31">
        <v>401</v>
      </c>
      <c r="C31">
        <f>B31-$B$5</f>
        <v>-3.589999999999975</v>
      </c>
      <c r="D31">
        <f>C31^2</f>
        <v>12.88809999999982</v>
      </c>
      <c r="E31">
        <f>C31^3</f>
        <v>-46.268278999999033</v>
      </c>
      <c r="F31">
        <f>C31^4</f>
        <v>166.10312160999536</v>
      </c>
    </row>
    <row r="32" spans="1:9" x14ac:dyDescent="0.25">
      <c r="A32">
        <v>24</v>
      </c>
      <c r="B32">
        <v>401</v>
      </c>
      <c r="C32">
        <f>B32-$B$5</f>
        <v>-3.589999999999975</v>
      </c>
      <c r="D32">
        <f>C32^2</f>
        <v>12.88809999999982</v>
      </c>
      <c r="E32">
        <f>C32^3</f>
        <v>-46.268278999999033</v>
      </c>
      <c r="F32">
        <f>C32^4</f>
        <v>166.10312160999536</v>
      </c>
    </row>
    <row r="33" spans="1:6" x14ac:dyDescent="0.25">
      <c r="A33">
        <v>25</v>
      </c>
      <c r="B33">
        <v>401</v>
      </c>
      <c r="C33">
        <f>B33-$B$5</f>
        <v>-3.589999999999975</v>
      </c>
      <c r="D33">
        <f>C33^2</f>
        <v>12.88809999999982</v>
      </c>
      <c r="E33">
        <f>C33^3</f>
        <v>-46.268278999999033</v>
      </c>
      <c r="F33">
        <f>C33^4</f>
        <v>166.10312160999536</v>
      </c>
    </row>
    <row r="34" spans="1:6" x14ac:dyDescent="0.25">
      <c r="A34">
        <v>26</v>
      </c>
      <c r="B34">
        <v>401</v>
      </c>
      <c r="C34">
        <f>B34-$B$5</f>
        <v>-3.589999999999975</v>
      </c>
      <c r="D34">
        <f>C34^2</f>
        <v>12.88809999999982</v>
      </c>
      <c r="E34">
        <f>C34^3</f>
        <v>-46.268278999999033</v>
      </c>
      <c r="F34">
        <f>C34^4</f>
        <v>166.10312160999536</v>
      </c>
    </row>
    <row r="35" spans="1:6" x14ac:dyDescent="0.25">
      <c r="A35">
        <v>27</v>
      </c>
      <c r="B35">
        <v>401</v>
      </c>
      <c r="C35">
        <f>B35-$B$5</f>
        <v>-3.589999999999975</v>
      </c>
      <c r="D35">
        <f>C35^2</f>
        <v>12.88809999999982</v>
      </c>
      <c r="E35">
        <f>C35^3</f>
        <v>-46.268278999999033</v>
      </c>
      <c r="F35">
        <f>C35^4</f>
        <v>166.10312160999536</v>
      </c>
    </row>
    <row r="36" spans="1:6" x14ac:dyDescent="0.25">
      <c r="A36">
        <v>28</v>
      </c>
      <c r="B36">
        <v>401</v>
      </c>
      <c r="C36">
        <f>B36-$B$5</f>
        <v>-3.589999999999975</v>
      </c>
      <c r="D36">
        <f>C36^2</f>
        <v>12.88809999999982</v>
      </c>
      <c r="E36">
        <f>C36^3</f>
        <v>-46.268278999999033</v>
      </c>
      <c r="F36">
        <f>C36^4</f>
        <v>166.10312160999536</v>
      </c>
    </row>
    <row r="37" spans="1:6" x14ac:dyDescent="0.25">
      <c r="A37">
        <v>29</v>
      </c>
      <c r="B37">
        <v>401</v>
      </c>
      <c r="C37">
        <f>B37-$B$5</f>
        <v>-3.589999999999975</v>
      </c>
      <c r="D37">
        <f>C37^2</f>
        <v>12.88809999999982</v>
      </c>
      <c r="E37">
        <f>C37^3</f>
        <v>-46.268278999999033</v>
      </c>
      <c r="F37">
        <f>C37^4</f>
        <v>166.10312160999536</v>
      </c>
    </row>
    <row r="38" spans="1:6" x14ac:dyDescent="0.25">
      <c r="A38">
        <v>30</v>
      </c>
      <c r="B38">
        <v>402</v>
      </c>
      <c r="C38">
        <f>B38-$B$5</f>
        <v>-2.589999999999975</v>
      </c>
      <c r="D38">
        <f>C38^2</f>
        <v>6.7080999999998703</v>
      </c>
      <c r="E38">
        <f>C38^3</f>
        <v>-17.373978999999498</v>
      </c>
      <c r="F38">
        <f>C38^4</f>
        <v>44.998605609998258</v>
      </c>
    </row>
    <row r="39" spans="1:6" x14ac:dyDescent="0.25">
      <c r="A39">
        <v>31</v>
      </c>
      <c r="B39">
        <v>402</v>
      </c>
      <c r="C39">
        <f>B39-$B$5</f>
        <v>-2.589999999999975</v>
      </c>
      <c r="D39">
        <f>C39^2</f>
        <v>6.7080999999998703</v>
      </c>
      <c r="E39">
        <f>C39^3</f>
        <v>-17.373978999999498</v>
      </c>
      <c r="F39">
        <f>C39^4</f>
        <v>44.998605609998258</v>
      </c>
    </row>
    <row r="40" spans="1:6" x14ac:dyDescent="0.25">
      <c r="A40">
        <v>32</v>
      </c>
      <c r="B40">
        <v>402</v>
      </c>
      <c r="C40">
        <f>B40-$B$5</f>
        <v>-2.589999999999975</v>
      </c>
      <c r="D40">
        <f>C40^2</f>
        <v>6.7080999999998703</v>
      </c>
      <c r="E40">
        <f>C40^3</f>
        <v>-17.373978999999498</v>
      </c>
      <c r="F40">
        <f>C40^4</f>
        <v>44.998605609998258</v>
      </c>
    </row>
    <row r="41" spans="1:6" x14ac:dyDescent="0.25">
      <c r="A41">
        <v>33</v>
      </c>
      <c r="B41">
        <v>402</v>
      </c>
      <c r="C41">
        <f>B41-$B$5</f>
        <v>-2.589999999999975</v>
      </c>
      <c r="D41">
        <f>C41^2</f>
        <v>6.7080999999998703</v>
      </c>
      <c r="E41">
        <f>C41^3</f>
        <v>-17.373978999999498</v>
      </c>
      <c r="F41">
        <f>C41^4</f>
        <v>44.998605609998258</v>
      </c>
    </row>
    <row r="42" spans="1:6" x14ac:dyDescent="0.25">
      <c r="A42">
        <v>34</v>
      </c>
      <c r="B42">
        <v>402</v>
      </c>
      <c r="C42">
        <f>B42-$B$5</f>
        <v>-2.589999999999975</v>
      </c>
      <c r="D42">
        <f>C42^2</f>
        <v>6.7080999999998703</v>
      </c>
      <c r="E42">
        <f>C42^3</f>
        <v>-17.373978999999498</v>
      </c>
      <c r="F42">
        <f>C42^4</f>
        <v>44.998605609998258</v>
      </c>
    </row>
    <row r="43" spans="1:6" x14ac:dyDescent="0.25">
      <c r="A43">
        <v>35</v>
      </c>
      <c r="B43">
        <v>402</v>
      </c>
      <c r="C43">
        <f>B43-$B$5</f>
        <v>-2.589999999999975</v>
      </c>
      <c r="D43">
        <f>C43^2</f>
        <v>6.7080999999998703</v>
      </c>
      <c r="E43">
        <f>C43^3</f>
        <v>-17.373978999999498</v>
      </c>
      <c r="F43">
        <f>C43^4</f>
        <v>44.998605609998258</v>
      </c>
    </row>
    <row r="44" spans="1:6" x14ac:dyDescent="0.25">
      <c r="A44">
        <v>36</v>
      </c>
      <c r="B44">
        <v>402</v>
      </c>
      <c r="C44">
        <f>B44-$B$5</f>
        <v>-2.589999999999975</v>
      </c>
      <c r="D44">
        <f>C44^2</f>
        <v>6.7080999999998703</v>
      </c>
      <c r="E44">
        <f>C44^3</f>
        <v>-17.373978999999498</v>
      </c>
      <c r="F44">
        <f>C44^4</f>
        <v>44.998605609998258</v>
      </c>
    </row>
    <row r="45" spans="1:6" x14ac:dyDescent="0.25">
      <c r="A45">
        <v>37</v>
      </c>
      <c r="B45">
        <v>402</v>
      </c>
      <c r="C45">
        <f>B45-$B$5</f>
        <v>-2.589999999999975</v>
      </c>
      <c r="D45">
        <f>C45^2</f>
        <v>6.7080999999998703</v>
      </c>
      <c r="E45">
        <f>C45^3</f>
        <v>-17.373978999999498</v>
      </c>
      <c r="F45">
        <f>C45^4</f>
        <v>44.998605609998258</v>
      </c>
    </row>
    <row r="46" spans="1:6" x14ac:dyDescent="0.25">
      <c r="A46">
        <v>38</v>
      </c>
      <c r="B46">
        <v>403</v>
      </c>
      <c r="C46">
        <f>B46-$B$5</f>
        <v>-1.589999999999975</v>
      </c>
      <c r="D46">
        <f>C46^2</f>
        <v>2.5280999999999203</v>
      </c>
      <c r="E46">
        <f>C46^3</f>
        <v>-4.0196789999998099</v>
      </c>
      <c r="F46">
        <f>C46^4</f>
        <v>6.3912896099995971</v>
      </c>
    </row>
    <row r="47" spans="1:6" x14ac:dyDescent="0.25">
      <c r="A47">
        <v>39</v>
      </c>
      <c r="B47">
        <v>403</v>
      </c>
      <c r="C47">
        <f>B47-$B$5</f>
        <v>-1.589999999999975</v>
      </c>
      <c r="D47">
        <f>C47^2</f>
        <v>2.5280999999999203</v>
      </c>
      <c r="E47">
        <f>C47^3</f>
        <v>-4.0196789999998099</v>
      </c>
      <c r="F47">
        <f>C47^4</f>
        <v>6.3912896099995971</v>
      </c>
    </row>
    <row r="48" spans="1:6" x14ac:dyDescent="0.25">
      <c r="A48">
        <v>40</v>
      </c>
      <c r="B48">
        <v>403</v>
      </c>
      <c r="C48">
        <f>B48-$B$5</f>
        <v>-1.589999999999975</v>
      </c>
      <c r="D48">
        <f>C48^2</f>
        <v>2.5280999999999203</v>
      </c>
      <c r="E48">
        <f>C48^3</f>
        <v>-4.0196789999998099</v>
      </c>
      <c r="F48">
        <f>C48^4</f>
        <v>6.3912896099995971</v>
      </c>
    </row>
    <row r="49" spans="1:6" x14ac:dyDescent="0.25">
      <c r="A49">
        <v>41</v>
      </c>
      <c r="B49">
        <v>403</v>
      </c>
      <c r="C49">
        <f>B49-$B$5</f>
        <v>-1.589999999999975</v>
      </c>
      <c r="D49">
        <f>C49^2</f>
        <v>2.5280999999999203</v>
      </c>
      <c r="E49">
        <f>C49^3</f>
        <v>-4.0196789999998099</v>
      </c>
      <c r="F49">
        <f>C49^4</f>
        <v>6.3912896099995971</v>
      </c>
    </row>
    <row r="50" spans="1:6" x14ac:dyDescent="0.25">
      <c r="A50">
        <v>42</v>
      </c>
      <c r="B50">
        <v>403</v>
      </c>
      <c r="C50">
        <f>B50-$B$5</f>
        <v>-1.589999999999975</v>
      </c>
      <c r="D50">
        <f>C50^2</f>
        <v>2.5280999999999203</v>
      </c>
      <c r="E50">
        <f>C50^3</f>
        <v>-4.0196789999998099</v>
      </c>
      <c r="F50">
        <f>C50^4</f>
        <v>6.3912896099995971</v>
      </c>
    </row>
    <row r="51" spans="1:6" x14ac:dyDescent="0.25">
      <c r="A51">
        <v>43</v>
      </c>
      <c r="B51">
        <v>403</v>
      </c>
      <c r="C51">
        <f>B51-$B$5</f>
        <v>-1.589999999999975</v>
      </c>
      <c r="D51">
        <f>C51^2</f>
        <v>2.5280999999999203</v>
      </c>
      <c r="E51">
        <f>C51^3</f>
        <v>-4.0196789999998099</v>
      </c>
      <c r="F51">
        <f>C51^4</f>
        <v>6.3912896099995971</v>
      </c>
    </row>
    <row r="52" spans="1:6" x14ac:dyDescent="0.25">
      <c r="A52">
        <v>44</v>
      </c>
      <c r="B52">
        <v>404</v>
      </c>
      <c r="C52">
        <f>B52-$B$5</f>
        <v>-0.58999999999997499</v>
      </c>
      <c r="D52">
        <f>C52^2</f>
        <v>0.34809999999997049</v>
      </c>
      <c r="E52">
        <f>C52^3</f>
        <v>-0.20537899999997389</v>
      </c>
      <c r="F52">
        <f>C52^4</f>
        <v>0.12117360999997945</v>
      </c>
    </row>
    <row r="53" spans="1:6" x14ac:dyDescent="0.25">
      <c r="A53">
        <v>45</v>
      </c>
      <c r="B53">
        <v>404</v>
      </c>
      <c r="C53">
        <f>B53-$B$5</f>
        <v>-0.58999999999997499</v>
      </c>
      <c r="D53">
        <f>C53^2</f>
        <v>0.34809999999997049</v>
      </c>
      <c r="E53">
        <f>C53^3</f>
        <v>-0.20537899999997389</v>
      </c>
      <c r="F53">
        <f>C53^4</f>
        <v>0.12117360999997945</v>
      </c>
    </row>
    <row r="54" spans="1:6" x14ac:dyDescent="0.25">
      <c r="A54">
        <v>46</v>
      </c>
      <c r="B54">
        <v>404</v>
      </c>
      <c r="C54">
        <f>B54-$B$5</f>
        <v>-0.58999999999997499</v>
      </c>
      <c r="D54">
        <f>C54^2</f>
        <v>0.34809999999997049</v>
      </c>
      <c r="E54">
        <f>C54^3</f>
        <v>-0.20537899999997389</v>
      </c>
      <c r="F54">
        <f>C54^4</f>
        <v>0.12117360999997945</v>
      </c>
    </row>
    <row r="55" spans="1:6" x14ac:dyDescent="0.25">
      <c r="A55">
        <v>47</v>
      </c>
      <c r="B55">
        <v>404</v>
      </c>
      <c r="C55">
        <f>B55-$B$5</f>
        <v>-0.58999999999997499</v>
      </c>
      <c r="D55">
        <f>C55^2</f>
        <v>0.34809999999997049</v>
      </c>
      <c r="E55">
        <f>C55^3</f>
        <v>-0.20537899999997389</v>
      </c>
      <c r="F55">
        <f>C55^4</f>
        <v>0.12117360999997945</v>
      </c>
    </row>
    <row r="56" spans="1:6" x14ac:dyDescent="0.25">
      <c r="A56">
        <v>48</v>
      </c>
      <c r="B56">
        <v>404</v>
      </c>
      <c r="C56">
        <f>B56-$B$5</f>
        <v>-0.58999999999997499</v>
      </c>
      <c r="D56">
        <f>C56^2</f>
        <v>0.34809999999997049</v>
      </c>
      <c r="E56">
        <f>C56^3</f>
        <v>-0.20537899999997389</v>
      </c>
      <c r="F56">
        <f>C56^4</f>
        <v>0.12117360999997945</v>
      </c>
    </row>
    <row r="57" spans="1:6" x14ac:dyDescent="0.25">
      <c r="A57">
        <v>49</v>
      </c>
      <c r="B57">
        <v>404</v>
      </c>
      <c r="C57">
        <f>B57-$B$5</f>
        <v>-0.58999999999997499</v>
      </c>
      <c r="D57">
        <f>C57^2</f>
        <v>0.34809999999997049</v>
      </c>
      <c r="E57">
        <f>C57^3</f>
        <v>-0.20537899999997389</v>
      </c>
      <c r="F57">
        <f>C57^4</f>
        <v>0.12117360999997945</v>
      </c>
    </row>
    <row r="58" spans="1:6" x14ac:dyDescent="0.25">
      <c r="A58">
        <v>50</v>
      </c>
      <c r="B58">
        <v>404</v>
      </c>
      <c r="C58">
        <f>B58-$B$5</f>
        <v>-0.58999999999997499</v>
      </c>
      <c r="D58">
        <f>C58^2</f>
        <v>0.34809999999997049</v>
      </c>
      <c r="E58">
        <f>C58^3</f>
        <v>-0.20537899999997389</v>
      </c>
      <c r="F58">
        <f>C58^4</f>
        <v>0.12117360999997945</v>
      </c>
    </row>
    <row r="59" spans="1:6" x14ac:dyDescent="0.25">
      <c r="A59">
        <v>51</v>
      </c>
      <c r="B59">
        <v>404</v>
      </c>
      <c r="C59">
        <f>B59-$B$5</f>
        <v>-0.58999999999997499</v>
      </c>
      <c r="D59">
        <f>C59^2</f>
        <v>0.34809999999997049</v>
      </c>
      <c r="E59">
        <f>C59^3</f>
        <v>-0.20537899999997389</v>
      </c>
      <c r="F59">
        <f>C59^4</f>
        <v>0.12117360999997945</v>
      </c>
    </row>
    <row r="60" spans="1:6" x14ac:dyDescent="0.25">
      <c r="A60">
        <v>52</v>
      </c>
      <c r="B60">
        <v>404</v>
      </c>
      <c r="C60">
        <f>B60-$B$5</f>
        <v>-0.58999999999997499</v>
      </c>
      <c r="D60">
        <f>C60^2</f>
        <v>0.34809999999997049</v>
      </c>
      <c r="E60">
        <f>C60^3</f>
        <v>-0.20537899999997389</v>
      </c>
      <c r="F60">
        <f>C60^4</f>
        <v>0.12117360999997945</v>
      </c>
    </row>
    <row r="61" spans="1:6" x14ac:dyDescent="0.25">
      <c r="A61">
        <v>53</v>
      </c>
      <c r="B61">
        <v>405</v>
      </c>
      <c r="C61">
        <f>B61-$B$5</f>
        <v>0.41000000000002501</v>
      </c>
      <c r="D61">
        <f>C61^2</f>
        <v>0.16810000000002051</v>
      </c>
      <c r="E61">
        <f>C61^3</f>
        <v>6.8921000000012611E-2</v>
      </c>
      <c r="F61">
        <f>C61^4</f>
        <v>2.8257610000006896E-2</v>
      </c>
    </row>
    <row r="62" spans="1:6" x14ac:dyDescent="0.25">
      <c r="A62">
        <v>54</v>
      </c>
      <c r="B62">
        <v>405</v>
      </c>
      <c r="C62">
        <f>B62-$B$5</f>
        <v>0.41000000000002501</v>
      </c>
      <c r="D62">
        <f>C62^2</f>
        <v>0.16810000000002051</v>
      </c>
      <c r="E62">
        <f>C62^3</f>
        <v>6.8921000000012611E-2</v>
      </c>
      <c r="F62">
        <f>C62^4</f>
        <v>2.8257610000006896E-2</v>
      </c>
    </row>
    <row r="63" spans="1:6" x14ac:dyDescent="0.25">
      <c r="A63">
        <v>55</v>
      </c>
      <c r="B63">
        <v>405</v>
      </c>
      <c r="C63">
        <f>B63-$B$5</f>
        <v>0.41000000000002501</v>
      </c>
      <c r="D63">
        <f>C63^2</f>
        <v>0.16810000000002051</v>
      </c>
      <c r="E63">
        <f>C63^3</f>
        <v>6.8921000000012611E-2</v>
      </c>
      <c r="F63">
        <f>C63^4</f>
        <v>2.8257610000006896E-2</v>
      </c>
    </row>
    <row r="64" spans="1:6" x14ac:dyDescent="0.25">
      <c r="A64">
        <v>56</v>
      </c>
      <c r="B64">
        <v>405</v>
      </c>
      <c r="C64">
        <f>B64-$B$5</f>
        <v>0.41000000000002501</v>
      </c>
      <c r="D64">
        <f>C64^2</f>
        <v>0.16810000000002051</v>
      </c>
      <c r="E64">
        <f>C64^3</f>
        <v>6.8921000000012611E-2</v>
      </c>
      <c r="F64">
        <f>C64^4</f>
        <v>2.8257610000006896E-2</v>
      </c>
    </row>
    <row r="65" spans="1:6" x14ac:dyDescent="0.25">
      <c r="A65">
        <v>57</v>
      </c>
      <c r="B65">
        <v>405</v>
      </c>
      <c r="C65">
        <f>B65-$B$5</f>
        <v>0.41000000000002501</v>
      </c>
      <c r="D65">
        <f>C65^2</f>
        <v>0.16810000000002051</v>
      </c>
      <c r="E65">
        <f>C65^3</f>
        <v>6.8921000000012611E-2</v>
      </c>
      <c r="F65">
        <f>C65^4</f>
        <v>2.8257610000006896E-2</v>
      </c>
    </row>
    <row r="66" spans="1:6" x14ac:dyDescent="0.25">
      <c r="A66">
        <v>58</v>
      </c>
      <c r="B66">
        <v>406</v>
      </c>
      <c r="C66">
        <f>B66-$B$5</f>
        <v>1.410000000000025</v>
      </c>
      <c r="D66">
        <f>C66^2</f>
        <v>1.9881000000000706</v>
      </c>
      <c r="E66">
        <f>C66^3</f>
        <v>2.8032210000001494</v>
      </c>
      <c r="F66">
        <f>C66^4</f>
        <v>3.9525416100002806</v>
      </c>
    </row>
    <row r="67" spans="1:6" x14ac:dyDescent="0.25">
      <c r="A67">
        <v>59</v>
      </c>
      <c r="B67">
        <v>406</v>
      </c>
      <c r="C67">
        <f>B67-$B$5</f>
        <v>1.410000000000025</v>
      </c>
      <c r="D67">
        <f>C67^2</f>
        <v>1.9881000000000706</v>
      </c>
      <c r="E67">
        <f>C67^3</f>
        <v>2.8032210000001494</v>
      </c>
      <c r="F67">
        <f>C67^4</f>
        <v>3.9525416100002806</v>
      </c>
    </row>
    <row r="68" spans="1:6" x14ac:dyDescent="0.25">
      <c r="A68">
        <v>60</v>
      </c>
      <c r="B68">
        <v>406</v>
      </c>
      <c r="C68">
        <f>B68-$B$5</f>
        <v>1.410000000000025</v>
      </c>
      <c r="D68">
        <f>C68^2</f>
        <v>1.9881000000000706</v>
      </c>
      <c r="E68">
        <f>C68^3</f>
        <v>2.8032210000001494</v>
      </c>
      <c r="F68">
        <f>C68^4</f>
        <v>3.9525416100002806</v>
      </c>
    </row>
    <row r="69" spans="1:6" x14ac:dyDescent="0.25">
      <c r="A69">
        <v>61</v>
      </c>
      <c r="B69">
        <v>406</v>
      </c>
      <c r="C69">
        <f>B69-$B$5</f>
        <v>1.410000000000025</v>
      </c>
      <c r="D69">
        <f>C69^2</f>
        <v>1.9881000000000706</v>
      </c>
      <c r="E69">
        <f>C69^3</f>
        <v>2.8032210000001494</v>
      </c>
      <c r="F69">
        <f>C69^4</f>
        <v>3.9525416100002806</v>
      </c>
    </row>
    <row r="70" spans="1:6" x14ac:dyDescent="0.25">
      <c r="A70">
        <v>62</v>
      </c>
      <c r="B70">
        <v>406</v>
      </c>
      <c r="C70">
        <f>B70-$B$5</f>
        <v>1.410000000000025</v>
      </c>
      <c r="D70">
        <f>C70^2</f>
        <v>1.9881000000000706</v>
      </c>
      <c r="E70">
        <f>C70^3</f>
        <v>2.8032210000001494</v>
      </c>
      <c r="F70">
        <f>C70^4</f>
        <v>3.9525416100002806</v>
      </c>
    </row>
    <row r="71" spans="1:6" x14ac:dyDescent="0.25">
      <c r="A71">
        <v>63</v>
      </c>
      <c r="B71">
        <v>406</v>
      </c>
      <c r="C71">
        <f>B71-$B$5</f>
        <v>1.410000000000025</v>
      </c>
      <c r="D71">
        <f>C71^2</f>
        <v>1.9881000000000706</v>
      </c>
      <c r="E71">
        <f>C71^3</f>
        <v>2.8032210000001494</v>
      </c>
      <c r="F71">
        <f>C71^4</f>
        <v>3.9525416100002806</v>
      </c>
    </row>
    <row r="72" spans="1:6" x14ac:dyDescent="0.25">
      <c r="A72">
        <v>64</v>
      </c>
      <c r="B72">
        <v>406</v>
      </c>
      <c r="C72">
        <f>B72-$B$5</f>
        <v>1.410000000000025</v>
      </c>
      <c r="D72">
        <f>C72^2</f>
        <v>1.9881000000000706</v>
      </c>
      <c r="E72">
        <f>C72^3</f>
        <v>2.8032210000001494</v>
      </c>
      <c r="F72">
        <f>C72^4</f>
        <v>3.9525416100002806</v>
      </c>
    </row>
    <row r="73" spans="1:6" x14ac:dyDescent="0.25">
      <c r="A73">
        <v>65</v>
      </c>
      <c r="B73">
        <v>406</v>
      </c>
      <c r="C73">
        <f>B73-$B$5</f>
        <v>1.410000000000025</v>
      </c>
      <c r="D73">
        <f>C73^2</f>
        <v>1.9881000000000706</v>
      </c>
      <c r="E73">
        <f>C73^3</f>
        <v>2.8032210000001494</v>
      </c>
      <c r="F73">
        <f>C73^4</f>
        <v>3.9525416100002806</v>
      </c>
    </row>
    <row r="74" spans="1:6" x14ac:dyDescent="0.25">
      <c r="A74">
        <v>66</v>
      </c>
      <c r="B74">
        <v>406</v>
      </c>
      <c r="C74">
        <f>B74-$B$5</f>
        <v>1.410000000000025</v>
      </c>
      <c r="D74">
        <f>C74^2</f>
        <v>1.9881000000000706</v>
      </c>
      <c r="E74">
        <f>C74^3</f>
        <v>2.8032210000001494</v>
      </c>
      <c r="F74">
        <f>C74^4</f>
        <v>3.9525416100002806</v>
      </c>
    </row>
    <row r="75" spans="1:6" x14ac:dyDescent="0.25">
      <c r="A75">
        <v>67</v>
      </c>
      <c r="B75">
        <v>406</v>
      </c>
      <c r="C75">
        <f>B75-$B$5</f>
        <v>1.410000000000025</v>
      </c>
      <c r="D75">
        <f>C75^2</f>
        <v>1.9881000000000706</v>
      </c>
      <c r="E75">
        <f>C75^3</f>
        <v>2.8032210000001494</v>
      </c>
      <c r="F75">
        <f>C75^4</f>
        <v>3.9525416100002806</v>
      </c>
    </row>
    <row r="76" spans="1:6" x14ac:dyDescent="0.25">
      <c r="A76">
        <v>68</v>
      </c>
      <c r="B76">
        <v>406</v>
      </c>
      <c r="C76">
        <f>B76-$B$5</f>
        <v>1.410000000000025</v>
      </c>
      <c r="D76">
        <f>C76^2</f>
        <v>1.9881000000000706</v>
      </c>
      <c r="E76">
        <f>C76^3</f>
        <v>2.8032210000001494</v>
      </c>
      <c r="F76">
        <f>C76^4</f>
        <v>3.9525416100002806</v>
      </c>
    </row>
    <row r="77" spans="1:6" x14ac:dyDescent="0.25">
      <c r="A77">
        <v>69</v>
      </c>
      <c r="B77">
        <v>406</v>
      </c>
      <c r="C77">
        <f>B77-$B$5</f>
        <v>1.410000000000025</v>
      </c>
      <c r="D77">
        <f>C77^2</f>
        <v>1.9881000000000706</v>
      </c>
      <c r="E77">
        <f>C77^3</f>
        <v>2.8032210000001494</v>
      </c>
      <c r="F77">
        <f>C77^4</f>
        <v>3.9525416100002806</v>
      </c>
    </row>
    <row r="78" spans="1:6" x14ac:dyDescent="0.25">
      <c r="A78">
        <v>70</v>
      </c>
      <c r="B78">
        <v>407</v>
      </c>
      <c r="C78">
        <f>B78-$B$5</f>
        <v>2.410000000000025</v>
      </c>
      <c r="D78">
        <f>C78^2</f>
        <v>5.8081000000001204</v>
      </c>
      <c r="E78">
        <f>C78^3</f>
        <v>13.997521000000436</v>
      </c>
      <c r="F78">
        <f>C78^4</f>
        <v>33.734025610001396</v>
      </c>
    </row>
    <row r="79" spans="1:6" x14ac:dyDescent="0.25">
      <c r="A79">
        <v>71</v>
      </c>
      <c r="B79">
        <v>407</v>
      </c>
      <c r="C79">
        <f>B79-$B$5</f>
        <v>2.410000000000025</v>
      </c>
      <c r="D79">
        <f>C79^2</f>
        <v>5.8081000000001204</v>
      </c>
      <c r="E79">
        <f>C79^3</f>
        <v>13.997521000000436</v>
      </c>
      <c r="F79">
        <f>C79^4</f>
        <v>33.734025610001396</v>
      </c>
    </row>
    <row r="80" spans="1:6" x14ac:dyDescent="0.25">
      <c r="A80">
        <v>72</v>
      </c>
      <c r="B80">
        <v>407</v>
      </c>
      <c r="C80">
        <f>B80-$B$5</f>
        <v>2.410000000000025</v>
      </c>
      <c r="D80">
        <f>C80^2</f>
        <v>5.8081000000001204</v>
      </c>
      <c r="E80">
        <f>C80^3</f>
        <v>13.997521000000436</v>
      </c>
      <c r="F80">
        <f>C80^4</f>
        <v>33.734025610001396</v>
      </c>
    </row>
    <row r="81" spans="1:6" x14ac:dyDescent="0.25">
      <c r="A81">
        <v>73</v>
      </c>
      <c r="B81">
        <v>407</v>
      </c>
      <c r="C81">
        <f>B81-$B$5</f>
        <v>2.410000000000025</v>
      </c>
      <c r="D81">
        <f>C81^2</f>
        <v>5.8081000000001204</v>
      </c>
      <c r="E81">
        <f>C81^3</f>
        <v>13.997521000000436</v>
      </c>
      <c r="F81">
        <f>C81^4</f>
        <v>33.734025610001396</v>
      </c>
    </row>
    <row r="82" spans="1:6" x14ac:dyDescent="0.25">
      <c r="A82">
        <v>74</v>
      </c>
      <c r="B82">
        <v>407</v>
      </c>
      <c r="C82">
        <f>B82-$B$5</f>
        <v>2.410000000000025</v>
      </c>
      <c r="D82">
        <f>C82^2</f>
        <v>5.8081000000001204</v>
      </c>
      <c r="E82">
        <f>C82^3</f>
        <v>13.997521000000436</v>
      </c>
      <c r="F82">
        <f>C82^4</f>
        <v>33.734025610001396</v>
      </c>
    </row>
    <row r="83" spans="1:6" x14ac:dyDescent="0.25">
      <c r="A83">
        <v>75</v>
      </c>
      <c r="B83">
        <v>407</v>
      </c>
      <c r="C83">
        <f>B83-$B$5</f>
        <v>2.410000000000025</v>
      </c>
      <c r="D83">
        <f>C83^2</f>
        <v>5.8081000000001204</v>
      </c>
      <c r="E83">
        <f>C83^3</f>
        <v>13.997521000000436</v>
      </c>
      <c r="F83">
        <f>C83^4</f>
        <v>33.734025610001396</v>
      </c>
    </row>
    <row r="84" spans="1:6" x14ac:dyDescent="0.25">
      <c r="A84">
        <v>76</v>
      </c>
      <c r="B84">
        <v>407</v>
      </c>
      <c r="C84">
        <f>B84-$B$5</f>
        <v>2.410000000000025</v>
      </c>
      <c r="D84">
        <f>C84^2</f>
        <v>5.8081000000001204</v>
      </c>
      <c r="E84">
        <f>C84^3</f>
        <v>13.997521000000436</v>
      </c>
      <c r="F84">
        <f>C84^4</f>
        <v>33.734025610001396</v>
      </c>
    </row>
    <row r="85" spans="1:6" x14ac:dyDescent="0.25">
      <c r="A85">
        <v>77</v>
      </c>
      <c r="B85">
        <v>407</v>
      </c>
      <c r="C85">
        <f>B85-$B$5</f>
        <v>2.410000000000025</v>
      </c>
      <c r="D85">
        <f>C85^2</f>
        <v>5.8081000000001204</v>
      </c>
      <c r="E85">
        <f>C85^3</f>
        <v>13.997521000000436</v>
      </c>
      <c r="F85">
        <f>C85^4</f>
        <v>33.734025610001396</v>
      </c>
    </row>
    <row r="86" spans="1:6" x14ac:dyDescent="0.25">
      <c r="A86">
        <v>78</v>
      </c>
      <c r="B86">
        <v>408</v>
      </c>
      <c r="C86">
        <f>B86-$B$5</f>
        <v>3.410000000000025</v>
      </c>
      <c r="D86">
        <f>C86^2</f>
        <v>11.62810000000017</v>
      </c>
      <c r="E86">
        <f>C86^3</f>
        <v>39.651821000000872</v>
      </c>
      <c r="F86">
        <f>C86^4</f>
        <v>135.21270961000397</v>
      </c>
    </row>
    <row r="87" spans="1:6" x14ac:dyDescent="0.25">
      <c r="A87">
        <v>79</v>
      </c>
      <c r="B87">
        <v>408</v>
      </c>
      <c r="C87">
        <f>B87-$B$5</f>
        <v>3.410000000000025</v>
      </c>
      <c r="D87">
        <f>C87^2</f>
        <v>11.62810000000017</v>
      </c>
      <c r="E87">
        <f>C87^3</f>
        <v>39.651821000000872</v>
      </c>
      <c r="F87">
        <f>C87^4</f>
        <v>135.21270961000397</v>
      </c>
    </row>
    <row r="88" spans="1:6" x14ac:dyDescent="0.25">
      <c r="A88">
        <v>80</v>
      </c>
      <c r="B88">
        <v>408</v>
      </c>
      <c r="C88">
        <f>B88-$B$5</f>
        <v>3.410000000000025</v>
      </c>
      <c r="D88">
        <f>C88^2</f>
        <v>11.62810000000017</v>
      </c>
      <c r="E88">
        <f>C88^3</f>
        <v>39.651821000000872</v>
      </c>
      <c r="F88">
        <f>C88^4</f>
        <v>135.21270961000397</v>
      </c>
    </row>
    <row r="89" spans="1:6" x14ac:dyDescent="0.25">
      <c r="A89">
        <v>81</v>
      </c>
      <c r="B89">
        <v>408</v>
      </c>
      <c r="C89">
        <f>B89-$B$5</f>
        <v>3.410000000000025</v>
      </c>
      <c r="D89">
        <f>C89^2</f>
        <v>11.62810000000017</v>
      </c>
      <c r="E89">
        <f>C89^3</f>
        <v>39.651821000000872</v>
      </c>
      <c r="F89">
        <f>C89^4</f>
        <v>135.21270961000397</v>
      </c>
    </row>
    <row r="90" spans="1:6" x14ac:dyDescent="0.25">
      <c r="A90">
        <v>82</v>
      </c>
      <c r="B90">
        <v>408</v>
      </c>
      <c r="C90">
        <f>B90-$B$5</f>
        <v>3.410000000000025</v>
      </c>
      <c r="D90">
        <f>C90^2</f>
        <v>11.62810000000017</v>
      </c>
      <c r="E90">
        <f>C90^3</f>
        <v>39.651821000000872</v>
      </c>
      <c r="F90">
        <f>C90^4</f>
        <v>135.21270961000397</v>
      </c>
    </row>
    <row r="91" spans="1:6" x14ac:dyDescent="0.25">
      <c r="A91">
        <v>83</v>
      </c>
      <c r="B91">
        <v>409</v>
      </c>
      <c r="C91">
        <f>B91-$B$5</f>
        <v>4.410000000000025</v>
      </c>
      <c r="D91">
        <f>C91^2</f>
        <v>19.44810000000022</v>
      </c>
      <c r="E91">
        <f>C91^3</f>
        <v>85.766121000001462</v>
      </c>
      <c r="F91">
        <f>C91^4</f>
        <v>378.2285936100086</v>
      </c>
    </row>
    <row r="92" spans="1:6" x14ac:dyDescent="0.25">
      <c r="A92">
        <v>84</v>
      </c>
      <c r="B92">
        <v>409</v>
      </c>
      <c r="C92">
        <f>B92-$B$5</f>
        <v>4.410000000000025</v>
      </c>
      <c r="D92">
        <f>C92^2</f>
        <v>19.44810000000022</v>
      </c>
      <c r="E92">
        <f>C92^3</f>
        <v>85.766121000001462</v>
      </c>
      <c r="F92">
        <f>C92^4</f>
        <v>378.2285936100086</v>
      </c>
    </row>
    <row r="93" spans="1:6" x14ac:dyDescent="0.25">
      <c r="A93">
        <v>85</v>
      </c>
      <c r="B93">
        <v>409</v>
      </c>
      <c r="C93">
        <f>B93-$B$5</f>
        <v>4.410000000000025</v>
      </c>
      <c r="D93">
        <f>C93^2</f>
        <v>19.44810000000022</v>
      </c>
      <c r="E93">
        <f>C93^3</f>
        <v>85.766121000001462</v>
      </c>
      <c r="F93">
        <f>C93^4</f>
        <v>378.2285936100086</v>
      </c>
    </row>
    <row r="94" spans="1:6" x14ac:dyDescent="0.25">
      <c r="A94">
        <v>86</v>
      </c>
      <c r="B94">
        <v>409</v>
      </c>
      <c r="C94">
        <f>B94-$B$5</f>
        <v>4.410000000000025</v>
      </c>
      <c r="D94">
        <f>C94^2</f>
        <v>19.44810000000022</v>
      </c>
      <c r="E94">
        <f>C94^3</f>
        <v>85.766121000001462</v>
      </c>
      <c r="F94">
        <f>C94^4</f>
        <v>378.2285936100086</v>
      </c>
    </row>
    <row r="95" spans="1:6" x14ac:dyDescent="0.25">
      <c r="A95">
        <v>87</v>
      </c>
      <c r="B95">
        <v>409</v>
      </c>
      <c r="C95">
        <f>B95-$B$5</f>
        <v>4.410000000000025</v>
      </c>
      <c r="D95">
        <f>C95^2</f>
        <v>19.44810000000022</v>
      </c>
      <c r="E95">
        <f>C95^3</f>
        <v>85.766121000001462</v>
      </c>
      <c r="F95">
        <f>C95^4</f>
        <v>378.2285936100086</v>
      </c>
    </row>
    <row r="96" spans="1:6" x14ac:dyDescent="0.25">
      <c r="A96">
        <v>88</v>
      </c>
      <c r="B96">
        <v>410</v>
      </c>
      <c r="C96">
        <f>B96-$B$5</f>
        <v>5.410000000000025</v>
      </c>
      <c r="D96">
        <f>C96^2</f>
        <v>29.26810000000027</v>
      </c>
      <c r="E96">
        <f>C96^3</f>
        <v>158.34042100000221</v>
      </c>
      <c r="F96">
        <f>C96^4</f>
        <v>856.62167761001581</v>
      </c>
    </row>
    <row r="97" spans="1:6" x14ac:dyDescent="0.25">
      <c r="A97">
        <v>89</v>
      </c>
      <c r="B97">
        <v>410</v>
      </c>
      <c r="C97">
        <f>B97-$B$5</f>
        <v>5.410000000000025</v>
      </c>
      <c r="D97">
        <f>C97^2</f>
        <v>29.26810000000027</v>
      </c>
      <c r="E97">
        <f>C97^3</f>
        <v>158.34042100000221</v>
      </c>
      <c r="F97">
        <f>C97^4</f>
        <v>856.62167761001581</v>
      </c>
    </row>
    <row r="98" spans="1:6" x14ac:dyDescent="0.25">
      <c r="A98">
        <v>90</v>
      </c>
      <c r="B98">
        <v>410</v>
      </c>
      <c r="C98">
        <f>B98-$B$5</f>
        <v>5.410000000000025</v>
      </c>
      <c r="D98">
        <f>C98^2</f>
        <v>29.26810000000027</v>
      </c>
      <c r="E98">
        <f>C98^3</f>
        <v>158.34042100000221</v>
      </c>
      <c r="F98">
        <f>C98^4</f>
        <v>856.62167761001581</v>
      </c>
    </row>
    <row r="99" spans="1:6" x14ac:dyDescent="0.25">
      <c r="A99">
        <v>91</v>
      </c>
      <c r="B99">
        <v>410</v>
      </c>
      <c r="C99">
        <f>B99-$B$5</f>
        <v>5.410000000000025</v>
      </c>
      <c r="D99">
        <f>C99^2</f>
        <v>29.26810000000027</v>
      </c>
      <c r="E99">
        <f>C99^3</f>
        <v>158.34042100000221</v>
      </c>
      <c r="F99">
        <f>C99^4</f>
        <v>856.62167761001581</v>
      </c>
    </row>
    <row r="100" spans="1:6" x14ac:dyDescent="0.25">
      <c r="A100">
        <v>92</v>
      </c>
      <c r="B100">
        <v>411</v>
      </c>
      <c r="C100">
        <f>B100-$B$5</f>
        <v>6.410000000000025</v>
      </c>
      <c r="D100">
        <f>C100^2</f>
        <v>41.088100000000324</v>
      </c>
      <c r="E100">
        <f>C100^3</f>
        <v>263.37472100000309</v>
      </c>
      <c r="F100">
        <f>C100^4</f>
        <v>1688.2319616100267</v>
      </c>
    </row>
    <row r="101" spans="1:6" x14ac:dyDescent="0.25">
      <c r="A101">
        <v>93</v>
      </c>
      <c r="B101">
        <v>412</v>
      </c>
      <c r="C101">
        <f>B101-$B$5</f>
        <v>7.410000000000025</v>
      </c>
      <c r="D101">
        <f>C101^2</f>
        <v>54.908100000000374</v>
      </c>
      <c r="E101">
        <f>C101^3</f>
        <v>406.86902100000412</v>
      </c>
      <c r="F101">
        <f>C101^4</f>
        <v>3014.8994456100409</v>
      </c>
    </row>
    <row r="102" spans="1:6" x14ac:dyDescent="0.25">
      <c r="A102">
        <v>94</v>
      </c>
      <c r="B102">
        <v>412</v>
      </c>
      <c r="C102">
        <f>B102-$B$5</f>
        <v>7.410000000000025</v>
      </c>
      <c r="D102">
        <f>C102^2</f>
        <v>54.908100000000374</v>
      </c>
      <c r="E102">
        <f>C102^3</f>
        <v>406.86902100000412</v>
      </c>
      <c r="F102">
        <f>C102^4</f>
        <v>3014.8994456100409</v>
      </c>
    </row>
    <row r="103" spans="1:6" x14ac:dyDescent="0.25">
      <c r="A103">
        <v>95</v>
      </c>
      <c r="B103">
        <v>412</v>
      </c>
      <c r="C103">
        <f>B103-$B$5</f>
        <v>7.410000000000025</v>
      </c>
      <c r="D103">
        <f>C103^2</f>
        <v>54.908100000000374</v>
      </c>
      <c r="E103">
        <f>C103^3</f>
        <v>406.86902100000412</v>
      </c>
      <c r="F103">
        <f>C103^4</f>
        <v>3014.8994456100409</v>
      </c>
    </row>
    <row r="104" spans="1:6" x14ac:dyDescent="0.25">
      <c r="A104">
        <v>96</v>
      </c>
      <c r="B104">
        <v>413</v>
      </c>
      <c r="C104">
        <f>B104-$B$5</f>
        <v>8.410000000000025</v>
      </c>
      <c r="D104">
        <f>C104^2</f>
        <v>70.728100000000424</v>
      </c>
      <c r="E104">
        <f>C104^3</f>
        <v>594.82332100000531</v>
      </c>
      <c r="F104">
        <f>C104^4</f>
        <v>5002.4641296100599</v>
      </c>
    </row>
    <row r="105" spans="1:6" x14ac:dyDescent="0.25">
      <c r="A105">
        <v>97</v>
      </c>
      <c r="B105">
        <v>415</v>
      </c>
      <c r="C105">
        <f>B105-$B$5</f>
        <v>10.410000000000025</v>
      </c>
      <c r="D105">
        <f>C105^2</f>
        <v>108.36810000000052</v>
      </c>
      <c r="E105">
        <f>C105^3</f>
        <v>1128.1119210000081</v>
      </c>
      <c r="F105">
        <f>C105^4</f>
        <v>11743.645097610113</v>
      </c>
    </row>
    <row r="106" spans="1:6" x14ac:dyDescent="0.25">
      <c r="A106">
        <v>98</v>
      </c>
      <c r="B106">
        <v>418</v>
      </c>
      <c r="C106">
        <f>B106-$B$5</f>
        <v>13.410000000000025</v>
      </c>
      <c r="D106">
        <f>C106^2</f>
        <v>179.82810000000066</v>
      </c>
      <c r="E106">
        <f>C106^3</f>
        <v>2411.4948210000134</v>
      </c>
      <c r="F106">
        <f>C106^4</f>
        <v>32338.145549610239</v>
      </c>
    </row>
    <row r="107" spans="1:6" x14ac:dyDescent="0.25">
      <c r="A107">
        <v>99</v>
      </c>
      <c r="B107">
        <v>423</v>
      </c>
      <c r="C107">
        <f>B107-$B$5</f>
        <v>18.410000000000025</v>
      </c>
      <c r="D107">
        <f>C107^2</f>
        <v>338.92810000000094</v>
      </c>
      <c r="E107">
        <f>C107^3</f>
        <v>6239.6663210000261</v>
      </c>
      <c r="F107">
        <f>C107^4</f>
        <v>114872.25696961064</v>
      </c>
    </row>
    <row r="108" spans="1:6" x14ac:dyDescent="0.25">
      <c r="A108">
        <v>100</v>
      </c>
      <c r="B108">
        <v>437</v>
      </c>
      <c r="C108">
        <f>B108-$B$5</f>
        <v>32.410000000000025</v>
      </c>
      <c r="D108">
        <f>C108^2</f>
        <v>1050.4081000000017</v>
      </c>
      <c r="E108">
        <f>C108^3</f>
        <v>34043.726521000084</v>
      </c>
      <c r="F108">
        <f>C108^4</f>
        <v>1103357.1765456137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workbookViewId="0">
      <selection activeCell="H24" sqref="H24"/>
    </sheetView>
  </sheetViews>
  <sheetFormatPr defaultRowHeight="15" x14ac:dyDescent="0.25"/>
  <cols>
    <col min="3" max="5" width="13.28515625" customWidth="1"/>
    <col min="6" max="6" width="11.5703125" customWidth="1"/>
    <col min="7" max="7" width="11.28515625" customWidth="1"/>
    <col min="8" max="8" width="11.5703125" customWidth="1"/>
    <col min="9" max="9" width="11.42578125" customWidth="1"/>
  </cols>
  <sheetData>
    <row r="1" spans="1:22" x14ac:dyDescent="0.25">
      <c r="A1" t="s">
        <v>0</v>
      </c>
    </row>
    <row r="2" spans="1:22" ht="15.75" thickBot="1" x14ac:dyDescent="0.3">
      <c r="A2" t="s">
        <v>1</v>
      </c>
      <c r="U2" t="s">
        <v>7</v>
      </c>
    </row>
    <row r="3" spans="1:22" x14ac:dyDescent="0.25">
      <c r="U3" s="7" t="s">
        <v>4</v>
      </c>
      <c r="V3" s="7" t="s">
        <v>6</v>
      </c>
    </row>
    <row r="4" spans="1:22" ht="15.75" x14ac:dyDescent="0.25">
      <c r="A4" s="2" t="s">
        <v>2</v>
      </c>
      <c r="B4">
        <v>100</v>
      </c>
      <c r="C4">
        <v>99</v>
      </c>
      <c r="D4">
        <v>99</v>
      </c>
      <c r="E4">
        <v>98</v>
      </c>
      <c r="G4" s="10" t="s">
        <v>17</v>
      </c>
      <c r="J4" s="4"/>
      <c r="U4" s="5">
        <v>375</v>
      </c>
      <c r="V4" s="5">
        <v>1</v>
      </c>
    </row>
    <row r="5" spans="1:22" ht="15.75" x14ac:dyDescent="0.25">
      <c r="A5" s="2" t="s">
        <v>3</v>
      </c>
      <c r="B5">
        <f>AVERAGE(B9:B108)</f>
        <v>404.59</v>
      </c>
      <c r="C5">
        <f>AVERAGE(C9:C108)</f>
        <v>404.88888888888891</v>
      </c>
      <c r="D5">
        <f>AVERAGE(D9:D108)</f>
        <v>404.26262626262627</v>
      </c>
      <c r="E5">
        <f>AVERAGE(E9:E108)</f>
        <v>404.5612244897959</v>
      </c>
      <c r="G5" s="2" t="s">
        <v>14</v>
      </c>
      <c r="H5">
        <f>QUARTILE(B9:B108,3) - QUARTILE(B9:B108,1)</f>
        <v>6</v>
      </c>
      <c r="J5" s="4"/>
      <c r="U5" s="5">
        <v>381.2</v>
      </c>
      <c r="V5" s="5">
        <v>0</v>
      </c>
    </row>
    <row r="6" spans="1:22" x14ac:dyDescent="0.25">
      <c r="A6" s="2" t="s">
        <v>13</v>
      </c>
      <c r="B6">
        <f>_xlfn.VAR.S(B9:B108)</f>
        <v>41.820101010101034</v>
      </c>
      <c r="C6">
        <f>_xlfn.VAR.S(C9:C108)</f>
        <v>33.222222222222165</v>
      </c>
      <c r="D6">
        <f>_xlfn.VAR.S(D9:D108)</f>
        <v>31.42011956297674</v>
      </c>
      <c r="E6">
        <f>_xlfn.VAR.S(E9:E108)</f>
        <v>22.826109825373436</v>
      </c>
      <c r="G6" s="2" t="s">
        <v>15</v>
      </c>
      <c r="H6">
        <f>QUARTILE(B9:B108,3) + 1.5*H5</f>
        <v>416</v>
      </c>
      <c r="J6" s="8"/>
      <c r="U6" s="5">
        <v>387.4</v>
      </c>
      <c r="V6" s="5">
        <v>0</v>
      </c>
    </row>
    <row r="7" spans="1:22" x14ac:dyDescent="0.25">
      <c r="A7" s="2" t="s">
        <v>12</v>
      </c>
      <c r="B7">
        <f>B6*(B4-1)</f>
        <v>4140.1900000000023</v>
      </c>
      <c r="C7">
        <f>C6*(C4-1)</f>
        <v>3255.7777777777719</v>
      </c>
      <c r="D7">
        <f>D6*(D4-1)</f>
        <v>3079.1717171717205</v>
      </c>
      <c r="E7">
        <f>E6*(E4-1)</f>
        <v>2214.1326530612232</v>
      </c>
      <c r="G7" s="2" t="s">
        <v>16</v>
      </c>
      <c r="H7">
        <f>QUARTILE(B9:B108,1) - 1.5*H5</f>
        <v>392</v>
      </c>
      <c r="J7" s="8"/>
      <c r="U7" s="5">
        <v>393.6</v>
      </c>
      <c r="V7" s="5">
        <v>2</v>
      </c>
    </row>
    <row r="8" spans="1:22" x14ac:dyDescent="0.25">
      <c r="A8" s="3" t="s">
        <v>20</v>
      </c>
      <c r="B8" s="3" t="s">
        <v>8</v>
      </c>
      <c r="C8" s="3" t="s">
        <v>11</v>
      </c>
      <c r="D8" s="3" t="s">
        <v>11</v>
      </c>
      <c r="E8" s="3" t="s">
        <v>11</v>
      </c>
      <c r="F8" s="1"/>
      <c r="G8" s="10" t="s">
        <v>18</v>
      </c>
      <c r="J8" s="8"/>
      <c r="U8" s="5">
        <v>399.8</v>
      </c>
      <c r="V8" s="5">
        <v>10</v>
      </c>
    </row>
    <row r="9" spans="1:22" x14ac:dyDescent="0.25">
      <c r="A9">
        <v>1</v>
      </c>
      <c r="B9">
        <v>375</v>
      </c>
      <c r="D9">
        <v>375</v>
      </c>
      <c r="G9" s="2" t="s">
        <v>15</v>
      </c>
      <c r="H9">
        <f>QUARTILE(B9:B108,3) + 3*H5</f>
        <v>425</v>
      </c>
      <c r="J9" s="8"/>
      <c r="U9" s="5">
        <v>406</v>
      </c>
      <c r="V9" s="5">
        <v>56</v>
      </c>
    </row>
    <row r="10" spans="1:22" x14ac:dyDescent="0.25">
      <c r="A10">
        <v>2</v>
      </c>
      <c r="B10">
        <v>392</v>
      </c>
      <c r="C10">
        <v>392</v>
      </c>
      <c r="D10">
        <v>392</v>
      </c>
      <c r="E10">
        <v>392</v>
      </c>
      <c r="G10" s="2" t="s">
        <v>16</v>
      </c>
      <c r="H10">
        <f>QUARTILE(B9:B108,1) - 3*H5</f>
        <v>383</v>
      </c>
      <c r="J10" s="8"/>
      <c r="U10" s="5">
        <v>412.2</v>
      </c>
      <c r="V10" s="5">
        <v>26</v>
      </c>
    </row>
    <row r="11" spans="1:22" x14ac:dyDescent="0.25">
      <c r="A11">
        <v>3</v>
      </c>
      <c r="B11">
        <v>393</v>
      </c>
      <c r="C11">
        <v>393</v>
      </c>
      <c r="D11">
        <v>393</v>
      </c>
      <c r="E11">
        <v>393</v>
      </c>
      <c r="J11" s="8"/>
      <c r="U11" s="5">
        <v>418.4</v>
      </c>
      <c r="V11" s="5">
        <v>3</v>
      </c>
    </row>
    <row r="12" spans="1:22" x14ac:dyDescent="0.25">
      <c r="A12">
        <v>4</v>
      </c>
      <c r="B12">
        <v>397</v>
      </c>
      <c r="C12">
        <v>397</v>
      </c>
      <c r="D12">
        <v>397</v>
      </c>
      <c r="E12">
        <v>397</v>
      </c>
      <c r="G12" s="11" t="s">
        <v>19</v>
      </c>
      <c r="J12" s="8"/>
      <c r="U12" s="5">
        <v>424.6</v>
      </c>
      <c r="V12" s="5">
        <v>1</v>
      </c>
    </row>
    <row r="13" spans="1:22" x14ac:dyDescent="0.25">
      <c r="A13">
        <v>5</v>
      </c>
      <c r="B13">
        <v>398</v>
      </c>
      <c r="C13">
        <v>398</v>
      </c>
      <c r="D13">
        <v>398</v>
      </c>
      <c r="E13">
        <v>398</v>
      </c>
      <c r="G13" s="2" t="s">
        <v>21</v>
      </c>
      <c r="H13">
        <f>(B10-B9)/(B108-B9)</f>
        <v>0.27419354838709675</v>
      </c>
      <c r="I13" t="s">
        <v>36</v>
      </c>
      <c r="J13" s="8"/>
      <c r="U13" s="5">
        <v>430.8</v>
      </c>
      <c r="V13" s="5">
        <v>0</v>
      </c>
    </row>
    <row r="14" spans="1:22" ht="15.75" thickBot="1" x14ac:dyDescent="0.3">
      <c r="A14">
        <v>6</v>
      </c>
      <c r="B14">
        <v>398</v>
      </c>
      <c r="C14">
        <v>398</v>
      </c>
      <c r="D14">
        <v>398</v>
      </c>
      <c r="E14">
        <v>398</v>
      </c>
      <c r="G14" s="2" t="s">
        <v>22</v>
      </c>
      <c r="H14">
        <f>(B108-B107)/(B108-B9)</f>
        <v>0.22580645161290322</v>
      </c>
      <c r="U14" s="6" t="s">
        <v>5</v>
      </c>
      <c r="V14" s="6">
        <v>1</v>
      </c>
    </row>
    <row r="15" spans="1:22" x14ac:dyDescent="0.25">
      <c r="A15">
        <v>7</v>
      </c>
      <c r="B15">
        <v>399</v>
      </c>
      <c r="C15">
        <v>399</v>
      </c>
      <c r="D15">
        <v>399</v>
      </c>
      <c r="E15">
        <v>399</v>
      </c>
      <c r="G15" s="2" t="s">
        <v>23</v>
      </c>
      <c r="H15">
        <v>0.27400000000000002</v>
      </c>
      <c r="I15" t="s">
        <v>24</v>
      </c>
      <c r="J15" s="9"/>
    </row>
    <row r="16" spans="1:22" x14ac:dyDescent="0.25">
      <c r="A16">
        <v>8</v>
      </c>
      <c r="B16">
        <v>399</v>
      </c>
      <c r="C16">
        <v>399</v>
      </c>
      <c r="D16">
        <v>399</v>
      </c>
      <c r="E16">
        <v>399</v>
      </c>
    </row>
    <row r="17" spans="1:10" x14ac:dyDescent="0.25">
      <c r="A17">
        <v>9</v>
      </c>
      <c r="B17">
        <v>399</v>
      </c>
      <c r="C17">
        <v>399</v>
      </c>
      <c r="D17">
        <v>399</v>
      </c>
      <c r="E17">
        <v>399</v>
      </c>
      <c r="G17" s="10" t="s">
        <v>31</v>
      </c>
      <c r="J17" s="9"/>
    </row>
    <row r="18" spans="1:10" x14ac:dyDescent="0.25">
      <c r="A18">
        <v>10</v>
      </c>
      <c r="B18">
        <v>399</v>
      </c>
      <c r="C18">
        <v>399</v>
      </c>
      <c r="D18">
        <v>399</v>
      </c>
      <c r="E18">
        <v>399</v>
      </c>
      <c r="G18" s="2" t="s">
        <v>9</v>
      </c>
      <c r="H18">
        <f>(B5-B9)/_xlfn.STDEV.P(B9:B108)</f>
        <v>4.5986973548519163</v>
      </c>
    </row>
    <row r="19" spans="1:10" x14ac:dyDescent="0.25">
      <c r="A19">
        <v>11</v>
      </c>
      <c r="B19">
        <v>399</v>
      </c>
      <c r="C19">
        <v>399</v>
      </c>
      <c r="D19">
        <v>399</v>
      </c>
      <c r="E19">
        <v>399</v>
      </c>
      <c r="G19" s="2" t="s">
        <v>10</v>
      </c>
      <c r="H19">
        <f>(B108-B5)/_xlfn.STDEV.P(B9:B108)</f>
        <v>5.0369645579841444</v>
      </c>
    </row>
    <row r="20" spans="1:10" x14ac:dyDescent="0.25">
      <c r="A20">
        <v>12</v>
      </c>
      <c r="B20">
        <v>399</v>
      </c>
      <c r="C20">
        <v>399</v>
      </c>
      <c r="D20">
        <v>399</v>
      </c>
      <c r="E20">
        <v>399</v>
      </c>
      <c r="G20" s="2" t="s">
        <v>30</v>
      </c>
      <c r="H20" s="12">
        <f>(B4-1)/SQRT(B4)*SQRT(_xlfn.T.INV(0.01/2/B4,B4-2)^2/(B4-2+_xlfn.T.INV(0.01/2/B4,B4-2)^2))</f>
        <v>3.7540043721040317</v>
      </c>
      <c r="I20" t="s">
        <v>24</v>
      </c>
    </row>
    <row r="21" spans="1:10" x14ac:dyDescent="0.25">
      <c r="A21">
        <v>13</v>
      </c>
      <c r="B21">
        <v>399</v>
      </c>
      <c r="C21">
        <v>399</v>
      </c>
      <c r="D21">
        <v>399</v>
      </c>
      <c r="E21">
        <v>399</v>
      </c>
      <c r="G21" s="2"/>
    </row>
    <row r="22" spans="1:10" x14ac:dyDescent="0.25">
      <c r="A22">
        <v>14</v>
      </c>
      <c r="B22">
        <v>400</v>
      </c>
      <c r="C22">
        <v>400</v>
      </c>
      <c r="D22">
        <v>400</v>
      </c>
      <c r="E22">
        <v>400</v>
      </c>
      <c r="G22" s="2" t="s">
        <v>25</v>
      </c>
      <c r="H22">
        <f>C7/B7</f>
        <v>0.7863836630149269</v>
      </c>
      <c r="I22">
        <f>1-H18^2/(B4-1)</f>
        <v>0.78638366301492924</v>
      </c>
    </row>
    <row r="23" spans="1:10" x14ac:dyDescent="0.25">
      <c r="A23">
        <v>15</v>
      </c>
      <c r="B23">
        <v>400</v>
      </c>
      <c r="C23">
        <v>400</v>
      </c>
      <c r="D23">
        <v>400</v>
      </c>
      <c r="E23">
        <v>400</v>
      </c>
      <c r="G23" s="2" t="s">
        <v>27</v>
      </c>
      <c r="H23">
        <f>D7/B7</f>
        <v>0.74372715193547123</v>
      </c>
      <c r="I23">
        <f>1-H19^2/(B4-1)</f>
        <v>0.74372715193547068</v>
      </c>
    </row>
    <row r="24" spans="1:10" x14ac:dyDescent="0.25">
      <c r="A24">
        <v>16</v>
      </c>
      <c r="B24">
        <v>400</v>
      </c>
      <c r="C24">
        <v>400</v>
      </c>
      <c r="D24">
        <v>400</v>
      </c>
      <c r="E24">
        <v>400</v>
      </c>
      <c r="G24" s="2" t="s">
        <v>26</v>
      </c>
      <c r="H24">
        <f>E7/B7</f>
        <v>0.53479010699055407</v>
      </c>
    </row>
    <row r="25" spans="1:10" x14ac:dyDescent="0.25">
      <c r="A25">
        <v>17</v>
      </c>
      <c r="B25">
        <v>400</v>
      </c>
      <c r="C25">
        <v>400</v>
      </c>
      <c r="D25">
        <v>400</v>
      </c>
      <c r="E25">
        <v>400</v>
      </c>
    </row>
    <row r="26" spans="1:10" x14ac:dyDescent="0.25">
      <c r="A26">
        <v>18</v>
      </c>
      <c r="B26">
        <v>401</v>
      </c>
      <c r="C26">
        <v>401</v>
      </c>
      <c r="D26">
        <v>401</v>
      </c>
      <c r="E26">
        <v>401</v>
      </c>
      <c r="G26" s="2" t="s">
        <v>28</v>
      </c>
      <c r="H26">
        <v>0.85799999999999998</v>
      </c>
      <c r="I26" t="s">
        <v>24</v>
      </c>
    </row>
    <row r="27" spans="1:10" x14ac:dyDescent="0.25">
      <c r="A27">
        <v>19</v>
      </c>
      <c r="B27">
        <v>401</v>
      </c>
      <c r="C27">
        <v>401</v>
      </c>
      <c r="D27">
        <v>401</v>
      </c>
      <c r="E27">
        <v>401</v>
      </c>
      <c r="G27" s="2" t="s">
        <v>29</v>
      </c>
      <c r="H27">
        <v>0.79100000000000004</v>
      </c>
      <c r="I27" t="s">
        <v>24</v>
      </c>
    </row>
    <row r="28" spans="1:10" x14ac:dyDescent="0.25">
      <c r="A28">
        <v>20</v>
      </c>
      <c r="B28">
        <v>401</v>
      </c>
      <c r="C28">
        <v>401</v>
      </c>
      <c r="D28">
        <v>401</v>
      </c>
      <c r="E28">
        <v>401</v>
      </c>
    </row>
    <row r="29" spans="1:10" x14ac:dyDescent="0.25">
      <c r="A29">
        <v>21</v>
      </c>
      <c r="B29">
        <v>401</v>
      </c>
      <c r="C29">
        <v>401</v>
      </c>
      <c r="D29">
        <v>401</v>
      </c>
      <c r="E29">
        <v>401</v>
      </c>
      <c r="G29" s="10" t="s">
        <v>32</v>
      </c>
    </row>
    <row r="30" spans="1:10" x14ac:dyDescent="0.25">
      <c r="A30">
        <v>22</v>
      </c>
      <c r="B30">
        <v>401</v>
      </c>
      <c r="C30">
        <v>401</v>
      </c>
      <c r="D30">
        <v>401</v>
      </c>
      <c r="E30">
        <v>401</v>
      </c>
      <c r="G30" s="2" t="s">
        <v>33</v>
      </c>
      <c r="H30">
        <f>1/2/B4</f>
        <v>5.0000000000000001E-3</v>
      </c>
    </row>
    <row r="31" spans="1:10" x14ac:dyDescent="0.25">
      <c r="A31">
        <v>23</v>
      </c>
      <c r="B31">
        <v>401</v>
      </c>
      <c r="C31">
        <v>401</v>
      </c>
      <c r="D31">
        <v>401</v>
      </c>
      <c r="E31">
        <v>401</v>
      </c>
      <c r="G31" s="2" t="s">
        <v>34</v>
      </c>
      <c r="H31">
        <f>B5-_xlfn.NORM.INV(H30,0,SQRT(B6))</f>
        <v>421.2474921895909</v>
      </c>
    </row>
    <row r="32" spans="1:10" x14ac:dyDescent="0.25">
      <c r="A32">
        <v>24</v>
      </c>
      <c r="B32">
        <v>401</v>
      </c>
      <c r="C32">
        <v>401</v>
      </c>
      <c r="D32">
        <v>401</v>
      </c>
      <c r="E32">
        <v>401</v>
      </c>
      <c r="G32" s="2" t="s">
        <v>35</v>
      </c>
      <c r="H32">
        <f>B5+_xlfn.NORM.INV(H30,0,SQRT(B6))</f>
        <v>387.93250781040905</v>
      </c>
    </row>
    <row r="33" spans="1:5" x14ac:dyDescent="0.25">
      <c r="A33">
        <v>25</v>
      </c>
      <c r="B33">
        <v>401</v>
      </c>
      <c r="C33">
        <v>401</v>
      </c>
      <c r="D33">
        <v>401</v>
      </c>
      <c r="E33">
        <v>401</v>
      </c>
    </row>
    <row r="34" spans="1:5" x14ac:dyDescent="0.25">
      <c r="A34">
        <v>26</v>
      </c>
      <c r="B34">
        <v>401</v>
      </c>
      <c r="C34">
        <v>401</v>
      </c>
      <c r="D34">
        <v>401</v>
      </c>
      <c r="E34">
        <v>401</v>
      </c>
    </row>
    <row r="35" spans="1:5" x14ac:dyDescent="0.25">
      <c r="A35">
        <v>27</v>
      </c>
      <c r="B35">
        <v>401</v>
      </c>
      <c r="C35">
        <v>401</v>
      </c>
      <c r="D35">
        <v>401</v>
      </c>
      <c r="E35">
        <v>401</v>
      </c>
    </row>
    <row r="36" spans="1:5" x14ac:dyDescent="0.25">
      <c r="A36">
        <v>28</v>
      </c>
      <c r="B36">
        <v>401</v>
      </c>
      <c r="C36">
        <v>401</v>
      </c>
      <c r="D36">
        <v>401</v>
      </c>
      <c r="E36">
        <v>401</v>
      </c>
    </row>
    <row r="37" spans="1:5" x14ac:dyDescent="0.25">
      <c r="A37">
        <v>29</v>
      </c>
      <c r="B37">
        <v>401</v>
      </c>
      <c r="C37">
        <v>401</v>
      </c>
      <c r="D37">
        <v>401</v>
      </c>
      <c r="E37">
        <v>401</v>
      </c>
    </row>
    <row r="38" spans="1:5" x14ac:dyDescent="0.25">
      <c r="A38">
        <v>30</v>
      </c>
      <c r="B38">
        <v>402</v>
      </c>
      <c r="C38">
        <v>402</v>
      </c>
      <c r="D38">
        <v>402</v>
      </c>
      <c r="E38">
        <v>402</v>
      </c>
    </row>
    <row r="39" spans="1:5" x14ac:dyDescent="0.25">
      <c r="A39">
        <v>31</v>
      </c>
      <c r="B39">
        <v>402</v>
      </c>
      <c r="C39">
        <v>402</v>
      </c>
      <c r="D39">
        <v>402</v>
      </c>
      <c r="E39">
        <v>402</v>
      </c>
    </row>
    <row r="40" spans="1:5" x14ac:dyDescent="0.25">
      <c r="A40">
        <v>32</v>
      </c>
      <c r="B40">
        <v>402</v>
      </c>
      <c r="C40">
        <v>402</v>
      </c>
      <c r="D40">
        <v>402</v>
      </c>
      <c r="E40">
        <v>402</v>
      </c>
    </row>
    <row r="41" spans="1:5" x14ac:dyDescent="0.25">
      <c r="A41">
        <v>33</v>
      </c>
      <c r="B41">
        <v>402</v>
      </c>
      <c r="C41">
        <v>402</v>
      </c>
      <c r="D41">
        <v>402</v>
      </c>
      <c r="E41">
        <v>402</v>
      </c>
    </row>
    <row r="42" spans="1:5" x14ac:dyDescent="0.25">
      <c r="A42">
        <v>34</v>
      </c>
      <c r="B42">
        <v>402</v>
      </c>
      <c r="C42">
        <v>402</v>
      </c>
      <c r="D42">
        <v>402</v>
      </c>
      <c r="E42">
        <v>402</v>
      </c>
    </row>
    <row r="43" spans="1:5" x14ac:dyDescent="0.25">
      <c r="A43">
        <v>35</v>
      </c>
      <c r="B43">
        <v>402</v>
      </c>
      <c r="C43">
        <v>402</v>
      </c>
      <c r="D43">
        <v>402</v>
      </c>
      <c r="E43">
        <v>402</v>
      </c>
    </row>
    <row r="44" spans="1:5" x14ac:dyDescent="0.25">
      <c r="A44">
        <v>36</v>
      </c>
      <c r="B44">
        <v>402</v>
      </c>
      <c r="C44">
        <v>402</v>
      </c>
      <c r="D44">
        <v>402</v>
      </c>
      <c r="E44">
        <v>402</v>
      </c>
    </row>
    <row r="45" spans="1:5" x14ac:dyDescent="0.25">
      <c r="A45">
        <v>37</v>
      </c>
      <c r="B45">
        <v>402</v>
      </c>
      <c r="C45">
        <v>402</v>
      </c>
      <c r="D45">
        <v>402</v>
      </c>
      <c r="E45">
        <v>402</v>
      </c>
    </row>
    <row r="46" spans="1:5" x14ac:dyDescent="0.25">
      <c r="A46">
        <v>38</v>
      </c>
      <c r="B46">
        <v>403</v>
      </c>
      <c r="C46">
        <v>403</v>
      </c>
      <c r="D46">
        <v>403</v>
      </c>
      <c r="E46">
        <v>403</v>
      </c>
    </row>
    <row r="47" spans="1:5" x14ac:dyDescent="0.25">
      <c r="A47">
        <v>39</v>
      </c>
      <c r="B47">
        <v>403</v>
      </c>
      <c r="C47">
        <v>403</v>
      </c>
      <c r="D47">
        <v>403</v>
      </c>
      <c r="E47">
        <v>403</v>
      </c>
    </row>
    <row r="48" spans="1:5" x14ac:dyDescent="0.25">
      <c r="A48">
        <v>40</v>
      </c>
      <c r="B48">
        <v>403</v>
      </c>
      <c r="C48">
        <v>403</v>
      </c>
      <c r="D48">
        <v>403</v>
      </c>
      <c r="E48">
        <v>403</v>
      </c>
    </row>
    <row r="49" spans="1:5" x14ac:dyDescent="0.25">
      <c r="A49">
        <v>41</v>
      </c>
      <c r="B49">
        <v>403</v>
      </c>
      <c r="C49">
        <v>403</v>
      </c>
      <c r="D49">
        <v>403</v>
      </c>
      <c r="E49">
        <v>403</v>
      </c>
    </row>
    <row r="50" spans="1:5" x14ac:dyDescent="0.25">
      <c r="A50">
        <v>42</v>
      </c>
      <c r="B50">
        <v>403</v>
      </c>
      <c r="C50">
        <v>403</v>
      </c>
      <c r="D50">
        <v>403</v>
      </c>
      <c r="E50">
        <v>403</v>
      </c>
    </row>
    <row r="51" spans="1:5" x14ac:dyDescent="0.25">
      <c r="A51">
        <v>43</v>
      </c>
      <c r="B51">
        <v>403</v>
      </c>
      <c r="C51">
        <v>403</v>
      </c>
      <c r="D51">
        <v>403</v>
      </c>
      <c r="E51">
        <v>403</v>
      </c>
    </row>
    <row r="52" spans="1:5" x14ac:dyDescent="0.25">
      <c r="A52">
        <v>44</v>
      </c>
      <c r="B52">
        <v>404</v>
      </c>
      <c r="C52">
        <v>404</v>
      </c>
      <c r="D52">
        <v>404</v>
      </c>
      <c r="E52">
        <v>404</v>
      </c>
    </row>
    <row r="53" spans="1:5" x14ac:dyDescent="0.25">
      <c r="A53">
        <v>45</v>
      </c>
      <c r="B53">
        <v>404</v>
      </c>
      <c r="C53">
        <v>404</v>
      </c>
      <c r="D53">
        <v>404</v>
      </c>
      <c r="E53">
        <v>404</v>
      </c>
    </row>
    <row r="54" spans="1:5" x14ac:dyDescent="0.25">
      <c r="A54">
        <v>46</v>
      </c>
      <c r="B54">
        <v>404</v>
      </c>
      <c r="C54">
        <v>404</v>
      </c>
      <c r="D54">
        <v>404</v>
      </c>
      <c r="E54">
        <v>404</v>
      </c>
    </row>
    <row r="55" spans="1:5" x14ac:dyDescent="0.25">
      <c r="A55">
        <v>47</v>
      </c>
      <c r="B55">
        <v>404</v>
      </c>
      <c r="C55">
        <v>404</v>
      </c>
      <c r="D55">
        <v>404</v>
      </c>
      <c r="E55">
        <v>404</v>
      </c>
    </row>
    <row r="56" spans="1:5" x14ac:dyDescent="0.25">
      <c r="A56">
        <v>48</v>
      </c>
      <c r="B56">
        <v>404</v>
      </c>
      <c r="C56">
        <v>404</v>
      </c>
      <c r="D56">
        <v>404</v>
      </c>
      <c r="E56">
        <v>404</v>
      </c>
    </row>
    <row r="57" spans="1:5" x14ac:dyDescent="0.25">
      <c r="A57">
        <v>49</v>
      </c>
      <c r="B57">
        <v>404</v>
      </c>
      <c r="C57">
        <v>404</v>
      </c>
      <c r="D57">
        <v>404</v>
      </c>
      <c r="E57">
        <v>404</v>
      </c>
    </row>
    <row r="58" spans="1:5" x14ac:dyDescent="0.25">
      <c r="A58">
        <v>50</v>
      </c>
      <c r="B58">
        <v>404</v>
      </c>
      <c r="C58">
        <v>404</v>
      </c>
      <c r="D58">
        <v>404</v>
      </c>
      <c r="E58">
        <v>404</v>
      </c>
    </row>
    <row r="59" spans="1:5" x14ac:dyDescent="0.25">
      <c r="A59">
        <v>51</v>
      </c>
      <c r="B59">
        <v>404</v>
      </c>
      <c r="C59">
        <v>404</v>
      </c>
      <c r="D59">
        <v>404</v>
      </c>
      <c r="E59">
        <v>404</v>
      </c>
    </row>
    <row r="60" spans="1:5" x14ac:dyDescent="0.25">
      <c r="A60">
        <v>52</v>
      </c>
      <c r="B60">
        <v>404</v>
      </c>
      <c r="C60">
        <v>404</v>
      </c>
      <c r="D60">
        <v>404</v>
      </c>
      <c r="E60">
        <v>404</v>
      </c>
    </row>
    <row r="61" spans="1:5" x14ac:dyDescent="0.25">
      <c r="A61">
        <v>53</v>
      </c>
      <c r="B61">
        <v>405</v>
      </c>
      <c r="C61">
        <v>405</v>
      </c>
      <c r="D61">
        <v>405</v>
      </c>
      <c r="E61">
        <v>405</v>
      </c>
    </row>
    <row r="62" spans="1:5" x14ac:dyDescent="0.25">
      <c r="A62">
        <v>54</v>
      </c>
      <c r="B62">
        <v>405</v>
      </c>
      <c r="C62">
        <v>405</v>
      </c>
      <c r="D62">
        <v>405</v>
      </c>
      <c r="E62">
        <v>405</v>
      </c>
    </row>
    <row r="63" spans="1:5" x14ac:dyDescent="0.25">
      <c r="A63">
        <v>55</v>
      </c>
      <c r="B63">
        <v>405</v>
      </c>
      <c r="C63">
        <v>405</v>
      </c>
      <c r="D63">
        <v>405</v>
      </c>
      <c r="E63">
        <v>405</v>
      </c>
    </row>
    <row r="64" spans="1:5" x14ac:dyDescent="0.25">
      <c r="A64">
        <v>56</v>
      </c>
      <c r="B64">
        <v>405</v>
      </c>
      <c r="C64">
        <v>405</v>
      </c>
      <c r="D64">
        <v>405</v>
      </c>
      <c r="E64">
        <v>405</v>
      </c>
    </row>
    <row r="65" spans="1:5" x14ac:dyDescent="0.25">
      <c r="A65">
        <v>57</v>
      </c>
      <c r="B65">
        <v>405</v>
      </c>
      <c r="C65">
        <v>405</v>
      </c>
      <c r="D65">
        <v>405</v>
      </c>
      <c r="E65">
        <v>405</v>
      </c>
    </row>
    <row r="66" spans="1:5" x14ac:dyDescent="0.25">
      <c r="A66">
        <v>58</v>
      </c>
      <c r="B66">
        <v>406</v>
      </c>
      <c r="C66">
        <v>406</v>
      </c>
      <c r="D66">
        <v>406</v>
      </c>
      <c r="E66">
        <v>406</v>
      </c>
    </row>
    <row r="67" spans="1:5" x14ac:dyDescent="0.25">
      <c r="A67">
        <v>59</v>
      </c>
      <c r="B67">
        <v>406</v>
      </c>
      <c r="C67">
        <v>406</v>
      </c>
      <c r="D67">
        <v>406</v>
      </c>
      <c r="E67">
        <v>406</v>
      </c>
    </row>
    <row r="68" spans="1:5" x14ac:dyDescent="0.25">
      <c r="A68">
        <v>60</v>
      </c>
      <c r="B68">
        <v>406</v>
      </c>
      <c r="C68">
        <v>406</v>
      </c>
      <c r="D68">
        <v>406</v>
      </c>
      <c r="E68">
        <v>406</v>
      </c>
    </row>
    <row r="69" spans="1:5" x14ac:dyDescent="0.25">
      <c r="A69">
        <v>61</v>
      </c>
      <c r="B69">
        <v>406</v>
      </c>
      <c r="C69">
        <v>406</v>
      </c>
      <c r="D69">
        <v>406</v>
      </c>
      <c r="E69">
        <v>406</v>
      </c>
    </row>
    <row r="70" spans="1:5" x14ac:dyDescent="0.25">
      <c r="A70">
        <v>62</v>
      </c>
      <c r="B70">
        <v>406</v>
      </c>
      <c r="C70">
        <v>406</v>
      </c>
      <c r="D70">
        <v>406</v>
      </c>
      <c r="E70">
        <v>406</v>
      </c>
    </row>
    <row r="71" spans="1:5" x14ac:dyDescent="0.25">
      <c r="A71">
        <v>63</v>
      </c>
      <c r="B71">
        <v>406</v>
      </c>
      <c r="C71">
        <v>406</v>
      </c>
      <c r="D71">
        <v>406</v>
      </c>
      <c r="E71">
        <v>406</v>
      </c>
    </row>
    <row r="72" spans="1:5" x14ac:dyDescent="0.25">
      <c r="A72">
        <v>64</v>
      </c>
      <c r="B72">
        <v>406</v>
      </c>
      <c r="C72">
        <v>406</v>
      </c>
      <c r="D72">
        <v>406</v>
      </c>
      <c r="E72">
        <v>406</v>
      </c>
    </row>
    <row r="73" spans="1:5" x14ac:dyDescent="0.25">
      <c r="A73">
        <v>65</v>
      </c>
      <c r="B73">
        <v>406</v>
      </c>
      <c r="C73">
        <v>406</v>
      </c>
      <c r="D73">
        <v>406</v>
      </c>
      <c r="E73">
        <v>406</v>
      </c>
    </row>
    <row r="74" spans="1:5" x14ac:dyDescent="0.25">
      <c r="A74">
        <v>66</v>
      </c>
      <c r="B74">
        <v>406</v>
      </c>
      <c r="C74">
        <v>406</v>
      </c>
      <c r="D74">
        <v>406</v>
      </c>
      <c r="E74">
        <v>406</v>
      </c>
    </row>
    <row r="75" spans="1:5" x14ac:dyDescent="0.25">
      <c r="A75">
        <v>67</v>
      </c>
      <c r="B75">
        <v>406</v>
      </c>
      <c r="C75">
        <v>406</v>
      </c>
      <c r="D75">
        <v>406</v>
      </c>
      <c r="E75">
        <v>406</v>
      </c>
    </row>
    <row r="76" spans="1:5" x14ac:dyDescent="0.25">
      <c r="A76">
        <v>68</v>
      </c>
      <c r="B76">
        <v>406</v>
      </c>
      <c r="C76">
        <v>406</v>
      </c>
      <c r="D76">
        <v>406</v>
      </c>
      <c r="E76">
        <v>406</v>
      </c>
    </row>
    <row r="77" spans="1:5" x14ac:dyDescent="0.25">
      <c r="A77">
        <v>69</v>
      </c>
      <c r="B77">
        <v>406</v>
      </c>
      <c r="C77">
        <v>406</v>
      </c>
      <c r="D77">
        <v>406</v>
      </c>
      <c r="E77">
        <v>406</v>
      </c>
    </row>
    <row r="78" spans="1:5" x14ac:dyDescent="0.25">
      <c r="A78">
        <v>70</v>
      </c>
      <c r="B78">
        <v>407</v>
      </c>
      <c r="C78">
        <v>407</v>
      </c>
      <c r="D78">
        <v>407</v>
      </c>
      <c r="E78">
        <v>407</v>
      </c>
    </row>
    <row r="79" spans="1:5" x14ac:dyDescent="0.25">
      <c r="A79">
        <v>71</v>
      </c>
      <c r="B79">
        <v>407</v>
      </c>
      <c r="C79">
        <v>407</v>
      </c>
      <c r="D79">
        <v>407</v>
      </c>
      <c r="E79">
        <v>407</v>
      </c>
    </row>
    <row r="80" spans="1:5" x14ac:dyDescent="0.25">
      <c r="A80">
        <v>72</v>
      </c>
      <c r="B80">
        <v>407</v>
      </c>
      <c r="C80">
        <v>407</v>
      </c>
      <c r="D80">
        <v>407</v>
      </c>
      <c r="E80">
        <v>407</v>
      </c>
    </row>
    <row r="81" spans="1:5" x14ac:dyDescent="0.25">
      <c r="A81">
        <v>73</v>
      </c>
      <c r="B81">
        <v>407</v>
      </c>
      <c r="C81">
        <v>407</v>
      </c>
      <c r="D81">
        <v>407</v>
      </c>
      <c r="E81">
        <v>407</v>
      </c>
    </row>
    <row r="82" spans="1:5" x14ac:dyDescent="0.25">
      <c r="A82">
        <v>74</v>
      </c>
      <c r="B82">
        <v>407</v>
      </c>
      <c r="C82">
        <v>407</v>
      </c>
      <c r="D82">
        <v>407</v>
      </c>
      <c r="E82">
        <v>407</v>
      </c>
    </row>
    <row r="83" spans="1:5" x14ac:dyDescent="0.25">
      <c r="A83">
        <v>75</v>
      </c>
      <c r="B83">
        <v>407</v>
      </c>
      <c r="C83">
        <v>407</v>
      </c>
      <c r="D83">
        <v>407</v>
      </c>
      <c r="E83">
        <v>407</v>
      </c>
    </row>
    <row r="84" spans="1:5" x14ac:dyDescent="0.25">
      <c r="A84">
        <v>76</v>
      </c>
      <c r="B84">
        <v>407</v>
      </c>
      <c r="C84">
        <v>407</v>
      </c>
      <c r="D84">
        <v>407</v>
      </c>
      <c r="E84">
        <v>407</v>
      </c>
    </row>
    <row r="85" spans="1:5" x14ac:dyDescent="0.25">
      <c r="A85">
        <v>77</v>
      </c>
      <c r="B85">
        <v>407</v>
      </c>
      <c r="C85">
        <v>407</v>
      </c>
      <c r="D85">
        <v>407</v>
      </c>
      <c r="E85">
        <v>407</v>
      </c>
    </row>
    <row r="86" spans="1:5" x14ac:dyDescent="0.25">
      <c r="A86">
        <v>78</v>
      </c>
      <c r="B86">
        <v>408</v>
      </c>
      <c r="C86">
        <v>408</v>
      </c>
      <c r="D86">
        <v>408</v>
      </c>
      <c r="E86">
        <v>408</v>
      </c>
    </row>
    <row r="87" spans="1:5" x14ac:dyDescent="0.25">
      <c r="A87">
        <v>79</v>
      </c>
      <c r="B87">
        <v>408</v>
      </c>
      <c r="C87">
        <v>408</v>
      </c>
      <c r="D87">
        <v>408</v>
      </c>
      <c r="E87">
        <v>408</v>
      </c>
    </row>
    <row r="88" spans="1:5" x14ac:dyDescent="0.25">
      <c r="A88">
        <v>80</v>
      </c>
      <c r="B88">
        <v>408</v>
      </c>
      <c r="C88">
        <v>408</v>
      </c>
      <c r="D88">
        <v>408</v>
      </c>
      <c r="E88">
        <v>408</v>
      </c>
    </row>
    <row r="89" spans="1:5" x14ac:dyDescent="0.25">
      <c r="A89">
        <v>81</v>
      </c>
      <c r="B89">
        <v>408</v>
      </c>
      <c r="C89">
        <v>408</v>
      </c>
      <c r="D89">
        <v>408</v>
      </c>
      <c r="E89">
        <v>408</v>
      </c>
    </row>
    <row r="90" spans="1:5" x14ac:dyDescent="0.25">
      <c r="A90">
        <v>82</v>
      </c>
      <c r="B90">
        <v>408</v>
      </c>
      <c r="C90">
        <v>408</v>
      </c>
      <c r="D90">
        <v>408</v>
      </c>
      <c r="E90">
        <v>408</v>
      </c>
    </row>
    <row r="91" spans="1:5" x14ac:dyDescent="0.25">
      <c r="A91">
        <v>83</v>
      </c>
      <c r="B91">
        <v>409</v>
      </c>
      <c r="C91">
        <v>409</v>
      </c>
      <c r="D91">
        <v>409</v>
      </c>
      <c r="E91">
        <v>409</v>
      </c>
    </row>
    <row r="92" spans="1:5" x14ac:dyDescent="0.25">
      <c r="A92">
        <v>84</v>
      </c>
      <c r="B92">
        <v>409</v>
      </c>
      <c r="C92">
        <v>409</v>
      </c>
      <c r="D92">
        <v>409</v>
      </c>
      <c r="E92">
        <v>409</v>
      </c>
    </row>
    <row r="93" spans="1:5" x14ac:dyDescent="0.25">
      <c r="A93">
        <v>85</v>
      </c>
      <c r="B93">
        <v>409</v>
      </c>
      <c r="C93">
        <v>409</v>
      </c>
      <c r="D93">
        <v>409</v>
      </c>
      <c r="E93">
        <v>409</v>
      </c>
    </row>
    <row r="94" spans="1:5" x14ac:dyDescent="0.25">
      <c r="A94">
        <v>86</v>
      </c>
      <c r="B94">
        <v>409</v>
      </c>
      <c r="C94">
        <v>409</v>
      </c>
      <c r="D94">
        <v>409</v>
      </c>
      <c r="E94">
        <v>409</v>
      </c>
    </row>
    <row r="95" spans="1:5" x14ac:dyDescent="0.25">
      <c r="A95">
        <v>87</v>
      </c>
      <c r="B95">
        <v>409</v>
      </c>
      <c r="C95">
        <v>409</v>
      </c>
      <c r="D95">
        <v>409</v>
      </c>
      <c r="E95">
        <v>409</v>
      </c>
    </row>
    <row r="96" spans="1:5" x14ac:dyDescent="0.25">
      <c r="A96">
        <v>88</v>
      </c>
      <c r="B96">
        <v>410</v>
      </c>
      <c r="C96">
        <v>410</v>
      </c>
      <c r="D96">
        <v>410</v>
      </c>
      <c r="E96">
        <v>410</v>
      </c>
    </row>
    <row r="97" spans="1:5" x14ac:dyDescent="0.25">
      <c r="A97">
        <v>89</v>
      </c>
      <c r="B97">
        <v>410</v>
      </c>
      <c r="C97">
        <v>410</v>
      </c>
      <c r="D97">
        <v>410</v>
      </c>
      <c r="E97">
        <v>410</v>
      </c>
    </row>
    <row r="98" spans="1:5" x14ac:dyDescent="0.25">
      <c r="A98">
        <v>90</v>
      </c>
      <c r="B98">
        <v>410</v>
      </c>
      <c r="C98">
        <v>410</v>
      </c>
      <c r="D98">
        <v>410</v>
      </c>
      <c r="E98">
        <v>410</v>
      </c>
    </row>
    <row r="99" spans="1:5" x14ac:dyDescent="0.25">
      <c r="A99">
        <v>91</v>
      </c>
      <c r="B99">
        <v>410</v>
      </c>
      <c r="C99">
        <v>410</v>
      </c>
      <c r="D99">
        <v>410</v>
      </c>
      <c r="E99">
        <v>410</v>
      </c>
    </row>
    <row r="100" spans="1:5" x14ac:dyDescent="0.25">
      <c r="A100">
        <v>92</v>
      </c>
      <c r="B100">
        <v>411</v>
      </c>
      <c r="C100">
        <v>411</v>
      </c>
      <c r="D100">
        <v>411</v>
      </c>
      <c r="E100">
        <v>411</v>
      </c>
    </row>
    <row r="101" spans="1:5" x14ac:dyDescent="0.25">
      <c r="A101">
        <v>93</v>
      </c>
      <c r="B101">
        <v>412</v>
      </c>
      <c r="C101">
        <v>412</v>
      </c>
      <c r="D101">
        <v>412</v>
      </c>
      <c r="E101">
        <v>412</v>
      </c>
    </row>
    <row r="102" spans="1:5" x14ac:dyDescent="0.25">
      <c r="A102">
        <v>94</v>
      </c>
      <c r="B102">
        <v>412</v>
      </c>
      <c r="C102">
        <v>412</v>
      </c>
      <c r="D102">
        <v>412</v>
      </c>
      <c r="E102">
        <v>412</v>
      </c>
    </row>
    <row r="103" spans="1:5" x14ac:dyDescent="0.25">
      <c r="A103">
        <v>95</v>
      </c>
      <c r="B103">
        <v>412</v>
      </c>
      <c r="C103">
        <v>412</v>
      </c>
      <c r="D103">
        <v>412</v>
      </c>
      <c r="E103">
        <v>412</v>
      </c>
    </row>
    <row r="104" spans="1:5" x14ac:dyDescent="0.25">
      <c r="A104">
        <v>96</v>
      </c>
      <c r="B104">
        <v>413</v>
      </c>
      <c r="C104">
        <v>413</v>
      </c>
      <c r="D104">
        <v>413</v>
      </c>
      <c r="E104">
        <v>413</v>
      </c>
    </row>
    <row r="105" spans="1:5" x14ac:dyDescent="0.25">
      <c r="A105">
        <v>97</v>
      </c>
      <c r="B105">
        <v>415</v>
      </c>
      <c r="C105">
        <v>415</v>
      </c>
      <c r="D105">
        <v>415</v>
      </c>
      <c r="E105">
        <v>415</v>
      </c>
    </row>
    <row r="106" spans="1:5" x14ac:dyDescent="0.25">
      <c r="A106">
        <v>98</v>
      </c>
      <c r="B106">
        <v>418</v>
      </c>
      <c r="C106">
        <v>418</v>
      </c>
      <c r="D106">
        <v>418</v>
      </c>
      <c r="E106">
        <v>418</v>
      </c>
    </row>
    <row r="107" spans="1:5" x14ac:dyDescent="0.25">
      <c r="A107">
        <v>99</v>
      </c>
      <c r="B107">
        <v>423</v>
      </c>
      <c r="C107">
        <v>423</v>
      </c>
      <c r="D107">
        <v>423</v>
      </c>
      <c r="E107">
        <v>423</v>
      </c>
    </row>
    <row r="108" spans="1:5" x14ac:dyDescent="0.25">
      <c r="A108">
        <v>100</v>
      </c>
      <c r="B108">
        <v>437</v>
      </c>
      <c r="C108">
        <v>437</v>
      </c>
    </row>
  </sheetData>
  <sortState ref="B9:B108">
    <sortCondition ref="B9:B1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QQ plot</vt:lpstr>
      <vt:lpstr>Moments</vt:lpstr>
      <vt:lpstr>Outliers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2014-09-09T19:25:32Z</dcterms:created>
  <dcterms:modified xsi:type="dcterms:W3CDTF">2016-09-14T14:23:10Z</dcterms:modified>
</cp:coreProperties>
</file>