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"/>
    </mc:Choice>
  </mc:AlternateContent>
  <bookViews>
    <workbookView xWindow="0" yWindow="0" windowWidth="10780" windowHeight="3510"/>
  </bookViews>
  <sheets>
    <sheet name="Solver" sheetId="3" r:id="rId1"/>
    <sheet name="Example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3" l="1"/>
  <c r="E21" i="3"/>
  <c r="E20" i="3"/>
  <c r="F18" i="3"/>
  <c r="F17" i="3"/>
  <c r="F16" i="3"/>
  <c r="F14" i="3"/>
  <c r="E14" i="3"/>
  <c r="F13" i="3"/>
  <c r="E13" i="3"/>
  <c r="F12" i="3"/>
  <c r="E12" i="3"/>
  <c r="F10" i="3"/>
  <c r="E10" i="3"/>
  <c r="F9" i="3"/>
  <c r="E9" i="3"/>
  <c r="F8" i="3"/>
  <c r="E8" i="3"/>
  <c r="H10" i="3" s="1"/>
  <c r="D5" i="3"/>
  <c r="E5" i="3" s="1"/>
  <c r="E4" i="3"/>
  <c r="F21" i="3" s="1"/>
  <c r="D4" i="3"/>
  <c r="D3" i="3"/>
  <c r="E3" i="3" s="1"/>
  <c r="E21" i="1"/>
  <c r="E22" i="1"/>
  <c r="E20" i="1"/>
  <c r="F17" i="1"/>
  <c r="F18" i="1"/>
  <c r="F16" i="1"/>
  <c r="F13" i="1"/>
  <c r="F14" i="1"/>
  <c r="F12" i="1"/>
  <c r="E13" i="1"/>
  <c r="E14" i="1"/>
  <c r="E12" i="1"/>
  <c r="E9" i="1"/>
  <c r="E10" i="1"/>
  <c r="E8" i="1"/>
  <c r="F9" i="1"/>
  <c r="F10" i="1"/>
  <c r="F8" i="1"/>
  <c r="D14" i="3" l="1"/>
  <c r="F22" i="3"/>
  <c r="E18" i="3"/>
  <c r="E16" i="3"/>
  <c r="F20" i="3"/>
  <c r="K22" i="3" s="1"/>
  <c r="H22" i="3" s="1"/>
  <c r="D12" i="3"/>
  <c r="D13" i="3"/>
  <c r="E17" i="3"/>
  <c r="H10" i="1"/>
  <c r="K14" i="3" l="1"/>
  <c r="H14" i="3" s="1"/>
  <c r="K18" i="3"/>
  <c r="H18" i="3" s="1"/>
  <c r="D3" i="1"/>
  <c r="E3" i="1" s="1"/>
  <c r="D4" i="1"/>
  <c r="E4" i="1" s="1"/>
  <c r="D5" i="1"/>
  <c r="E5" i="1" s="1"/>
  <c r="E18" i="1" l="1"/>
  <c r="F22" i="1"/>
  <c r="D14" i="1"/>
  <c r="E17" i="1"/>
  <c r="F21" i="1"/>
  <c r="D13" i="1"/>
  <c r="F20" i="1"/>
  <c r="D12" i="1"/>
  <c r="E16" i="1"/>
  <c r="K14" i="1" l="1"/>
  <c r="H14" i="1" s="1"/>
  <c r="K22" i="1"/>
  <c r="H22" i="1" s="1"/>
  <c r="K18" i="1"/>
  <c r="H18" i="1" s="1"/>
</calcChain>
</file>

<file path=xl/sharedStrings.xml><?xml version="1.0" encoding="utf-8"?>
<sst xmlns="http://schemas.openxmlformats.org/spreadsheetml/2006/main" count="32" uniqueCount="15">
  <si>
    <t>N</t>
  </si>
  <si>
    <t>Flow Rate (cm/s)</t>
  </si>
  <si>
    <t>retention time (s)</t>
  </si>
  <si>
    <t>peak width (tangent) (cm)</t>
  </si>
  <si>
    <t>Column Length (cm)</t>
  </si>
  <si>
    <t>D=</t>
  </si>
  <si>
    <t>HETP</t>
  </si>
  <si>
    <t>HETP=A+B/u+Cu</t>
  </si>
  <si>
    <t>B =</t>
  </si>
  <si>
    <t>A =</t>
  </si>
  <si>
    <t>D =</t>
  </si>
  <si>
    <t>C =</t>
  </si>
  <si>
    <t>HETP Matrix Equation Solver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</si>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</sst>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7"/>
      <color rgb="FF000000"/>
      <name val="Verdana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2" fontId="3" fillId="0" borderId="0" xfId="0" applyNumberFormat="1" applyFont="1" applyFill="1"/>
    <xf numFmtId="0" fontId="0" fillId="0" borderId="10" xfId="0" applyBorder="1"/>
    <xf numFmtId="0" fontId="0" fillId="0" borderId="11" xfId="0" applyBorder="1" applyAlignment="1">
      <alignment horizontal="center"/>
    </xf>
    <xf numFmtId="164" fontId="0" fillId="0" borderId="13" xfId="0" applyNumberFormat="1" applyBorder="1"/>
    <xf numFmtId="164" fontId="0" fillId="0" borderId="0" xfId="0" applyNumberFormat="1" applyBorder="1"/>
    <xf numFmtId="164" fontId="0" fillId="0" borderId="18" xfId="0" applyNumberFormat="1" applyBorder="1"/>
    <xf numFmtId="0" fontId="0" fillId="0" borderId="0" xfId="0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right"/>
    </xf>
    <xf numFmtId="0" fontId="5" fillId="0" borderId="0" xfId="0" applyFont="1" applyAlignment="1">
      <alignment horizontal="left" vertical="center"/>
    </xf>
    <xf numFmtId="0" fontId="5" fillId="4" borderId="0" xfId="0" applyFont="1" applyFill="1"/>
    <xf numFmtId="164" fontId="6" fillId="0" borderId="13" xfId="0" applyNumberFormat="1" applyFont="1" applyBorder="1"/>
    <xf numFmtId="164" fontId="6" fillId="0" borderId="0" xfId="0" applyNumberFormat="1" applyFont="1" applyBorder="1"/>
    <xf numFmtId="164" fontId="6" fillId="0" borderId="18" xfId="0" applyNumberFormat="1" applyFont="1" applyBorder="1"/>
    <xf numFmtId="2" fontId="7" fillId="0" borderId="0" xfId="0" applyNumberFormat="1" applyFont="1" applyFill="1"/>
    <xf numFmtId="164" fontId="0" fillId="0" borderId="12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9" xfId="0" applyNumberFormat="1" applyBorder="1"/>
    <xf numFmtId="164" fontId="6" fillId="0" borderId="12" xfId="0" applyNumberFormat="1" applyFont="1" applyBorder="1"/>
    <xf numFmtId="164" fontId="6" fillId="0" borderId="15" xfId="0" applyNumberFormat="1" applyFont="1" applyBorder="1"/>
    <xf numFmtId="164" fontId="6" fillId="0" borderId="17" xfId="0" applyNumberFormat="1" applyFont="1" applyBorder="1"/>
    <xf numFmtId="164" fontId="6" fillId="0" borderId="14" xfId="0" applyNumberFormat="1" applyFont="1" applyBorder="1"/>
    <xf numFmtId="164" fontId="6" fillId="0" borderId="16" xfId="0" applyNumberFormat="1" applyFont="1" applyBorder="1"/>
    <xf numFmtId="164" fontId="6" fillId="0" borderId="19" xfId="0" applyNumberFormat="1" applyFont="1" applyBorder="1"/>
    <xf numFmtId="0" fontId="0" fillId="0" borderId="0" xfId="0" applyAlignment="1">
      <alignment horizontal="center"/>
    </xf>
    <xf numFmtId="2" fontId="8" fillId="0" borderId="2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2" fontId="8" fillId="0" borderId="3" xfId="0" applyNumberFormat="1" applyFont="1" applyFill="1" applyBorder="1" applyAlignment="1">
      <alignment horizontal="center" vertical="center" wrapText="1"/>
    </xf>
    <xf numFmtId="2" fontId="8" fillId="0" borderId="7" xfId="0" applyNumberFormat="1" applyFont="1" applyFill="1" applyBorder="1" applyAlignment="1">
      <alignment horizontal="center" vertical="center" wrapText="1"/>
    </xf>
    <xf numFmtId="2" fontId="8" fillId="0" borderId="8" xfId="0" applyNumberFormat="1" applyFont="1" applyFill="1" applyBorder="1" applyAlignment="1">
      <alignment horizontal="center" vertical="center" wrapText="1"/>
    </xf>
    <xf numFmtId="2" fontId="8" fillId="0" borderId="9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/>
    <xf numFmtId="0" fontId="4" fillId="2" borderId="0" xfId="0" applyFont="1" applyFill="1" applyAlignment="1">
      <alignment horizontal="right"/>
    </xf>
    <xf numFmtId="2" fontId="9" fillId="3" borderId="2" xfId="0" applyNumberFormat="1" applyFont="1" applyFill="1" applyBorder="1" applyAlignment="1">
      <alignment horizontal="center" vertical="center" wrapText="1"/>
    </xf>
    <xf numFmtId="2" fontId="9" fillId="3" borderId="1" xfId="0" applyNumberFormat="1" applyFont="1" applyFill="1" applyBorder="1" applyAlignment="1">
      <alignment horizontal="center" vertical="center" wrapText="1"/>
    </xf>
    <xf numFmtId="2" fontId="9" fillId="3" borderId="3" xfId="0" applyNumberFormat="1" applyFont="1" applyFill="1" applyBorder="1" applyAlignment="1">
      <alignment horizontal="center" vertical="center" wrapText="1"/>
    </xf>
    <xf numFmtId="2" fontId="9" fillId="3" borderId="7" xfId="0" applyNumberFormat="1" applyFont="1" applyFill="1" applyBorder="1" applyAlignment="1">
      <alignment horizontal="center" vertical="center" wrapText="1"/>
    </xf>
    <xf numFmtId="2" fontId="9" fillId="3" borderId="8" xfId="0" applyNumberFormat="1" applyFont="1" applyFill="1" applyBorder="1" applyAlignment="1">
      <alignment horizontal="center" vertical="center" wrapText="1"/>
    </xf>
    <xf numFmtId="2" fontId="9" fillId="3" borderId="9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/>
    </xf>
    <xf numFmtId="0" fontId="4" fillId="5" borderId="20" xfId="0" applyFont="1" applyFill="1" applyBorder="1"/>
    <xf numFmtId="0" fontId="4" fillId="2" borderId="21" xfId="0" applyFont="1" applyFill="1" applyBorder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2" formatCode="0.00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2" formatCode="0.00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2" formatCode="0.00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A2:E5" totalsRowShown="0" headerRowDxfId="9" dataDxfId="8" headerRowBorderDxfId="6" tableBorderDxfId="7" totalsRowBorderDxfId="5">
  <autoFilter ref="A2:E5"/>
  <tableColumns count="5">
    <tableColumn id="7" name="Flow Rate (cm/s)" dataDxfId="2"/>
    <tableColumn id="2" name="retention time (s)" dataDxfId="1"/>
    <tableColumn id="3" name="peak width (tangent) (cm)" dataDxfId="0"/>
    <tableColumn id="4" name="N" dataDxfId="4">
      <calculatedColumnFormula>16*(Table13[[#This Row],[retention time (s)]]/Table13[[#This Row],[peak width (tangent) (cm)]])^2</calculatedColumnFormula>
    </tableColumn>
    <tableColumn id="5" name="HETP" dataDxfId="3">
      <calculatedColumnFormula>$B$6/Table13[[#This Row],[N]]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E5" totalsRowShown="0" headerRowDxfId="19" dataDxfId="18" headerRowBorderDxfId="16" tableBorderDxfId="17" totalsRowBorderDxfId="15">
  <autoFilter ref="A2:E5"/>
  <tableColumns count="5">
    <tableColumn id="7" name="Flow Rate (cm/s)" dataDxfId="12"/>
    <tableColumn id="2" name="retention time (s)" dataDxfId="11"/>
    <tableColumn id="3" name="peak width (tangent) (cm)" dataDxfId="10"/>
    <tableColumn id="4" name="N" dataDxfId="14">
      <calculatedColumnFormula>16*(Table1[[#This Row],[retention time (s)]]/Table1[[#This Row],[peak width (tangent) (cm)]])^2</calculatedColumnFormula>
    </tableColumn>
    <tableColumn id="5" name="HETP" dataDxfId="13">
      <calculatedColumnFormula>$B$6/Table1[[#This Row],[N]]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sqref="A1:E1"/>
    </sheetView>
  </sheetViews>
  <sheetFormatPr defaultRowHeight="14.5" x14ac:dyDescent="0.35"/>
  <cols>
    <col min="1" max="1" width="18.7265625" customWidth="1"/>
    <col min="2" max="2" width="17.08984375" customWidth="1"/>
    <col min="3" max="3" width="24.54296875" customWidth="1"/>
    <col min="4" max="6" width="11.6328125" customWidth="1"/>
    <col min="7" max="7" width="4.90625" customWidth="1"/>
    <col min="10" max="10" width="8.7265625" style="2"/>
  </cols>
  <sheetData>
    <row r="1" spans="1:11" x14ac:dyDescent="0.35">
      <c r="A1" s="35" t="s">
        <v>12</v>
      </c>
      <c r="B1" s="35"/>
      <c r="C1" s="35"/>
      <c r="D1" s="35"/>
      <c r="E1" s="35"/>
    </row>
    <row r="2" spans="1:11" x14ac:dyDescent="0.35">
      <c r="A2" s="3" t="s">
        <v>1</v>
      </c>
      <c r="B2" s="4" t="s">
        <v>2</v>
      </c>
      <c r="C2" s="5" t="s">
        <v>3</v>
      </c>
      <c r="D2" s="4" t="s">
        <v>0</v>
      </c>
      <c r="E2" s="4" t="s">
        <v>6</v>
      </c>
    </row>
    <row r="3" spans="1:11" ht="16" thickBot="1" x14ac:dyDescent="0.4">
      <c r="A3" s="45"/>
      <c r="B3" s="46"/>
      <c r="C3" s="47"/>
      <c r="D3" s="6" t="e">
        <f>16*(Table13[[#This Row],[retention time (s)]]/Table13[[#This Row],[peak width (tangent) (cm)]])^2</f>
        <v>#DIV/0!</v>
      </c>
      <c r="E3" s="22" t="e">
        <f>$B$6/Table13[[#This Row],[N]]</f>
        <v>#DIV/0!</v>
      </c>
      <c r="H3" t="s">
        <v>7</v>
      </c>
    </row>
    <row r="4" spans="1:11" ht="15.5" x14ac:dyDescent="0.35">
      <c r="A4" s="45"/>
      <c r="B4" s="46"/>
      <c r="C4" s="47"/>
      <c r="D4" s="6" t="e">
        <f>16*(Table13[[#This Row],[retention time (s)]]/Table13[[#This Row],[peak width (tangent) (cm)]])^2</f>
        <v>#DIV/0!</v>
      </c>
      <c r="E4" s="22" t="e">
        <f>$B$6/Table13[[#This Row],[N]]</f>
        <v>#DIV/0!</v>
      </c>
      <c r="H4" s="52" t="s">
        <v>13</v>
      </c>
    </row>
    <row r="5" spans="1:11" ht="16" thickBot="1" x14ac:dyDescent="0.4">
      <c r="A5" s="48"/>
      <c r="B5" s="49"/>
      <c r="C5" s="50"/>
      <c r="D5" s="6" t="e">
        <f>16*(Table13[[#This Row],[retention time (s)]]/Table13[[#This Row],[peak width (tangent) (cm)]])^2</f>
        <v>#DIV/0!</v>
      </c>
      <c r="E5" s="22" t="e">
        <f>$B$6/Table13[[#This Row],[N]]</f>
        <v>#DIV/0!</v>
      </c>
      <c r="H5" s="53" t="s">
        <v>14</v>
      </c>
    </row>
    <row r="6" spans="1:11" x14ac:dyDescent="0.35">
      <c r="A6" s="7" t="s">
        <v>4</v>
      </c>
      <c r="B6" s="51"/>
    </row>
    <row r="7" spans="1:11" ht="15" thickBot="1" x14ac:dyDescent="0.4"/>
    <row r="8" spans="1:11" x14ac:dyDescent="0.35">
      <c r="D8" s="23">
        <v>1</v>
      </c>
      <c r="E8" s="9" t="e">
        <f>1/A3</f>
        <v>#DIV/0!</v>
      </c>
      <c r="F8" s="24">
        <f>A3</f>
        <v>0</v>
      </c>
    </row>
    <row r="9" spans="1:11" x14ac:dyDescent="0.35">
      <c r="D9" s="25">
        <v>1</v>
      </c>
      <c r="E9" s="10" t="e">
        <f t="shared" ref="E9:E10" si="0">1/A4</f>
        <v>#DIV/0!</v>
      </c>
      <c r="F9" s="26">
        <f t="shared" ref="F9:F10" si="1">A4</f>
        <v>0</v>
      </c>
    </row>
    <row r="10" spans="1:11" ht="15" thickBot="1" x14ac:dyDescent="0.4">
      <c r="D10" s="27">
        <v>1</v>
      </c>
      <c r="E10" s="11" t="e">
        <f t="shared" si="0"/>
        <v>#DIV/0!</v>
      </c>
      <c r="F10" s="28">
        <f t="shared" si="1"/>
        <v>0</v>
      </c>
      <c r="G10" s="12" t="s">
        <v>10</v>
      </c>
      <c r="H10" s="17" t="e">
        <f>MDETERM(D8:F10)</f>
        <v>#DIV/0!</v>
      </c>
    </row>
    <row r="11" spans="1:11" ht="15" thickBot="1" x14ac:dyDescent="0.4">
      <c r="D11" s="1"/>
      <c r="E11" s="1"/>
      <c r="F11" s="1"/>
      <c r="H11" s="13"/>
    </row>
    <row r="12" spans="1:11" x14ac:dyDescent="0.35">
      <c r="D12" s="29" t="e">
        <f>E3</f>
        <v>#DIV/0!</v>
      </c>
      <c r="E12" s="9" t="e">
        <f>1/A3</f>
        <v>#DIV/0!</v>
      </c>
      <c r="F12" s="24">
        <f>A3</f>
        <v>0</v>
      </c>
      <c r="H12" s="13"/>
    </row>
    <row r="13" spans="1:11" x14ac:dyDescent="0.35">
      <c r="D13" s="30" t="e">
        <f t="shared" ref="D13:D14" si="2">E4</f>
        <v>#DIV/0!</v>
      </c>
      <c r="E13" s="10" t="e">
        <f t="shared" ref="E13:E14" si="3">1/A4</f>
        <v>#DIV/0!</v>
      </c>
      <c r="F13" s="26">
        <f t="shared" ref="F13:F14" si="4">A4</f>
        <v>0</v>
      </c>
      <c r="H13" s="13"/>
    </row>
    <row r="14" spans="1:11" ht="15" thickBot="1" x14ac:dyDescent="0.4">
      <c r="D14" s="31" t="e">
        <f t="shared" si="2"/>
        <v>#DIV/0!</v>
      </c>
      <c r="E14" s="11" t="e">
        <f t="shared" si="3"/>
        <v>#DIV/0!</v>
      </c>
      <c r="F14" s="28">
        <f t="shared" si="4"/>
        <v>0</v>
      </c>
      <c r="G14" s="42" t="s">
        <v>9</v>
      </c>
      <c r="H14" s="43" t="e">
        <f>K14/H10</f>
        <v>#DIV/0!</v>
      </c>
      <c r="J14" s="14" t="s">
        <v>5</v>
      </c>
      <c r="K14" t="e">
        <f>MDETERM(D12:F14)</f>
        <v>#DIV/0!</v>
      </c>
    </row>
    <row r="15" spans="1:11" ht="15" thickBot="1" x14ac:dyDescent="0.4">
      <c r="D15" s="1"/>
      <c r="E15" s="1"/>
      <c r="F15" s="1"/>
      <c r="H15" s="13"/>
    </row>
    <row r="16" spans="1:11" x14ac:dyDescent="0.35">
      <c r="D16" s="23">
        <v>1</v>
      </c>
      <c r="E16" s="19" t="e">
        <f>E3</f>
        <v>#DIV/0!</v>
      </c>
      <c r="F16" s="24">
        <f>A3</f>
        <v>0</v>
      </c>
      <c r="H16" s="13"/>
    </row>
    <row r="17" spans="4:11" x14ac:dyDescent="0.35">
      <c r="D17" s="25">
        <v>1</v>
      </c>
      <c r="E17" s="20" t="e">
        <f t="shared" ref="E17:E18" si="5">E4</f>
        <v>#DIV/0!</v>
      </c>
      <c r="F17" s="26">
        <f t="shared" ref="F17:F18" si="6">A4</f>
        <v>0</v>
      </c>
      <c r="H17" s="13"/>
    </row>
    <row r="18" spans="4:11" ht="15" thickBot="1" x14ac:dyDescent="0.4">
      <c r="D18" s="27">
        <v>1</v>
      </c>
      <c r="E18" s="21" t="e">
        <f t="shared" si="5"/>
        <v>#DIV/0!</v>
      </c>
      <c r="F18" s="28">
        <f t="shared" si="6"/>
        <v>0</v>
      </c>
      <c r="G18" s="44" t="s">
        <v>8</v>
      </c>
      <c r="H18" s="43" t="e">
        <f>K18/H10</f>
        <v>#DIV/0!</v>
      </c>
      <c r="J18" s="14" t="s">
        <v>5</v>
      </c>
      <c r="K18" t="e">
        <f>MDETERM(D16:F18)</f>
        <v>#DIV/0!</v>
      </c>
    </row>
    <row r="19" spans="4:11" ht="15" thickBot="1" x14ac:dyDescent="0.4">
      <c r="D19" s="1"/>
      <c r="E19" s="1"/>
      <c r="F19" s="1"/>
      <c r="H19" s="13"/>
    </row>
    <row r="20" spans="4:11" x14ac:dyDescent="0.35">
      <c r="D20" s="23">
        <v>1</v>
      </c>
      <c r="E20" s="9" t="e">
        <f>1/A3</f>
        <v>#DIV/0!</v>
      </c>
      <c r="F20" s="32" t="e">
        <f>E3</f>
        <v>#DIV/0!</v>
      </c>
      <c r="H20" s="13"/>
    </row>
    <row r="21" spans="4:11" x14ac:dyDescent="0.35">
      <c r="D21" s="25">
        <v>1</v>
      </c>
      <c r="E21" s="10" t="e">
        <f t="shared" ref="E21:E22" si="7">1/A4</f>
        <v>#DIV/0!</v>
      </c>
      <c r="F21" s="33" t="e">
        <f t="shared" ref="F21:F22" si="8">E4</f>
        <v>#DIV/0!</v>
      </c>
      <c r="H21" s="13"/>
    </row>
    <row r="22" spans="4:11" ht="15" thickBot="1" x14ac:dyDescent="0.4">
      <c r="D22" s="27">
        <v>1</v>
      </c>
      <c r="E22" s="11" t="e">
        <f t="shared" si="7"/>
        <v>#DIV/0!</v>
      </c>
      <c r="F22" s="34" t="e">
        <f t="shared" si="8"/>
        <v>#DIV/0!</v>
      </c>
      <c r="G22" s="44" t="s">
        <v>11</v>
      </c>
      <c r="H22" s="43" t="e">
        <f>K22/H10</f>
        <v>#DIV/0!</v>
      </c>
      <c r="J22" s="14" t="s">
        <v>5</v>
      </c>
      <c r="K22" t="e">
        <f>MDETERM(D20:F22)</f>
        <v>#DIV/0!</v>
      </c>
    </row>
    <row r="23" spans="4:11" x14ac:dyDescent="0.35">
      <c r="E23" s="1"/>
    </row>
    <row r="24" spans="4:11" x14ac:dyDescent="0.35">
      <c r="E24" s="1"/>
    </row>
    <row r="25" spans="4:11" x14ac:dyDescent="0.35">
      <c r="E25" s="1"/>
    </row>
  </sheetData>
  <mergeCells count="1">
    <mergeCell ref="A1:E1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sqref="A1:E1"/>
    </sheetView>
  </sheetViews>
  <sheetFormatPr defaultRowHeight="14.5" x14ac:dyDescent="0.35"/>
  <cols>
    <col min="1" max="1" width="18.7265625" customWidth="1"/>
    <col min="2" max="2" width="17.08984375" customWidth="1"/>
    <col min="3" max="3" width="24.54296875" customWidth="1"/>
    <col min="4" max="6" width="11.6328125" customWidth="1"/>
    <col min="7" max="7" width="4.90625" customWidth="1"/>
    <col min="10" max="10" width="8.7265625" style="2"/>
  </cols>
  <sheetData>
    <row r="1" spans="1:11" x14ac:dyDescent="0.35">
      <c r="A1" s="35" t="s">
        <v>12</v>
      </c>
      <c r="B1" s="35"/>
      <c r="C1" s="35"/>
      <c r="D1" s="35"/>
      <c r="E1" s="35"/>
    </row>
    <row r="2" spans="1:11" x14ac:dyDescent="0.35">
      <c r="A2" s="3" t="s">
        <v>1</v>
      </c>
      <c r="B2" s="4" t="s">
        <v>2</v>
      </c>
      <c r="C2" s="5" t="s">
        <v>3</v>
      </c>
      <c r="D2" s="4" t="s">
        <v>0</v>
      </c>
      <c r="E2" s="4" t="s">
        <v>6</v>
      </c>
    </row>
    <row r="3" spans="1:11" ht="15.5" x14ac:dyDescent="0.35">
      <c r="A3" s="36">
        <v>19.994576554359593</v>
      </c>
      <c r="B3" s="37">
        <v>75</v>
      </c>
      <c r="C3" s="38">
        <v>14.2</v>
      </c>
      <c r="D3" s="6">
        <f>16*(Table1[[#This Row],[retention time (s)]]/Table1[[#This Row],[peak width (tangent) (cm)]])^2</f>
        <v>446.34001190240042</v>
      </c>
      <c r="E3" s="22">
        <f>$B$6/Table1[[#This Row],[N]]</f>
        <v>0.34144373333333328</v>
      </c>
      <c r="H3" t="s">
        <v>7</v>
      </c>
    </row>
    <row r="4" spans="1:11" ht="15.5" x14ac:dyDescent="0.35">
      <c r="A4" s="36">
        <v>39.989153108719186</v>
      </c>
      <c r="B4" s="37">
        <v>43.8</v>
      </c>
      <c r="C4" s="38">
        <v>8</v>
      </c>
      <c r="D4" s="6">
        <f>16*(Table1[[#This Row],[retention time (s)]]/Table1[[#This Row],[peak width (tangent) (cm)]])^2</f>
        <v>479.60999999999996</v>
      </c>
      <c r="E4" s="22">
        <f>$B$6/Table1[[#This Row],[N]]</f>
        <v>0.31775817852004756</v>
      </c>
    </row>
    <row r="5" spans="1:11" ht="15.5" x14ac:dyDescent="0.35">
      <c r="A5" s="39">
        <v>99.996461281885658</v>
      </c>
      <c r="B5" s="40">
        <v>27.9</v>
      </c>
      <c r="C5" s="41">
        <v>6</v>
      </c>
      <c r="D5" s="6">
        <f>16*(Table1[[#This Row],[retention time (s)]]/Table1[[#This Row],[peak width (tangent) (cm)]])^2</f>
        <v>345.95999999999992</v>
      </c>
      <c r="E5" s="22">
        <f>$B$6/Table1[[#This Row],[N]]</f>
        <v>0.44051335414498799</v>
      </c>
    </row>
    <row r="6" spans="1:11" x14ac:dyDescent="0.35">
      <c r="A6" s="7" t="s">
        <v>4</v>
      </c>
      <c r="B6" s="8">
        <v>152.4</v>
      </c>
    </row>
    <row r="7" spans="1:11" ht="15" thickBot="1" x14ac:dyDescent="0.4"/>
    <row r="8" spans="1:11" x14ac:dyDescent="0.35">
      <c r="D8" s="23">
        <v>1</v>
      </c>
      <c r="E8" s="9">
        <f>1/A3</f>
        <v>5.0013562291818636E-2</v>
      </c>
      <c r="F8" s="24">
        <f>A3</f>
        <v>19.994576554359593</v>
      </c>
    </row>
    <row r="9" spans="1:11" x14ac:dyDescent="0.35">
      <c r="D9" s="25">
        <v>1</v>
      </c>
      <c r="E9" s="10">
        <f t="shared" ref="E9:E10" si="0">1/A4</f>
        <v>2.5006781145909318E-2</v>
      </c>
      <c r="F9" s="26">
        <f t="shared" ref="F9:F10" si="1">A4</f>
        <v>39.989153108719186</v>
      </c>
    </row>
    <row r="10" spans="1:11" ht="15" thickBot="1" x14ac:dyDescent="0.4">
      <c r="D10" s="27">
        <v>1</v>
      </c>
      <c r="E10" s="11">
        <f t="shared" si="0"/>
        <v>1.0000353884334403E-2</v>
      </c>
      <c r="F10" s="28">
        <f t="shared" si="1"/>
        <v>99.996461281885658</v>
      </c>
      <c r="G10" s="12" t="s">
        <v>10</v>
      </c>
      <c r="H10" s="17">
        <f>MDETERM(D8:F10)</f>
        <v>-1.2005424639525211</v>
      </c>
    </row>
    <row r="11" spans="1:11" ht="15" thickBot="1" x14ac:dyDescent="0.4">
      <c r="D11" s="1"/>
      <c r="E11" s="1"/>
      <c r="F11" s="1"/>
      <c r="H11" s="13"/>
    </row>
    <row r="12" spans="1:11" x14ac:dyDescent="0.35">
      <c r="D12" s="29">
        <f>E3</f>
        <v>0.34144373333333328</v>
      </c>
      <c r="E12" s="9">
        <f>1/A3</f>
        <v>5.0013562291818636E-2</v>
      </c>
      <c r="F12" s="24">
        <f>A3</f>
        <v>19.994576554359593</v>
      </c>
      <c r="H12" s="13"/>
    </row>
    <row r="13" spans="1:11" x14ac:dyDescent="0.35">
      <c r="D13" s="30">
        <f t="shared" ref="D13:D14" si="2">E4</f>
        <v>0.31775817852004756</v>
      </c>
      <c r="E13" s="10">
        <f t="shared" ref="E13:E14" si="3">1/A4</f>
        <v>2.5006781145909318E-2</v>
      </c>
      <c r="F13" s="26">
        <f t="shared" ref="F13:F14" si="4">A4</f>
        <v>39.989153108719186</v>
      </c>
      <c r="H13" s="13"/>
    </row>
    <row r="14" spans="1:11" ht="15" thickBot="1" x14ac:dyDescent="0.4">
      <c r="D14" s="31">
        <f t="shared" si="2"/>
        <v>0.44051335414498799</v>
      </c>
      <c r="E14" s="11">
        <f t="shared" si="3"/>
        <v>1.0000353884334403E-2</v>
      </c>
      <c r="F14" s="28">
        <f t="shared" si="4"/>
        <v>99.996461281885658</v>
      </c>
      <c r="G14" s="15" t="s">
        <v>9</v>
      </c>
      <c r="H14" s="18">
        <f>K14/H10</f>
        <v>0.12293905710879438</v>
      </c>
      <c r="J14" s="14" t="s">
        <v>5</v>
      </c>
      <c r="K14">
        <f>MDETERM(D12:F14)</f>
        <v>-0.1475935585373917</v>
      </c>
    </row>
    <row r="15" spans="1:11" ht="15" thickBot="1" x14ac:dyDescent="0.4">
      <c r="D15" s="1"/>
      <c r="E15" s="1"/>
      <c r="F15" s="1"/>
      <c r="H15" s="13"/>
    </row>
    <row r="16" spans="1:11" x14ac:dyDescent="0.35">
      <c r="D16" s="23">
        <v>1</v>
      </c>
      <c r="E16" s="19">
        <f>E3</f>
        <v>0.34144373333333328</v>
      </c>
      <c r="F16" s="24">
        <f>A3</f>
        <v>19.994576554359593</v>
      </c>
      <c r="H16" s="13"/>
    </row>
    <row r="17" spans="4:11" x14ac:dyDescent="0.35">
      <c r="D17" s="25">
        <v>1</v>
      </c>
      <c r="E17" s="20">
        <f t="shared" ref="E17:E18" si="5">E4</f>
        <v>0.31775817852004756</v>
      </c>
      <c r="F17" s="26">
        <f t="shared" ref="F17:F18" si="6">A4</f>
        <v>39.989153108719186</v>
      </c>
      <c r="H17" s="13"/>
    </row>
    <row r="18" spans="4:11" ht="15" thickBot="1" x14ac:dyDescent="0.4">
      <c r="D18" s="27">
        <v>1</v>
      </c>
      <c r="E18" s="21">
        <f t="shared" si="5"/>
        <v>0.44051335414498799</v>
      </c>
      <c r="F18" s="28">
        <f t="shared" si="6"/>
        <v>99.996461281885658</v>
      </c>
      <c r="G18" s="16" t="s">
        <v>8</v>
      </c>
      <c r="H18" s="18">
        <f>K18/H10</f>
        <v>3.2283274101358796</v>
      </c>
      <c r="J18" s="14" t="s">
        <v>5</v>
      </c>
      <c r="K18">
        <f>MDETERM(D16:F18)</f>
        <v>-3.8757441434099902</v>
      </c>
    </row>
    <row r="19" spans="4:11" ht="15" thickBot="1" x14ac:dyDescent="0.4">
      <c r="D19" s="1"/>
      <c r="E19" s="1"/>
      <c r="F19" s="1"/>
      <c r="H19" s="13"/>
    </row>
    <row r="20" spans="4:11" x14ac:dyDescent="0.35">
      <c r="D20" s="23">
        <v>1</v>
      </c>
      <c r="E20" s="9">
        <f>1/A3</f>
        <v>5.0013562291818636E-2</v>
      </c>
      <c r="F20" s="32">
        <f>E3</f>
        <v>0.34144373333333328</v>
      </c>
      <c r="H20" s="13"/>
    </row>
    <row r="21" spans="4:11" x14ac:dyDescent="0.35">
      <c r="D21" s="25">
        <v>1</v>
      </c>
      <c r="E21" s="10">
        <f t="shared" ref="E21:E22" si="7">1/A4</f>
        <v>2.5006781145909318E-2</v>
      </c>
      <c r="F21" s="33">
        <f t="shared" ref="F21:F22" si="8">E4</f>
        <v>0.31775817852004756</v>
      </c>
      <c r="H21" s="13"/>
    </row>
    <row r="22" spans="4:11" ht="15" thickBot="1" x14ac:dyDescent="0.4">
      <c r="D22" s="27">
        <v>1</v>
      </c>
      <c r="E22" s="11">
        <f t="shared" si="7"/>
        <v>1.0000353884334403E-2</v>
      </c>
      <c r="F22" s="34">
        <f t="shared" si="8"/>
        <v>0.44051335414498799</v>
      </c>
      <c r="G22" s="16" t="s">
        <v>11</v>
      </c>
      <c r="H22" s="18">
        <f>K22/H10</f>
        <v>2.8529997644228455E-3</v>
      </c>
      <c r="J22" s="14" t="s">
        <v>5</v>
      </c>
      <c r="K22">
        <f>MDETERM(D20:F22)</f>
        <v>-3.4251473668361651E-3</v>
      </c>
    </row>
    <row r="23" spans="4:11" x14ac:dyDescent="0.35">
      <c r="E23" s="1"/>
    </row>
    <row r="24" spans="4:11" x14ac:dyDescent="0.35">
      <c r="E24" s="1"/>
    </row>
    <row r="25" spans="4:11" x14ac:dyDescent="0.35">
      <c r="E25" s="1"/>
    </row>
  </sheetData>
  <mergeCells count="1">
    <mergeCell ref="A1:E1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Solver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Han</dc:creator>
  <cp:lastModifiedBy>Henry Han</cp:lastModifiedBy>
  <dcterms:created xsi:type="dcterms:W3CDTF">2017-09-14T14:02:32Z</dcterms:created>
  <dcterms:modified xsi:type="dcterms:W3CDTF">2017-09-29T00:12:31Z</dcterms:modified>
</cp:coreProperties>
</file>