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13_ncr:1_{9C130980-F939-456E-B363-BABCB3386B3D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Video1" sheetId="1" r:id="rId1"/>
    <sheet name="Vide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3" i="2"/>
  <c r="E4" i="2"/>
  <c r="E3" i="2"/>
  <c r="F29" i="1"/>
  <c r="F28" i="1"/>
  <c r="F27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G29" i="1"/>
  <c r="G28" i="1"/>
  <c r="G27" i="1"/>
  <c r="C34" i="1"/>
  <c r="B34" i="1"/>
  <c r="G24" i="1"/>
  <c r="G23" i="1"/>
  <c r="G22" i="1"/>
  <c r="F24" i="1"/>
  <c r="F23" i="1"/>
  <c r="F22" i="1"/>
  <c r="N14" i="1"/>
  <c r="N11" i="1"/>
  <c r="N8" i="1"/>
  <c r="J16" i="1" a="1"/>
  <c r="J16" i="1" s="1"/>
  <c r="O14" i="1"/>
  <c r="J15" i="1" a="1"/>
  <c r="J15" i="1" s="1"/>
  <c r="J14" i="1" a="1"/>
  <c r="J14" i="1" s="1"/>
  <c r="J13" i="1" a="1"/>
  <c r="J13" i="1" s="1"/>
  <c r="O11" i="1"/>
  <c r="J12" i="1" a="1"/>
  <c r="J12" i="1" s="1"/>
  <c r="J11" i="1" a="1"/>
  <c r="J11" i="1" s="1"/>
  <c r="J10" i="1" a="1"/>
  <c r="J10" i="1" s="1"/>
  <c r="O8" i="1"/>
  <c r="J9" i="1" a="1"/>
  <c r="J9" i="1" s="1"/>
  <c r="J8" i="1" a="1"/>
  <c r="J8" i="1" s="1"/>
  <c r="J7" i="1" a="1"/>
  <c r="J7" i="1" s="1"/>
  <c r="F15" i="1"/>
  <c r="F12" i="1"/>
  <c r="F9" i="1"/>
  <c r="E15" i="1"/>
  <c r="E9" i="1"/>
  <c r="E12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<sst xmlns="http://schemas.openxmlformats.org/spreadsheetml/2006/main" count="27" uniqueCount="21">
  <si>
    <t>Cuartiles</t>
  </si>
  <si>
    <t>Fórmula para cuando n es impar</t>
  </si>
  <si>
    <t>Posición</t>
  </si>
  <si>
    <t>Dato</t>
  </si>
  <si>
    <t xml:space="preserve">Q2 = </t>
  </si>
  <si>
    <t xml:space="preserve">Q1 = </t>
  </si>
  <si>
    <t xml:space="preserve">Q3 = </t>
  </si>
  <si>
    <t>Fórmula para cuando n es par</t>
  </si>
  <si>
    <t>←(es más correcto)</t>
  </si>
  <si>
    <t>Peso</t>
  </si>
  <si>
    <t>Respuestas</t>
  </si>
  <si>
    <t>PESO</t>
  </si>
  <si>
    <t>RESPUESTAS</t>
  </si>
  <si>
    <t>Q1</t>
  </si>
  <si>
    <t>Q2</t>
  </si>
  <si>
    <t>Q3</t>
  </si>
  <si>
    <t>Total</t>
  </si>
  <si>
    <r>
      <rPr>
        <sz val="11"/>
        <color rgb="FFFF0000"/>
        <rFont val="Calibri"/>
        <family val="2"/>
      </rPr>
      <t>↖</t>
    </r>
    <r>
      <rPr>
        <i/>
        <sz val="11"/>
        <color rgb="FFFF0000"/>
        <rFont val="Calibri"/>
        <family val="2"/>
      </rPr>
      <t>(sigue siendo más correcto)</t>
    </r>
  </si>
  <si>
    <t>Deciles</t>
  </si>
  <si>
    <t>D4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</si>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</sst>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33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0" fillId="0" borderId="0" xfId="0" applyFont="1" applyFill="1"/>
    <xf numFmtId="0" fontId="5" fillId="0" borderId="0" xfId="0" applyFont="1"/>
    <xf numFmtId="0" fontId="3" fillId="0" borderId="0" xfId="0" applyFont="1" applyFill="1"/>
    <xf numFmtId="0" fontId="6" fillId="0" borderId="0" xfId="0" applyFont="1" applyFill="1"/>
    <xf numFmtId="0" fontId="0" fillId="2" borderId="1" xfId="0" applyFont="1" applyFill="1" applyBorder="1"/>
    <xf numFmtId="0" fontId="3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0" xfId="0" applyFill="1"/>
    <xf numFmtId="0" fontId="6" fillId="0" borderId="0" xfId="0" applyFont="1" applyFill="1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0</xdr:row>
      <xdr:rowOff>500062</xdr:rowOff>
    </xdr:from>
    <xdr:ext cx="1936877" cy="6426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9509AA7-4FED-F06F-50C8-795791CBBDBB}"/>
                </a:ext>
              </a:extLst>
            </xdr:cNvPr>
            <xdr:cNvSpPr txBox="1"/>
          </xdr:nvSpPr>
          <xdr:spPr>
            <a:xfrm>
              <a:off x="2028825" y="500062"/>
              <a:ext cx="1936877" cy="64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ax-AR" sz="2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 (</m:t>
                        </m:r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+1)</m:t>
                        </m:r>
                      </m:num>
                      <m:den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ax-AR" sz="22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9509AA7-4FED-F06F-50C8-795791CBBDBB}"/>
                </a:ext>
              </a:extLst>
            </xdr:cNvPr>
            <xdr:cNvSpPr txBox="1"/>
          </xdr:nvSpPr>
          <xdr:spPr>
            <a:xfrm>
              <a:off x="2028825" y="500062"/>
              <a:ext cx="1936877" cy="64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2200" b="0" i="0">
                  <a:latin typeface="Cambria Math" panose="02040503050406030204" pitchFamily="18" charset="0"/>
                </a:rPr>
                <a:t>𝑄</a:t>
              </a:r>
              <a:r>
                <a:rPr lang="ax-AR" sz="2200" b="0" i="0">
                  <a:latin typeface="Cambria Math" panose="02040503050406030204" pitchFamily="18" charset="0"/>
                </a:rPr>
                <a:t>_</a:t>
              </a:r>
              <a:r>
                <a:rPr lang="es-ES" sz="2200" b="0" i="0">
                  <a:latin typeface="Cambria Math" panose="02040503050406030204" pitchFamily="18" charset="0"/>
                </a:rPr>
                <a:t>𝑘=  (𝑘 (𝑛+1))/4</a:t>
              </a:r>
              <a:endParaRPr lang="ax-AR" sz="2200"/>
            </a:p>
          </xdr:txBody>
        </xdr:sp>
      </mc:Fallback>
    </mc:AlternateContent>
    <xdr:clientData/>
  </xdr:oneCellAnchor>
  <xdr:oneCellAnchor>
    <xdr:from>
      <xdr:col>12</xdr:col>
      <xdr:colOff>104775</xdr:colOff>
      <xdr:row>0</xdr:row>
      <xdr:rowOff>500062</xdr:rowOff>
    </xdr:from>
    <xdr:ext cx="1139927" cy="640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BA963E1-E3F2-4B4B-B9A4-28C80996D894}"/>
                </a:ext>
              </a:extLst>
            </xdr:cNvPr>
            <xdr:cNvSpPr txBox="1"/>
          </xdr:nvSpPr>
          <xdr:spPr>
            <a:xfrm>
              <a:off x="7515225" y="500062"/>
              <a:ext cx="1139927" cy="640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ax-AR" sz="2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s-ES" sz="2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2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𝑘𝑛</m:t>
                        </m:r>
                      </m:num>
                      <m:den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ax-AR" sz="22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BA963E1-E3F2-4B4B-B9A4-28C80996D894}"/>
                </a:ext>
              </a:extLst>
            </xdr:cNvPr>
            <xdr:cNvSpPr txBox="1"/>
          </xdr:nvSpPr>
          <xdr:spPr>
            <a:xfrm>
              <a:off x="7515225" y="500062"/>
              <a:ext cx="1139927" cy="640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2200" b="0" i="0">
                  <a:latin typeface="Cambria Math" panose="02040503050406030204" pitchFamily="18" charset="0"/>
                </a:rPr>
                <a:t>𝑄</a:t>
              </a:r>
              <a:r>
                <a:rPr lang="ax-AR" sz="2200" b="0" i="0">
                  <a:latin typeface="Cambria Math" panose="02040503050406030204" pitchFamily="18" charset="0"/>
                </a:rPr>
                <a:t>_</a:t>
              </a:r>
              <a:r>
                <a:rPr lang="es-ES" sz="2200" b="0" i="0">
                  <a:latin typeface="Cambria Math" panose="02040503050406030204" pitchFamily="18" charset="0"/>
                </a:rPr>
                <a:t>𝑘=  𝑘𝑛/4</a:t>
              </a:r>
              <a:endParaRPr lang="ax-AR" sz="22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F26A71-13B2-48A6-B711-028F9DE8064B}" name="Tabla1" displayName="Tabla1" ref="A6:B17" totalsRowShown="0">
  <autoFilter ref="A6:B17" xr:uid="{BDF26A71-13B2-48A6-B711-028F9DE8064B}"/>
  <tableColumns count="2">
    <tableColumn id="1" xr3:uid="{3001B58F-3649-4EDB-94E2-6F4F2277A798}" name="Posición" dataDxfId="2">
      <calculatedColumnFormula array="1">ROW(1:1)</calculatedColumnFormula>
    </tableColumn>
    <tableColumn id="2" xr3:uid="{18FC44E8-12D0-4AA2-B715-6F6B4FFFE1B9}" name="Dato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DE03B1-2B4D-48D8-A92E-7D1BC8A0CB34}" name="Tabla13" displayName="Tabla13" ref="J6:K16" totalsRowShown="0">
  <autoFilter ref="J6:K16" xr:uid="{44DE03B1-2B4D-48D8-A92E-7D1BC8A0CB34}"/>
  <tableColumns count="2">
    <tableColumn id="1" xr3:uid="{2A907E48-D5AC-47A5-9BFE-B93C1BF078FF}" name="Posición" dataDxfId="1">
      <calculatedColumnFormula array="1">ROW(1:1)</calculatedColumnFormula>
    </tableColumn>
    <tableColumn id="2" xr3:uid="{D70EFEE6-0F91-45B9-A46A-433702605273}" name="Dato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F3BF80-1A74-43BE-8B2D-D4740916047E}" name="Tabla3" displayName="Tabla3" ref="A20:C34" totalsRowCount="1">
  <autoFilter ref="A20:C33" xr:uid="{9AF3BF80-1A74-43BE-8B2D-D4740916047E}"/>
  <tableColumns count="3">
    <tableColumn id="3" xr3:uid="{2135DEA9-60E3-4DA4-8DC6-28E7F93B193F}" name="Posición" totalsRowLabel="Total" dataDxfId="0">
      <calculatedColumnFormula array="1">ROW(1:1)</calculatedColumnFormula>
    </tableColumn>
    <tableColumn id="1" xr3:uid="{BC4241F9-61C2-4B72-800B-880755159283}" name="Peso" totalsRowFunction="count"/>
    <tableColumn id="2" xr3:uid="{AFA0ED85-4F07-4BF2-96F4-E2F673CA6074}" name="Respuestas" totalsRowFunction="count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opLeftCell="C14" workbookViewId="0">
      <selection activeCell="F27" sqref="F27"/>
    </sheetView>
  </sheetViews>
  <sheetFormatPr baseColWidth="10" defaultColWidth="9.140625" defaultRowHeight="15" x14ac:dyDescent="0.25"/>
  <cols>
    <col min="1" max="1" width="10.5703125" customWidth="1"/>
    <col min="2" max="2" width="13.140625" customWidth="1"/>
  </cols>
  <sheetData>
    <row r="1" spans="1:16" ht="42.75" x14ac:dyDescent="0.65">
      <c r="A1" s="4" t="s">
        <v>0</v>
      </c>
    </row>
    <row r="3" spans="1:16" x14ac:dyDescent="0.25">
      <c r="A3" t="s">
        <v>1</v>
      </c>
      <c r="J3" s="7" t="s">
        <v>7</v>
      </c>
    </row>
    <row r="6" spans="1:16" x14ac:dyDescent="0.25">
      <c r="A6" t="s">
        <v>2</v>
      </c>
      <c r="B6" t="s">
        <v>3</v>
      </c>
      <c r="J6" t="s">
        <v>2</v>
      </c>
      <c r="K6" t="s">
        <v>3</v>
      </c>
    </row>
    <row r="7" spans="1:16" x14ac:dyDescent="0.25">
      <c r="A7" cm="1">
        <f t="array" ref="A7">ROW(1:1)</f>
        <v>1</v>
      </c>
      <c r="B7">
        <v>14</v>
      </c>
      <c r="J7" cm="1">
        <f t="array" ref="J7">ROW(1:1)</f>
        <v>1</v>
      </c>
      <c r="K7">
        <v>15</v>
      </c>
    </row>
    <row r="8" spans="1:16" ht="15.75" thickBot="1" x14ac:dyDescent="0.3">
      <c r="A8" cm="1">
        <f t="array" ref="A8">ROW(2:2)</f>
        <v>2</v>
      </c>
      <c r="B8">
        <v>15</v>
      </c>
      <c r="J8" cm="1">
        <f t="array" ref="J8">ROW(2:2)</f>
        <v>2</v>
      </c>
      <c r="K8">
        <v>16</v>
      </c>
      <c r="M8" s="6" t="s">
        <v>5</v>
      </c>
      <c r="N8" s="6">
        <f>(1*10)/4</f>
        <v>2.5</v>
      </c>
      <c r="O8" s="6">
        <f>_xlfn.QUARTILE.EXC(Tabla13[Dato],1)</f>
        <v>16</v>
      </c>
    </row>
    <row r="9" spans="1:16" ht="18" thickBot="1" x14ac:dyDescent="0.35">
      <c r="A9" s="1" cm="1">
        <f t="array" ref="A9">ROW(3:3)</f>
        <v>3</v>
      </c>
      <c r="B9" s="3">
        <v>15</v>
      </c>
      <c r="D9" t="s">
        <v>5</v>
      </c>
      <c r="E9" s="1">
        <f>(1*(11+1))/4</f>
        <v>3</v>
      </c>
      <c r="F9" s="3">
        <f>_xlfn.QUARTILE.EXC(Tabla1[Dato],1)</f>
        <v>15</v>
      </c>
      <c r="J9" s="14" cm="1">
        <f t="array" ref="J9">ROW(3:3)</f>
        <v>3</v>
      </c>
      <c r="K9" s="15">
        <v>16</v>
      </c>
      <c r="L9" s="6"/>
      <c r="M9" s="6"/>
      <c r="N9" s="6"/>
      <c r="O9" s="6"/>
      <c r="P9" s="6"/>
    </row>
    <row r="10" spans="1:16" ht="15.75" thickBot="1" x14ac:dyDescent="0.3">
      <c r="A10" cm="1">
        <f t="array" ref="A10">ROW(4:4)</f>
        <v>4</v>
      </c>
      <c r="B10">
        <v>15</v>
      </c>
      <c r="J10" s="6" cm="1">
        <f t="array" ref="J10">ROW(4:4)</f>
        <v>4</v>
      </c>
      <c r="K10" s="6">
        <v>17</v>
      </c>
      <c r="L10" s="6"/>
      <c r="M10" s="6"/>
      <c r="N10" s="6"/>
      <c r="O10" s="6"/>
      <c r="P10" s="6"/>
    </row>
    <row r="11" spans="1:16" ht="17.25" x14ac:dyDescent="0.3">
      <c r="A11" cm="1">
        <f t="array" ref="A11">ROW(5:5)</f>
        <v>5</v>
      </c>
      <c r="B11">
        <v>15</v>
      </c>
      <c r="J11" s="10" cm="1">
        <f t="array" ref="J11">ROW(5:5)</f>
        <v>5</v>
      </c>
      <c r="K11" s="11">
        <v>17</v>
      </c>
      <c r="L11" s="6"/>
      <c r="M11" s="6" t="s">
        <v>4</v>
      </c>
      <c r="N11" s="5">
        <f>(2*10)/4</f>
        <v>5</v>
      </c>
      <c r="O11" s="8">
        <f>_xlfn.QUARTILE.EXC(Tabla13[Dato],2)</f>
        <v>17.5</v>
      </c>
      <c r="P11" s="9" t="s">
        <v>8</v>
      </c>
    </row>
    <row r="12" spans="1:16" ht="18" thickBot="1" x14ac:dyDescent="0.35">
      <c r="A12" s="1" cm="1">
        <f t="array" ref="A12">ROW(6:6)</f>
        <v>6</v>
      </c>
      <c r="B12" s="3">
        <v>16</v>
      </c>
      <c r="D12" t="s">
        <v>4</v>
      </c>
      <c r="E12" s="1">
        <f>(2*(11+1))/4</f>
        <v>6</v>
      </c>
      <c r="F12" s="3">
        <f>_xlfn.QUARTILE.EXC(Tabla1[Dato],2)</f>
        <v>16</v>
      </c>
      <c r="J12" s="12" cm="1">
        <f t="array" ref="J12">ROW(6:6)</f>
        <v>6</v>
      </c>
      <c r="K12" s="13">
        <v>18</v>
      </c>
      <c r="L12" s="6"/>
      <c r="M12" s="6"/>
      <c r="N12" s="6"/>
      <c r="O12" s="6"/>
      <c r="P12" s="6"/>
    </row>
    <row r="13" spans="1:16" ht="15.75" thickBot="1" x14ac:dyDescent="0.3">
      <c r="A13" cm="1">
        <f t="array" ref="A13">ROW(7:7)</f>
        <v>7</v>
      </c>
      <c r="B13">
        <v>16</v>
      </c>
      <c r="J13" s="6" cm="1">
        <f t="array" ref="J13">ROW(7:7)</f>
        <v>7</v>
      </c>
      <c r="K13" s="6">
        <v>19</v>
      </c>
      <c r="L13" s="6"/>
      <c r="M13" s="6"/>
      <c r="N13" s="6"/>
      <c r="O13" s="6"/>
      <c r="P13" s="6"/>
    </row>
    <row r="14" spans="1:16" ht="15.75" thickBot="1" x14ac:dyDescent="0.3">
      <c r="A14" cm="1">
        <f t="array" ref="A14">ROW(8:8)</f>
        <v>8</v>
      </c>
      <c r="B14">
        <v>16</v>
      </c>
      <c r="J14" s="14" cm="1">
        <f t="array" ref="J14">ROW(8:8)</f>
        <v>8</v>
      </c>
      <c r="K14" s="15">
        <v>19</v>
      </c>
      <c r="L14" s="6"/>
      <c r="M14" s="6" t="s">
        <v>6</v>
      </c>
      <c r="N14" s="6">
        <f>(3*10)/4</f>
        <v>7.5</v>
      </c>
      <c r="O14" s="6">
        <f>_xlfn.QUARTILE.EXC(Tabla13[Dato],3)</f>
        <v>19.25</v>
      </c>
      <c r="P14" s="6"/>
    </row>
    <row r="15" spans="1:16" ht="17.25" x14ac:dyDescent="0.3">
      <c r="A15" s="1" cm="1">
        <f t="array" ref="A15">ROW(9:9)</f>
        <v>9</v>
      </c>
      <c r="B15" s="3">
        <v>17</v>
      </c>
      <c r="D15" t="s">
        <v>6</v>
      </c>
      <c r="E15" s="1">
        <f>(3*(11+1))/4</f>
        <v>9</v>
      </c>
      <c r="F15" s="3">
        <f>_xlfn.QUARTILE.EXC(Tabla1[Dato],3)</f>
        <v>17</v>
      </c>
      <c r="J15" s="6" cm="1">
        <f t="array" ref="J15">ROW(9:9)</f>
        <v>9</v>
      </c>
      <c r="K15" s="6">
        <v>20</v>
      </c>
      <c r="L15" s="6"/>
      <c r="P15" s="6"/>
    </row>
    <row r="16" spans="1:16" x14ac:dyDescent="0.25">
      <c r="A16" cm="1">
        <f t="array" ref="A16">ROW(10:10)</f>
        <v>10</v>
      </c>
      <c r="B16">
        <v>17</v>
      </c>
      <c r="J16" cm="1">
        <f t="array" ref="J16">ROW(10:10)</f>
        <v>10</v>
      </c>
      <c r="K16">
        <v>21</v>
      </c>
    </row>
    <row r="17" spans="1:8" x14ac:dyDescent="0.25">
      <c r="A17" cm="1">
        <f t="array" ref="A17">ROW(11:11)</f>
        <v>11</v>
      </c>
      <c r="B17">
        <v>18</v>
      </c>
    </row>
    <row r="20" spans="1:8" x14ac:dyDescent="0.25">
      <c r="A20" t="s">
        <v>2</v>
      </c>
      <c r="B20" t="s">
        <v>9</v>
      </c>
      <c r="C20" t="s">
        <v>10</v>
      </c>
      <c r="F20" t="s">
        <v>11</v>
      </c>
      <c r="G20" t="s">
        <v>12</v>
      </c>
    </row>
    <row r="21" spans="1:8" x14ac:dyDescent="0.25">
      <c r="A21" cm="1">
        <f t="array" ref="A21">ROW(1:1)</f>
        <v>1</v>
      </c>
      <c r="B21" s="16">
        <v>55</v>
      </c>
      <c r="C21">
        <v>1</v>
      </c>
    </row>
    <row r="22" spans="1:8" x14ac:dyDescent="0.25">
      <c r="A22" cm="1">
        <f t="array" ref="A22">ROW(2:2)</f>
        <v>2</v>
      </c>
      <c r="B22" s="16">
        <v>56</v>
      </c>
      <c r="C22">
        <v>3</v>
      </c>
      <c r="E22" t="s">
        <v>13</v>
      </c>
      <c r="F22" s="7">
        <f>_xlfn.QUARTILE.EXC(Tabla3[Peso],1)</f>
        <v>57.25</v>
      </c>
      <c r="G22">
        <f>_xlfn.QUARTILE.EXC(Tabla3[Respuestas],1)</f>
        <v>5</v>
      </c>
    </row>
    <row r="23" spans="1:8" x14ac:dyDescent="0.25">
      <c r="A23" s="1" cm="1">
        <f t="array" ref="A23">ROW(3:3)</f>
        <v>3</v>
      </c>
      <c r="B23">
        <v>57</v>
      </c>
      <c r="C23" s="2">
        <v>4</v>
      </c>
      <c r="E23" t="s">
        <v>14</v>
      </c>
      <c r="F23" s="7">
        <f>_xlfn.QUARTILE.EXC(Tabla3[Peso],2)</f>
        <v>59.5</v>
      </c>
      <c r="G23">
        <f>_xlfn.QUARTILE.EXC(Tabla3[Respuestas],2)</f>
        <v>10</v>
      </c>
    </row>
    <row r="24" spans="1:8" x14ac:dyDescent="0.25">
      <c r="A24" s="1" cm="1">
        <f t="array" ref="A24">ROW(4:4)</f>
        <v>4</v>
      </c>
      <c r="B24" s="16">
        <v>58</v>
      </c>
      <c r="C24" s="2">
        <v>6</v>
      </c>
      <c r="E24" t="s">
        <v>15</v>
      </c>
      <c r="F24" s="7">
        <f>_xlfn.QUARTILE.EXC(Tabla3[Peso],3)</f>
        <v>62.75</v>
      </c>
      <c r="G24">
        <f>_xlfn.QUARTILE.EXC(Tabla3[Respuestas],3)</f>
        <v>14</v>
      </c>
    </row>
    <row r="25" spans="1:8" x14ac:dyDescent="0.25">
      <c r="A25" cm="1">
        <f t="array" ref="A25">ROW(5:5)</f>
        <v>5</v>
      </c>
      <c r="B25" s="16">
        <v>58</v>
      </c>
      <c r="C25">
        <v>7</v>
      </c>
      <c r="F25" s="17"/>
      <c r="G25" s="17" t="s">
        <v>17</v>
      </c>
    </row>
    <row r="26" spans="1:8" x14ac:dyDescent="0.25">
      <c r="A26" cm="1">
        <f t="array" ref="A26">ROW(6:6)</f>
        <v>6</v>
      </c>
      <c r="B26">
        <v>59</v>
      </c>
      <c r="C26">
        <v>9</v>
      </c>
    </row>
    <row r="27" spans="1:8" x14ac:dyDescent="0.25">
      <c r="A27" s="1" cm="1">
        <f t="array" ref="A27">ROW(7:7)</f>
        <v>7</v>
      </c>
      <c r="B27" s="16">
        <v>60</v>
      </c>
      <c r="C27" s="2">
        <v>10</v>
      </c>
      <c r="E27">
        <v>57</v>
      </c>
      <c r="F27" s="6">
        <f>(1*12)/4</f>
        <v>3</v>
      </c>
      <c r="G27">
        <f>(1*(13+1))/4</f>
        <v>3.5</v>
      </c>
      <c r="H27" s="2">
        <v>5</v>
      </c>
    </row>
    <row r="28" spans="1:8" x14ac:dyDescent="0.25">
      <c r="A28" cm="1">
        <f t="array" ref="A28">ROW(8:8)</f>
        <v>8</v>
      </c>
      <c r="B28" s="16">
        <v>62</v>
      </c>
      <c r="C28">
        <v>10</v>
      </c>
      <c r="E28">
        <v>59</v>
      </c>
      <c r="F28" s="6">
        <f>(2*12)/4</f>
        <v>6</v>
      </c>
      <c r="G28" s="1">
        <f>(2*(13+1))/4</f>
        <v>7</v>
      </c>
      <c r="H28" s="2">
        <v>10</v>
      </c>
    </row>
    <row r="29" spans="1:8" x14ac:dyDescent="0.25">
      <c r="A29" cm="1">
        <f t="array" ref="A29">ROW(9:9)</f>
        <v>9</v>
      </c>
      <c r="B29">
        <v>62</v>
      </c>
      <c r="C29">
        <v>12</v>
      </c>
      <c r="E29">
        <v>62</v>
      </c>
      <c r="F29" s="6">
        <f>(3*12)/4</f>
        <v>9</v>
      </c>
      <c r="G29">
        <f>(3*(13+1))/4</f>
        <v>10.5</v>
      </c>
      <c r="H29" s="2">
        <v>14</v>
      </c>
    </row>
    <row r="30" spans="1:8" x14ac:dyDescent="0.25">
      <c r="A30" s="1" cm="1">
        <f t="array" ref="A30">ROW(10:10)</f>
        <v>10</v>
      </c>
      <c r="B30" s="16">
        <v>63</v>
      </c>
      <c r="C30" s="2">
        <v>13</v>
      </c>
    </row>
    <row r="31" spans="1:8" x14ac:dyDescent="0.25">
      <c r="A31" s="1" cm="1">
        <f t="array" ref="A31">ROW(11:11)</f>
        <v>11</v>
      </c>
      <c r="B31" s="16">
        <v>64</v>
      </c>
      <c r="C31" s="2">
        <v>15</v>
      </c>
    </row>
    <row r="32" spans="1:8" x14ac:dyDescent="0.25">
      <c r="A32" cm="1">
        <f t="array" ref="A32">ROW(12:12)</f>
        <v>12</v>
      </c>
      <c r="B32" s="16">
        <v>66</v>
      </c>
      <c r="C32">
        <v>17</v>
      </c>
    </row>
    <row r="33" spans="1:3" x14ac:dyDescent="0.25">
      <c r="A33" cm="1">
        <f t="array" ref="A33">ROW(13:13)</f>
        <v>13</v>
      </c>
      <c r="C33">
        <v>19</v>
      </c>
    </row>
    <row r="34" spans="1:3" x14ac:dyDescent="0.25">
      <c r="A34" t="s">
        <v>16</v>
      </c>
      <c r="B34">
        <f>SUBTOTAL(103,Tabla3[Peso])</f>
        <v>12</v>
      </c>
      <c r="C34">
        <f>SUBTOTAL(103,Tabla3[Respuestas])</f>
        <v>13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4BDA-4B31-4930-A1BC-14AA6B17AE69}">
  <dimension ref="A1:F22"/>
  <sheetViews>
    <sheetView tabSelected="1" workbookViewId="0">
      <selection activeCell="F6" sqref="F6"/>
    </sheetView>
  </sheetViews>
  <sheetFormatPr baseColWidth="10" defaultRowHeight="15" x14ac:dyDescent="0.25"/>
  <cols>
    <col min="3" max="5" width="5.7109375" customWidth="1"/>
    <col min="6" max="7" width="7.85546875" bestFit="1" customWidth="1"/>
  </cols>
  <sheetData>
    <row r="1" spans="1:6" ht="42.75" x14ac:dyDescent="0.65">
      <c r="A1" s="4" t="s">
        <v>18</v>
      </c>
    </row>
    <row r="3" spans="1:6" x14ac:dyDescent="0.25">
      <c r="A3">
        <v>1</v>
      </c>
      <c r="B3">
        <v>25</v>
      </c>
      <c r="D3" t="s">
        <v>19</v>
      </c>
      <c r="E3" s="6">
        <f>(4*20)/10</f>
        <v>8</v>
      </c>
      <c r="F3">
        <f>_xlfn.PERCENTILE.EXC(B3:B22,4/10)</f>
        <v>37</v>
      </c>
    </row>
    <row r="4" spans="1:6" x14ac:dyDescent="0.25">
      <c r="A4">
        <v>2</v>
      </c>
      <c r="B4">
        <v>28</v>
      </c>
      <c r="D4" t="s">
        <v>20</v>
      </c>
      <c r="E4" s="6">
        <f>(7*20)/10</f>
        <v>14</v>
      </c>
      <c r="F4">
        <f>_xlfn.PERCENTILE.EXC(B3:B22,7/10)</f>
        <v>40</v>
      </c>
    </row>
    <row r="5" spans="1:6" x14ac:dyDescent="0.25">
      <c r="A5">
        <v>3</v>
      </c>
      <c r="B5">
        <v>30</v>
      </c>
    </row>
    <row r="6" spans="1:6" x14ac:dyDescent="0.25">
      <c r="A6">
        <v>4</v>
      </c>
      <c r="B6">
        <v>30</v>
      </c>
    </row>
    <row r="7" spans="1:6" x14ac:dyDescent="0.25">
      <c r="A7">
        <v>5</v>
      </c>
      <c r="B7">
        <v>35</v>
      </c>
    </row>
    <row r="8" spans="1:6" x14ac:dyDescent="0.25">
      <c r="A8">
        <v>6</v>
      </c>
      <c r="B8">
        <v>35</v>
      </c>
    </row>
    <row r="9" spans="1:6" x14ac:dyDescent="0.25">
      <c r="A9">
        <v>7</v>
      </c>
      <c r="B9">
        <v>36</v>
      </c>
    </row>
    <row r="10" spans="1:6" x14ac:dyDescent="0.25">
      <c r="A10" s="16">
        <v>8</v>
      </c>
      <c r="B10" s="16">
        <v>37</v>
      </c>
    </row>
    <row r="11" spans="1:6" x14ac:dyDescent="0.25">
      <c r="A11">
        <v>9</v>
      </c>
      <c r="B11">
        <v>37</v>
      </c>
    </row>
    <row r="12" spans="1:6" x14ac:dyDescent="0.25">
      <c r="A12">
        <v>10</v>
      </c>
      <c r="B12">
        <v>38</v>
      </c>
    </row>
    <row r="13" spans="1:6" x14ac:dyDescent="0.25">
      <c r="A13">
        <v>11</v>
      </c>
      <c r="B13">
        <v>40</v>
      </c>
    </row>
    <row r="14" spans="1:6" x14ac:dyDescent="0.25">
      <c r="A14">
        <v>12</v>
      </c>
      <c r="B14">
        <v>40</v>
      </c>
    </row>
    <row r="15" spans="1:6" x14ac:dyDescent="0.25">
      <c r="A15">
        <v>13</v>
      </c>
      <c r="B15">
        <v>40</v>
      </c>
    </row>
    <row r="16" spans="1:6" x14ac:dyDescent="0.25">
      <c r="A16" s="16">
        <v>14</v>
      </c>
      <c r="B16" s="16">
        <v>40</v>
      </c>
    </row>
    <row r="17" spans="1:2" x14ac:dyDescent="0.25">
      <c r="A17">
        <v>15</v>
      </c>
      <c r="B17">
        <v>40</v>
      </c>
    </row>
    <row r="18" spans="1:2" x14ac:dyDescent="0.25">
      <c r="A18">
        <v>16</v>
      </c>
      <c r="B18">
        <v>40</v>
      </c>
    </row>
    <row r="19" spans="1:2" x14ac:dyDescent="0.25">
      <c r="A19">
        <v>17</v>
      </c>
      <c r="B19">
        <v>41</v>
      </c>
    </row>
    <row r="20" spans="1:2" x14ac:dyDescent="0.25">
      <c r="A20">
        <v>18</v>
      </c>
      <c r="B20">
        <v>43</v>
      </c>
    </row>
    <row r="21" spans="1:2" x14ac:dyDescent="0.25">
      <c r="A21">
        <v>19</v>
      </c>
      <c r="B21">
        <v>48</v>
      </c>
    </row>
    <row r="22" spans="1:2" x14ac:dyDescent="0.25">
      <c r="A22">
        <v>20</v>
      </c>
      <c r="B22">
        <v>50</v>
      </c>
    </row>
  </sheetData>
  <sortState xmlns:xlrd2="http://schemas.microsoft.com/office/spreadsheetml/2017/richdata2" ref="B3:B22">
    <sortCondition ref="B3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Video1</vt:lpstr>
      <vt:lpstr>Video2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2015-06-05T18:19:34Z</dcterms:created>
  <dcterms:modified xsi:type="dcterms:W3CDTF">2022-09-19T22:52:06Z</dcterms:modified>
</cp:coreProperties>
</file>