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E271D40-C585-4A9B-9A2D-8BD8473933EA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</sheets>
  <definedNames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4" l="1" a="1"/>
  <c r="N2" i="4"/>
  <c r="D15" i="4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/>
  <c r="B12" i="4"/>
  <c r="D12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D11" i="4" l="1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B13" i="4" l="1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C23" i="3" l="1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D24" i="3" l="1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C25" i="3" l="1"/>
  <c r="B26" i="3"/>
  <c r="A27" i="3" s="1"/>
  <c r="D25" i="3"/>
  <c r="E16" i="1"/>
  <c r="D16" i="1"/>
  <c r="J11" i="1"/>
  <c r="J15" i="1"/>
  <c r="D26" i="3" l="1"/>
  <c r="E26" i="3" s="1"/>
  <c r="E25" i="3"/>
  <c r="C26" i="3"/>
  <c r="B27" i="3"/>
  <c r="A28" i="3" s="1"/>
  <c r="J10" i="1"/>
  <c r="J12" i="1"/>
  <c r="I16" i="1"/>
  <c r="J14" i="1"/>
  <c r="J13" i="1"/>
  <c r="C27" i="3" l="1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D29" i="3" l="1"/>
  <c r="F27" i="3" s="1"/>
  <c r="G27" i="3" s="1"/>
  <c r="E28" i="3"/>
  <c r="E27" i="3"/>
  <c r="L10" i="1"/>
  <c r="L16" i="1" s="1"/>
  <c r="K16" i="1"/>
  <c r="F28" i="3" l="1"/>
  <c r="G28" i="3" s="1"/>
  <c r="F22" i="3"/>
  <c r="G22" i="3" s="1"/>
  <c r="F24" i="3"/>
  <c r="G24" i="3" s="1"/>
  <c r="F23" i="3"/>
  <c r="G23" i="3" s="1"/>
  <c r="F25" i="3"/>
  <c r="G25" i="3" s="1"/>
  <c r="F26" i="3"/>
  <c r="G26" i="3" s="1"/>
  <c r="G29" i="3" l="1"/>
  <c r="F29" i="3"/>
  <c r="N14" i="3"/>
  <c r="O14" i="3" l="1"/>
  <c r="P14" i="3"/>
  <c r="M15" i="3" a="1"/>
  <c r="M15" i="3" s="1"/>
  <c r="Q14" i="3" l="1"/>
  <c r="R14" i="3"/>
  <c r="N15" i="3"/>
  <c r="P15" i="3" s="1"/>
  <c r="O15" i="3"/>
  <c r="R15" i="3" l="1"/>
  <c r="S15" i="3" s="1"/>
  <c r="Q15" i="3"/>
  <c r="M16" i="3" a="1"/>
  <c r="M16" i="3" s="1"/>
  <c r="S14" i="3"/>
  <c r="N16" i="3"/>
  <c r="O16" i="3" s="1"/>
  <c r="P16" i="3" l="1"/>
  <c r="M17" i="3" a="1"/>
  <c r="M17" i="3" s="1"/>
  <c r="R16" i="3" l="1"/>
  <c r="Q16" i="3"/>
  <c r="N17" i="3"/>
  <c r="M18" i="3" s="1" a="1"/>
  <c r="M18" i="3" s="1"/>
  <c r="O17" i="3" l="1"/>
  <c r="S16" i="3"/>
  <c r="N18" i="3"/>
  <c r="M19" i="3" s="1" a="1"/>
  <c r="M19" i="3" s="1"/>
  <c r="P18" i="3"/>
  <c r="R18" i="3" s="1"/>
  <c r="S18" i="3" s="1"/>
  <c r="P17" i="3"/>
  <c r="R17" i="3" l="1"/>
  <c r="Q17" i="3"/>
  <c r="Q18" i="3"/>
  <c r="O18" i="3"/>
  <c r="N19" i="3"/>
  <c r="M20" i="3" s="1" a="1"/>
  <c r="M20" i="3" s="1"/>
  <c r="O19" i="3"/>
  <c r="S17" i="3" l="1"/>
  <c r="N20" i="3"/>
  <c r="O20" i="3"/>
  <c r="P20" i="3"/>
  <c r="R20" i="3" s="1"/>
  <c r="S20" i="3" s="1"/>
  <c r="P19" i="3"/>
  <c r="R19" i="3" l="1"/>
  <c r="P21" i="3"/>
  <c r="Q20" i="3"/>
  <c r="Q19" i="3"/>
  <c r="S19" i="3" l="1"/>
  <c r="S21" i="3" s="1"/>
  <c r="R21" i="3"/>
  <c r="O2" i="4"/>
  <c r="N3" i="4" s="1" a="1"/>
  <c r="N3" i="4" s="1"/>
  <c r="Q2" i="4"/>
  <c r="S2" i="4"/>
  <c r="T2" i="4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/>
  <c r="R5" i="4" l="1"/>
  <c r="T4" i="4"/>
  <c r="S5" i="4"/>
  <c r="O6" i="4"/>
  <c r="N7" i="4" s="1" a="1"/>
  <c r="N7" i="4" s="1"/>
  <c r="P6" i="4"/>
  <c r="Q6" i="4"/>
  <c r="R6" i="4" l="1"/>
  <c r="T5" i="4"/>
  <c r="S6" i="4"/>
  <c r="O7" i="4"/>
  <c r="N8" i="4" s="1" a="1"/>
  <c r="N8" i="4" s="1"/>
  <c r="P7" i="4"/>
  <c r="Q7" i="4"/>
  <c r="R7" i="4" l="1"/>
  <c r="T6" i="4"/>
  <c r="S7" i="4"/>
  <c r="O8" i="4"/>
  <c r="P8" i="4"/>
  <c r="Q8" i="4"/>
  <c r="Q9" i="4" l="1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<sst xmlns="http://schemas.openxmlformats.org/spreadsheetml/2006/main" count="127" uniqueCount="77">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</sst>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27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26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25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24">
      <calculatedColumnFormula array="1">ROW(1:1)</calculatedColumnFormula>
    </tableColumn>
    <tableColumn id="1" xr3:uid="{95B66EDA-4894-4D52-B862-AD79C4B55BA8}" name="Li" dataDxfId="23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22">
      <calculatedColumnFormula>AVERAGE(Tabla2[[#This Row],[Li]],Tabla2[[#This Row],[Ls]])</calculatedColumnFormula>
    </tableColumn>
    <tableColumn id="4" xr3:uid="{559733AA-4545-40B3-B4E4-BA1C4A552CC9}" name="f" totalsRowFunction="custom" dataDxfId="21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20">
      <calculatedColumnFormula>SUM(INDEX(Tabla2[f],1):Tabla2[[#This Row],[f]])</calculatedColumnFormula>
    </tableColumn>
    <tableColumn id="6" xr3:uid="{898808BA-7B1D-423A-AFC5-36F396340D6F}" name="fr" totalsRowFunction="custom" dataDxfId="19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18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17" dataDxfId="16">
  <tableColumns count="8">
    <tableColumn id="1" xr3:uid="{232F9B45-447A-40B7-B74F-4FE7C9BE2603}" name="Intervalo" totalsRowLabel="Total" dataDxfId="10" totalsRowDxfId="8">
      <calculatedColumnFormula array="1">ROW(1:1)</calculatedColumnFormula>
    </tableColumn>
    <tableColumn id="2" xr3:uid="{4D118E85-6EA7-480C-B956-1F53E4957845}" name="Li" dataDxfId="9" totalsRowDxfId="7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11" totalsRowDxfId="6">
      <calculatedColumnFormula>Tabla3[[#This Row],[Li]]+EdadesAmplitud</calculatedColumnFormula>
    </tableColumn>
    <tableColumn id="4" xr3:uid="{415AB08A-FAE7-4C22-A0FA-9190C0850950}" name="x" dataDxfId="15" totalsRowDxfId="5">
      <calculatedColumnFormula>AVERAGE(Tabla3[[#This Row],[Li]],Tabla3[[#This Row],[Ls]])</calculatedColumnFormula>
    </tableColumn>
    <tableColumn id="5" xr3:uid="{A44A0501-9BA4-4EC2-A260-0DB545AE4011}" name="Fab" totalsRowFunction="sum" dataDxfId="14" totalsRowDxfId="4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0" totalsRowDxfId="3">
      <calculatedColumnFormula>SUM(INDEX(Tabla3[Fab],1):Tabla3[[#This Row],[Fab]])</calculatedColumnFormula>
    </tableColumn>
    <tableColumn id="7" xr3:uid="{D98175C7-3596-4076-B515-7BCE9AD30C3E}" name="Fre" totalsRowFunction="sum" dataDxfId="13" totalsRowDxfId="2">
      <calculatedColumnFormula>Tabla3[[#This Row],[Fab]]/COUNT(EdadesDatos)</calculatedColumnFormula>
    </tableColumn>
    <tableColumn id="8" xr3:uid="{910DF734-058E-4C54-9B3F-E2EECED6859C}" name="Porcentaje" totalsRowFunction="sum" dataDxfId="12" totalsRowDxfId="1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22" t="s">
        <v>0</v>
      </c>
      <c r="B1" s="22"/>
      <c r="C1" s="22"/>
      <c r="D1" s="22"/>
      <c r="E1" s="22"/>
      <c r="F1" s="22"/>
      <c r="H1" s="22" t="s">
        <v>0</v>
      </c>
      <c r="I1" s="22"/>
      <c r="J1" s="22"/>
      <c r="K1" s="22"/>
      <c r="L1" s="22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9" workbookViewId="0">
      <selection activeCell="A28" sqref="A28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20"/>
  <sheetViews>
    <sheetView tabSelected="1" topLeftCell="M1" workbookViewId="0">
      <selection activeCell="N19" sqref="N19"/>
    </sheetView>
  </sheetViews>
  <sheetFormatPr baseColWidth="10" defaultRowHeight="15" x14ac:dyDescent="0.25"/>
  <cols>
    <col min="1" max="1" width="18.140625" style="24" bestFit="1" customWidth="1"/>
    <col min="2" max="2" width="15.42578125" style="24" bestFit="1" customWidth="1"/>
    <col min="3" max="11" width="3.85546875" style="24" bestFit="1" customWidth="1"/>
    <col min="12" max="12" width="15.42578125" style="24" customWidth="1"/>
    <col min="13" max="13" width="14.140625" style="24" bestFit="1" customWidth="1"/>
    <col min="14" max="16" width="3.85546875" style="24" bestFit="1" customWidth="1"/>
    <col min="17" max="18" width="5.140625" style="24" bestFit="1" customWidth="1"/>
    <col min="19" max="20" width="15.42578125" style="24" bestFit="1" customWidth="1"/>
    <col min="21" max="21" width="5.7109375" style="24" customWidth="1"/>
    <col min="22" max="16384" width="11.42578125" style="24"/>
  </cols>
  <sheetData>
    <row r="1" spans="1:20" x14ac:dyDescent="0.25">
      <c r="A1" s="23" t="s">
        <v>63</v>
      </c>
      <c r="M1" s="26" t="s">
        <v>61</v>
      </c>
      <c r="N1" s="26" t="s">
        <v>58</v>
      </c>
      <c r="O1" s="26" t="s">
        <v>59</v>
      </c>
      <c r="P1" s="26" t="s">
        <v>14</v>
      </c>
      <c r="Q1" s="26" t="s">
        <v>67</v>
      </c>
      <c r="R1" s="26" t="s">
        <v>66</v>
      </c>
      <c r="S1" s="26" t="s">
        <v>68</v>
      </c>
      <c r="T1" s="26" t="s">
        <v>56</v>
      </c>
    </row>
    <row r="2" spans="1:20" x14ac:dyDescent="0.25">
      <c r="B2" s="25">
        <v>20</v>
      </c>
      <c r="C2" s="25">
        <v>58</v>
      </c>
      <c r="D2" s="25">
        <v>22</v>
      </c>
      <c r="E2" s="25">
        <v>43</v>
      </c>
      <c r="F2" s="25">
        <v>17</v>
      </c>
      <c r="G2" s="25">
        <v>19</v>
      </c>
      <c r="H2" s="25">
        <v>16</v>
      </c>
      <c r="I2" s="25">
        <v>12</v>
      </c>
      <c r="J2" s="25">
        <v>23</v>
      </c>
      <c r="K2" s="25">
        <v>17</v>
      </c>
      <c r="M2" s="24" cm="1">
        <f t="array" ref="M2">ROW(1:1)</f>
        <v>1</v>
      </c>
      <c r="N2" s="24" cm="1">
        <f t="array" ref="N2">IF(Tabla3[[#This Row],[Intervalo]]=1,EdadesMinimo-(EdadesNuevoRango/2),INDEX(Tabla3[Ls],Tabla3[[#This Row],[Intervalo]]-1))</f>
        <v>3</v>
      </c>
      <c r="O2" s="24">
        <f>Tabla3[[#This Row],[Li]]+EdadesAmplitud</f>
        <v>13</v>
      </c>
      <c r="P2" s="24">
        <f>AVERAGE(Tabla3[[#This Row],[Li]],Tabla3[[#This Row],[Ls]])</f>
        <v>8</v>
      </c>
      <c r="Q2" s="24">
        <f>COUNTIFS(EdadesDatos,"&gt;="&amp;Tabla3[[#This Row],[Li]],EdadesDatos,"&lt;"&amp;Tabla3[[#This Row],[Ls]])</f>
        <v>5</v>
      </c>
      <c r="R2" s="24">
        <f>SUM(INDEX(Tabla3[Fab],1):Tabla3[[#This Row],[Fab]])</f>
        <v>5</v>
      </c>
      <c r="S2" s="24">
        <f>Tabla3[[#This Row],[Fab]]/COUNT(EdadesDatos)</f>
        <v>8.3333333333333329E-2</v>
      </c>
      <c r="T2" s="24">
        <f>Tabla3[[#This Row],[Fre]]*100</f>
        <v>8.3333333333333321</v>
      </c>
    </row>
    <row r="3" spans="1:20" x14ac:dyDescent="0.25">
      <c r="B3" s="25">
        <v>40</v>
      </c>
      <c r="C3" s="25">
        <v>16</v>
      </c>
      <c r="D3" s="25">
        <v>23</v>
      </c>
      <c r="E3" s="25">
        <v>14</v>
      </c>
      <c r="F3" s="25">
        <v>42</v>
      </c>
      <c r="G3" s="25">
        <v>34</v>
      </c>
      <c r="H3" s="25">
        <v>5</v>
      </c>
      <c r="I3" s="25">
        <v>63</v>
      </c>
      <c r="J3" s="25">
        <v>15</v>
      </c>
      <c r="K3" s="25">
        <v>28</v>
      </c>
      <c r="M3" s="24" cm="1">
        <f t="array" ref="M3">ROW(2:2)</f>
        <v>2</v>
      </c>
      <c r="N3" s="24" cm="1">
        <f t="array" ref="N3">IF(Tabla3[[#This Row],[Intervalo]]=1,EdadesMinimo-(EdadesNuevoRango/2),INDEX(Tabla3[Ls],Tabla3[[#This Row],[Intervalo]]-1))</f>
        <v>13</v>
      </c>
      <c r="O3" s="27">
        <f>Tabla3[[#This Row],[Li]]+EdadesAmplitud</f>
        <v>23</v>
      </c>
      <c r="P3" s="24">
        <f>AVERAGE(Tabla3[[#This Row],[Li]],Tabla3[[#This Row],[Ls]])</f>
        <v>18</v>
      </c>
      <c r="Q3" s="24">
        <f>COUNTIFS(EdadesDatos,"&gt;="&amp;Tabla3[[#This Row],[Li]],EdadesDatos,"&lt;"&amp;Tabla3[[#This Row],[Ls]])</f>
        <v>19</v>
      </c>
      <c r="R3" s="24">
        <f>SUM(INDEX(Tabla3[Fab],1):Tabla3[[#This Row],[Fab]])</f>
        <v>24</v>
      </c>
      <c r="S3" s="24">
        <f>Tabla3[[#This Row],[Fab]]/COUNT(EdadesDatos)</f>
        <v>0.31666666666666665</v>
      </c>
      <c r="T3" s="24">
        <f>Tabla3[[#This Row],[Fre]]*100</f>
        <v>31.666666666666664</v>
      </c>
    </row>
    <row r="4" spans="1:20" x14ac:dyDescent="0.25">
      <c r="B4" s="25">
        <v>27</v>
      </c>
      <c r="C4" s="25">
        <v>30</v>
      </c>
      <c r="D4" s="25">
        <v>18</v>
      </c>
      <c r="E4" s="25">
        <v>27</v>
      </c>
      <c r="F4" s="25">
        <v>13</v>
      </c>
      <c r="G4" s="25">
        <v>25</v>
      </c>
      <c r="H4" s="25">
        <v>7</v>
      </c>
      <c r="I4" s="25">
        <v>22</v>
      </c>
      <c r="J4" s="25">
        <v>71</v>
      </c>
      <c r="K4" s="25">
        <v>27</v>
      </c>
      <c r="M4" s="24" cm="1">
        <f t="array" ref="M4">ROW(3:3)</f>
        <v>3</v>
      </c>
      <c r="N4" s="24" cm="1">
        <f t="array" ref="N4">IF(Tabla3[[#This Row],[Intervalo]]=1,EdadesMinimo-(EdadesNuevoRango/2),INDEX(Tabla3[Ls],Tabla3[[#This Row],[Intervalo]]-1))</f>
        <v>23</v>
      </c>
      <c r="O4" s="27">
        <f>Tabla3[[#This Row],[Li]]+EdadesAmplitud</f>
        <v>33</v>
      </c>
      <c r="P4" s="24">
        <f>AVERAGE(Tabla3[[#This Row],[Li]],Tabla3[[#This Row],[Ls]])</f>
        <v>28</v>
      </c>
      <c r="Q4" s="24">
        <f>COUNTIFS(EdadesDatos,"&gt;="&amp;Tabla3[[#This Row],[Li]],EdadesDatos,"&lt;"&amp;Tabla3[[#This Row],[Ls]])</f>
        <v>16</v>
      </c>
      <c r="R4" s="24">
        <f>SUM(INDEX(Tabla3[Fab],1):Tabla3[[#This Row],[Fab]])</f>
        <v>40</v>
      </c>
      <c r="S4" s="24">
        <f>Tabla3[[#This Row],[Fab]]/COUNT(EdadesDatos)</f>
        <v>0.26666666666666666</v>
      </c>
      <c r="T4" s="24">
        <f>Tabla3[[#This Row],[Fre]]*100</f>
        <v>26.666666666666668</v>
      </c>
    </row>
    <row r="5" spans="1:20" x14ac:dyDescent="0.25">
      <c r="B5" s="25">
        <v>12</v>
      </c>
      <c r="C5" s="25">
        <v>15</v>
      </c>
      <c r="D5" s="25">
        <v>21</v>
      </c>
      <c r="E5" s="25">
        <v>39</v>
      </c>
      <c r="F5" s="25">
        <v>60</v>
      </c>
      <c r="G5" s="25">
        <v>22</v>
      </c>
      <c r="H5" s="25">
        <v>17</v>
      </c>
      <c r="I5" s="25">
        <v>45</v>
      </c>
      <c r="J5" s="25">
        <v>37</v>
      </c>
      <c r="K5" s="25">
        <v>34</v>
      </c>
      <c r="M5" s="24" cm="1">
        <f t="array" ref="M5">ROW(4:4)</f>
        <v>4</v>
      </c>
      <c r="N5" s="24" cm="1">
        <f t="array" ref="N5">IF(Tabla3[[#This Row],[Intervalo]]=1,EdadesMinimo-(EdadesNuevoRango/2),INDEX(Tabla3[Ls],Tabla3[[#This Row],[Intervalo]]-1))</f>
        <v>33</v>
      </c>
      <c r="O5" s="27">
        <f>Tabla3[[#This Row],[Li]]+EdadesAmplitud</f>
        <v>43</v>
      </c>
      <c r="P5" s="24">
        <f>AVERAGE(Tabla3[[#This Row],[Li]],Tabla3[[#This Row],[Ls]])</f>
        <v>38</v>
      </c>
      <c r="Q5" s="24">
        <f>COUNTIFS(EdadesDatos,"&gt;="&amp;Tabla3[[#This Row],[Li]],EdadesDatos,"&lt;"&amp;Tabla3[[#This Row],[Ls]])</f>
        <v>8</v>
      </c>
      <c r="R5" s="24">
        <f>SUM(INDEX(Tabla3[Fab],1):Tabla3[[#This Row],[Fab]])</f>
        <v>48</v>
      </c>
      <c r="S5" s="24">
        <f>Tabla3[[#This Row],[Fab]]/COUNT(EdadesDatos)</f>
        <v>0.13333333333333333</v>
      </c>
      <c r="T5" s="24">
        <f>Tabla3[[#This Row],[Fre]]*100</f>
        <v>13.333333333333334</v>
      </c>
    </row>
    <row r="6" spans="1:20" x14ac:dyDescent="0.25">
      <c r="B6" s="25">
        <v>53</v>
      </c>
      <c r="C6" s="25">
        <v>18</v>
      </c>
      <c r="D6" s="25">
        <v>28</v>
      </c>
      <c r="E6" s="25">
        <v>9</v>
      </c>
      <c r="F6" s="25">
        <v>30</v>
      </c>
      <c r="G6" s="25">
        <v>16</v>
      </c>
      <c r="H6" s="25">
        <v>39</v>
      </c>
      <c r="I6" s="25">
        <v>34</v>
      </c>
      <c r="J6" s="25">
        <v>17</v>
      </c>
      <c r="K6" s="25">
        <v>50</v>
      </c>
      <c r="M6" s="24" cm="1">
        <f t="array" ref="M6">ROW(5:5)</f>
        <v>5</v>
      </c>
      <c r="N6" s="24" cm="1">
        <f t="array" ref="N6">IF(Tabla3[[#This Row],[Intervalo]]=1,EdadesMinimo-(EdadesNuevoRango/2),INDEX(Tabla3[Ls],Tabla3[[#This Row],[Intervalo]]-1))</f>
        <v>43</v>
      </c>
      <c r="O6" s="27">
        <f>Tabla3[[#This Row],[Li]]+EdadesAmplitud</f>
        <v>53</v>
      </c>
      <c r="P6" s="24">
        <f>AVERAGE(Tabla3[[#This Row],[Li]],Tabla3[[#This Row],[Ls]])</f>
        <v>48</v>
      </c>
      <c r="Q6" s="24">
        <f>COUNTIFS(EdadesDatos,"&gt;="&amp;Tabla3[[#This Row],[Li]],EdadesDatos,"&lt;"&amp;Tabla3[[#This Row],[Ls]])</f>
        <v>6</v>
      </c>
      <c r="R6" s="24">
        <f>SUM(INDEX(Tabla3[Fab],1):Tabla3[[#This Row],[Fab]])</f>
        <v>54</v>
      </c>
      <c r="S6" s="24">
        <f>Tabla3[[#This Row],[Fab]]/COUNT(EdadesDatos)</f>
        <v>0.1</v>
      </c>
      <c r="T6" s="24">
        <f>Tabla3[[#This Row],[Fre]]*100</f>
        <v>10</v>
      </c>
    </row>
    <row r="7" spans="1:20" x14ac:dyDescent="0.25">
      <c r="B7" s="25">
        <v>23</v>
      </c>
      <c r="C7" s="25">
        <v>45</v>
      </c>
      <c r="D7" s="25">
        <v>25</v>
      </c>
      <c r="E7" s="25">
        <v>44</v>
      </c>
      <c r="F7" s="25">
        <v>29</v>
      </c>
      <c r="G7" s="25">
        <v>61</v>
      </c>
      <c r="H7" s="25">
        <v>28</v>
      </c>
      <c r="I7" s="25">
        <v>24</v>
      </c>
      <c r="J7" s="25">
        <v>49</v>
      </c>
      <c r="K7" s="25">
        <v>24</v>
      </c>
      <c r="M7" s="24" cm="1">
        <f t="array" ref="M7">ROW(6:6)</f>
        <v>6</v>
      </c>
      <c r="N7" s="24" cm="1">
        <f t="array" ref="N7">IF(Tabla3[[#This Row],[Intervalo]]=1,EdadesMinimo-(EdadesNuevoRango/2),INDEX(Tabla3[Ls],Tabla3[[#This Row],[Intervalo]]-1))</f>
        <v>53</v>
      </c>
      <c r="O7" s="27">
        <f>Tabla3[[#This Row],[Li]]+EdadesAmplitud</f>
        <v>63</v>
      </c>
      <c r="P7" s="24">
        <f>AVERAGE(Tabla3[[#This Row],[Li]],Tabla3[[#This Row],[Ls]])</f>
        <v>58</v>
      </c>
      <c r="Q7" s="24">
        <f>COUNTIFS(EdadesDatos,"&gt;="&amp;Tabla3[[#This Row],[Li]],EdadesDatos,"&lt;"&amp;Tabla3[[#This Row],[Ls]])</f>
        <v>4</v>
      </c>
      <c r="R7" s="24">
        <f>SUM(INDEX(Tabla3[Fab],1):Tabla3[[#This Row],[Fab]])</f>
        <v>58</v>
      </c>
      <c r="S7" s="24">
        <f>Tabla3[[#This Row],[Fab]]/COUNT(EdadesDatos)</f>
        <v>6.6666666666666666E-2</v>
      </c>
      <c r="T7" s="24">
        <f>Tabla3[[#This Row],[Fre]]*100</f>
        <v>6.666666666666667</v>
      </c>
    </row>
    <row r="8" spans="1:20" x14ac:dyDescent="0.25">
      <c r="M8" s="24" cm="1">
        <f t="array" ref="M8">ROW(7:7)</f>
        <v>7</v>
      </c>
      <c r="N8" s="24" cm="1">
        <f t="array" ref="N8">IF(Tabla3[[#This Row],[Intervalo]]=1,EdadesMinimo-(EdadesNuevoRango/2),INDEX(Tabla3[Ls],Tabla3[[#This Row],[Intervalo]]-1))</f>
        <v>63</v>
      </c>
      <c r="O8" s="27">
        <f>Tabla3[[#This Row],[Li]]+EdadesAmplitud</f>
        <v>73</v>
      </c>
      <c r="P8" s="24">
        <f>AVERAGE(Tabla3[[#This Row],[Li]],Tabla3[[#This Row],[Ls]])</f>
        <v>68</v>
      </c>
      <c r="Q8" s="24">
        <f>COUNTIFS(EdadesDatos,"&gt;="&amp;Tabla3[[#This Row],[Li]],EdadesDatos,"&lt;"&amp;Tabla3[[#This Row],[Ls]])</f>
        <v>2</v>
      </c>
      <c r="R8" s="24">
        <f>SUM(INDEX(Tabla3[Fab],1):Tabla3[[#This Row],[Fab]])</f>
        <v>60</v>
      </c>
      <c r="S8" s="24">
        <f>Tabla3[[#This Row],[Fab]]/COUNT(EdadesDatos)</f>
        <v>3.3333333333333333E-2</v>
      </c>
      <c r="T8" s="24">
        <f>Tabla3[[#This Row],[Fre]]*100</f>
        <v>3.3333333333333335</v>
      </c>
    </row>
    <row r="9" spans="1:20" x14ac:dyDescent="0.25">
      <c r="A9" s="24" t="s">
        <v>69</v>
      </c>
      <c r="D9" s="23">
        <f>SMALL(EdadesDatos,1)</f>
        <v>5</v>
      </c>
      <c r="M9" s="24" t="s">
        <v>25</v>
      </c>
      <c r="Q9" s="24">
        <f>SUBTOTAL(109,Tabla3[Fab])</f>
        <v>60</v>
      </c>
      <c r="S9" s="24">
        <f>SUBTOTAL(109,Tabla3[Fre])</f>
        <v>0.99999999999999989</v>
      </c>
      <c r="T9" s="24">
        <f>SUBTOTAL(109,Tabla3[Porcentaje])</f>
        <v>100</v>
      </c>
    </row>
    <row r="10" spans="1:20" x14ac:dyDescent="0.25">
      <c r="A10" s="24" t="s">
        <v>70</v>
      </c>
      <c r="D10" s="23">
        <f>LARGE(EdadesDatos,1)</f>
        <v>71</v>
      </c>
    </row>
    <row r="11" spans="1:20" x14ac:dyDescent="0.25">
      <c r="A11" s="24" t="s">
        <v>75</v>
      </c>
      <c r="D11" s="23">
        <f>D10-D9</f>
        <v>66</v>
      </c>
      <c r="M11" s="28" t="s">
        <v>61</v>
      </c>
      <c r="N11" s="24" t="s">
        <v>61</v>
      </c>
    </row>
    <row r="12" spans="1:20" x14ac:dyDescent="0.25">
      <c r="A12" s="24" t="s">
        <v>71</v>
      </c>
      <c r="B12" s="24">
        <f>1+3.322*LOG10(COUNT(EdadesDatos))</f>
        <v>6.9070184537744641</v>
      </c>
      <c r="C12" s="16" t="s">
        <v>43</v>
      </c>
      <c r="D12" s="23">
        <f>IF(ISODD(ROUND(B12,0)),ROUND(B12,0),ROUNDUP(B12,0))</f>
        <v>7</v>
      </c>
      <c r="E12" s="16" t="s">
        <v>73</v>
      </c>
      <c r="F12" s="24" t="s">
        <v>74</v>
      </c>
      <c r="M12" s="28" t="s">
        <v>58</v>
      </c>
      <c r="N12" s="24" t="s">
        <v>64</v>
      </c>
      <c r="S12" s="16" t="s">
        <v>73</v>
      </c>
      <c r="T12" s="24" t="s">
        <v>76</v>
      </c>
    </row>
    <row r="13" spans="1:20" x14ac:dyDescent="0.25">
      <c r="A13" s="24" t="s">
        <v>72</v>
      </c>
      <c r="B13" s="24">
        <f>D11/EdadesIntervalo</f>
        <v>9.4285714285714288</v>
      </c>
      <c r="C13" s="16" t="s">
        <v>43</v>
      </c>
      <c r="D13" s="23">
        <f>ROUNDUP(B13,0)</f>
        <v>10</v>
      </c>
      <c r="M13" s="28" t="s">
        <v>59</v>
      </c>
      <c r="N13" s="24" t="s">
        <v>65</v>
      </c>
    </row>
    <row r="14" spans="1:20" x14ac:dyDescent="0.25">
      <c r="M14" s="28" t="s">
        <v>14</v>
      </c>
      <c r="N14" s="24" t="s">
        <v>48</v>
      </c>
    </row>
    <row r="15" spans="1:20" x14ac:dyDescent="0.25">
      <c r="A15" s="24" t="s">
        <v>76</v>
      </c>
      <c r="D15" s="24">
        <f>EdadesAmplitud*EdadesIntervalo-EdadesRango</f>
        <v>4</v>
      </c>
      <c r="M15" s="28" t="s">
        <v>67</v>
      </c>
      <c r="N15" s="24" t="s">
        <v>53</v>
      </c>
    </row>
    <row r="16" spans="1:20" x14ac:dyDescent="0.25">
      <c r="M16" s="28" t="s">
        <v>66</v>
      </c>
      <c r="N16" s="24" t="s">
        <v>54</v>
      </c>
    </row>
    <row r="17" spans="3:14" x14ac:dyDescent="0.25">
      <c r="M17" s="28" t="s">
        <v>68</v>
      </c>
      <c r="N17" s="24" t="s">
        <v>55</v>
      </c>
    </row>
    <row r="18" spans="3:14" x14ac:dyDescent="0.25">
      <c r="C18" s="16"/>
      <c r="M18" s="28" t="s">
        <v>56</v>
      </c>
      <c r="N18" s="24" t="s">
        <v>56</v>
      </c>
    </row>
    <row r="19" spans="3:14" x14ac:dyDescent="0.25">
      <c r="C19" s="16"/>
    </row>
    <row r="20" spans="3:14" x14ac:dyDescent="0.25">
      <c r="C2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10</vt:i4>
      </vt:variant>
    </vt:vector>
  </HeadingPairs>
  <TitlesOfParts>
    <vt:vector size="14" baseType="lpstr">
      <vt:lpstr>Video3</vt:lpstr>
      <vt:lpstr>Pareto</vt:lpstr>
      <vt:lpstr>Video5</vt:lpstr>
      <vt:lpstr>Video6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2022-08-29T15:55:53Z</dcterms:modified>
</cp:coreProperties>
</file>