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ocuments\AP5\P&amp;E\"/>
    </mc:Choice>
  </mc:AlternateContent>
  <xr:revisionPtr revIDLastSave="0" documentId="13_ncr:1_{E45F83D7-D704-4CBB-A053-21700FA7BD40}" xr6:coauthVersionLast="47" xr6:coauthVersionMax="47" xr10:uidLastSave="{00000000-0000-0000-0000-000000000000}"/>
  <bookViews>
    <workbookView xWindow="12990" yWindow="0" windowWidth="7410" windowHeight="10920" activeTab="2" xr2:uid="{00000000-000D-0000-FFFF-FFFF00000000}"/>
  </bookViews>
  <sheets>
    <sheet name="Video3" sheetId="8" r:id="rId1"/>
    <sheet name="Video4" sheetId="6" r:id="rId2"/>
    <sheet name="Video5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0" i="7" l="1"/>
  <c r="C28" i="7"/>
  <c r="E28" i="7"/>
  <c r="C26" i="7"/>
  <c r="C24" i="7"/>
  <c r="D23" i="7"/>
  <c r="B23" i="7"/>
  <c r="E23" i="7" s="1"/>
  <c r="D22" i="7"/>
  <c r="B22" i="7"/>
  <c r="E22" i="7" s="1"/>
  <c r="D21" i="7"/>
  <c r="B21" i="7"/>
  <c r="E21" i="7" s="1"/>
  <c r="E24" i="7" s="1"/>
  <c r="C15" i="7"/>
  <c r="C13" i="7"/>
  <c r="B2" i="8"/>
  <c r="D2" i="8"/>
  <c r="E2" i="8"/>
  <c r="B3" i="8"/>
  <c r="D3" i="8"/>
  <c r="E3" i="8"/>
  <c r="B4" i="8"/>
  <c r="D4" i="8"/>
  <c r="E4" i="8"/>
  <c r="B5" i="8"/>
  <c r="D5" i="8"/>
  <c r="E5" i="8"/>
  <c r="B6" i="8"/>
  <c r="D6" i="8"/>
  <c r="E6" i="8"/>
  <c r="C7" i="8"/>
  <c r="E7" i="8"/>
  <c r="D9" i="8"/>
  <c r="D2" i="7"/>
  <c r="D3" i="7"/>
  <c r="D4" i="7"/>
  <c r="D5" i="7"/>
  <c r="D6" i="7"/>
  <c r="D7" i="7"/>
  <c r="D8" i="7"/>
  <c r="C9" i="7"/>
  <c r="E13" i="7" s="1"/>
  <c r="B2" i="7"/>
  <c r="E2" i="7" s="1"/>
  <c r="B3" i="7"/>
  <c r="E3" i="7" s="1"/>
  <c r="B4" i="7"/>
  <c r="E4" i="7" s="1"/>
  <c r="B5" i="7"/>
  <c r="E5" i="7" s="1"/>
  <c r="B6" i="7"/>
  <c r="E6" i="7" s="1"/>
  <c r="B7" i="7"/>
  <c r="E7" i="7" s="1"/>
  <c r="B8" i="7"/>
  <c r="E8" i="7" s="1"/>
  <c r="H28" i="6"/>
  <c r="H19" i="6"/>
  <c r="C8" i="6"/>
  <c r="D11" i="6" s="1"/>
  <c r="D3" i="6"/>
  <c r="D4" i="6"/>
  <c r="D5" i="6"/>
  <c r="D6" i="6"/>
  <c r="D7" i="6"/>
  <c r="B3" i="6"/>
  <c r="E3" i="6" s="1"/>
  <c r="B4" i="6"/>
  <c r="E4" i="6" s="1"/>
  <c r="B5" i="6"/>
  <c r="E5" i="6" s="1"/>
  <c r="B6" i="6"/>
  <c r="E6" i="6" s="1"/>
  <c r="B7" i="6"/>
  <c r="E7" i="6" s="1"/>
  <c r="E9" i="7" l="1"/>
  <c r="C11" i="7" s="1"/>
  <c r="E8" i="6"/>
  <c r="H9" i="6" s="1"/>
</calcChain>
</file>

<file path=xl/sharedStrings.xml><?xml version="1.0" encoding="utf-8"?>
<sst xmlns="http://schemas.openxmlformats.org/spreadsheetml/2006/main" count="64" uniqueCount="47">
  <si>
    <t>Edades</t>
  </si>
  <si>
    <t>x</t>
  </si>
  <si>
    <t>fab</t>
  </si>
  <si>
    <t>Faa</t>
  </si>
  <si>
    <t>13-15</t>
  </si>
  <si>
    <t>Total</t>
  </si>
  <si>
    <t>15-17</t>
  </si>
  <si>
    <t>17-19</t>
  </si>
  <si>
    <t>19-21</t>
  </si>
  <si>
    <t>21-23</t>
  </si>
  <si>
    <t>x*f</t>
  </si>
  <si>
    <t>Media (Promedio)</t>
  </si>
  <si>
    <t>Mediana</t>
  </si>
  <si>
    <t>20/2=10</t>
  </si>
  <si>
    <t>Peso</t>
  </si>
  <si>
    <t>f</t>
  </si>
  <si>
    <t>49-53</t>
  </si>
  <si>
    <t>53-57</t>
  </si>
  <si>
    <t>57-61</t>
  </si>
  <si>
    <t>61-65</t>
  </si>
  <si>
    <t>65-69</t>
  </si>
  <si>
    <t>Fórmula de promedio:</t>
  </si>
  <si>
    <t>xf</t>
  </si>
  <si>
    <t>La mediana:</t>
  </si>
  <si>
    <t>Que nos permite identificar el intervalo de la mediana (en amarillo)</t>
  </si>
  <si>
    <t>Ahí aplicamos:</t>
  </si>
  <si>
    <t>Entonces mediana:</t>
  </si>
  <si>
    <t>Fórmula de moda:</t>
  </si>
  <si>
    <t>¿Cuál es el intervalo que le corresponde a moda?</t>
  </si>
  <si>
    <t>El de mayor frecuencia (en verde).</t>
  </si>
  <si>
    <t>Entonces moda:</t>
  </si>
  <si>
    <t>Entonces promedio:</t>
  </si>
  <si>
    <t>Horas</t>
  </si>
  <si>
    <t>55-60</t>
  </si>
  <si>
    <t>60-65</t>
  </si>
  <si>
    <t>65-70</t>
  </si>
  <si>
    <t>70-75</t>
  </si>
  <si>
    <t>75-80</t>
  </si>
  <si>
    <t>80-85</t>
  </si>
  <si>
    <t>85-90</t>
  </si>
  <si>
    <t>Promedio:</t>
  </si>
  <si>
    <t>Mediana:</t>
  </si>
  <si>
    <t>Moda:</t>
  </si>
  <si>
    <t>Intervalo Me y Mo coinciden</t>
  </si>
  <si>
    <t>40-50</t>
  </si>
  <si>
    <t>50-60</t>
  </si>
  <si>
    <t>60-70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</si>
</sst>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4" borderId="1" xfId="0" applyFont="1" applyFill="1" applyBorder="1"/>
    <xf numFmtId="0" fontId="1" fillId="4" borderId="2" xfId="0" applyFont="1" applyFill="1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onsolas"/>
        <family val="3"/>
        <scheme val="none"/>
      </font>
    </dxf>
    <dxf>
      <fill>
        <patternFill>
          <bgColor rgb="FF92D050"/>
        </patternFill>
      </fill>
    </dxf>
    <dxf>
      <font>
        <strike val="0"/>
        <outline val="0"/>
        <shadow val="0"/>
        <u val="none"/>
        <vertAlign val="baseline"/>
        <sz val="13"/>
        <color theme="1"/>
        <name val="Consolas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3"/>
        <color theme="1"/>
        <name val="Consolas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3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Consolas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3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Consolas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3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Consolas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3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Consolas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3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Consolas"/>
        <family val="3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28575</xdr:colOff>
      <xdr:row>3</xdr:row>
      <xdr:rowOff>123826</xdr:rowOff>
    </xdr:from>
    <xdr:ext cx="1381125" cy="6546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B2168486-2264-E1DE-55DE-E389DE48C0A5}"/>
                </a:ext>
              </a:extLst>
            </xdr:cNvPr>
            <xdr:cNvSpPr txBox="1"/>
          </xdr:nvSpPr>
          <xdr:spPr>
            <a:xfrm>
              <a:off x="2181225" y="2790826"/>
              <a:ext cx="1381125" cy="6546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s-ES" sz="22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es-AR" sz="22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AR" sz="2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AR" sz="22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es-AR" sz="22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22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ES" sz="22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s-AR" sz="22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22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es-ES" sz="22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s-AR" sz="22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B2168486-2264-E1DE-55DE-E389DE48C0A5}"/>
                </a:ext>
              </a:extLst>
            </xdr:cNvPr>
            <xdr:cNvSpPr txBox="1"/>
          </xdr:nvSpPr>
          <xdr:spPr>
            <a:xfrm>
              <a:off x="2181225" y="2790826"/>
              <a:ext cx="1381125" cy="6546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ES" sz="2200" b="0" i="0">
                  <a:latin typeface="Cambria Math" panose="02040503050406030204" pitchFamily="18" charset="0"/>
                </a:rPr>
                <a:t>𝑥 ̅</a:t>
              </a:r>
              <a:r>
                <a:rPr lang="es-AR" sz="2200" i="0">
                  <a:latin typeface="Cambria Math" panose="02040503050406030204" pitchFamily="18" charset="0"/>
                </a:rPr>
                <a:t>=(∑▒〖</a:t>
              </a:r>
              <a:r>
                <a:rPr lang="es-ES" sz="2200" b="0" i="0">
                  <a:latin typeface="Cambria Math" panose="02040503050406030204" pitchFamily="18" charset="0"/>
                </a:rPr>
                <a:t>𝑥</a:t>
              </a:r>
              <a:r>
                <a:rPr lang="es-AR" sz="2200" b="0" i="0">
                  <a:latin typeface="Cambria Math" panose="02040503050406030204" pitchFamily="18" charset="0"/>
                </a:rPr>
                <a:t>_</a:t>
              </a:r>
              <a:r>
                <a:rPr lang="es-ES" sz="2200" b="0" i="0">
                  <a:latin typeface="Cambria Math" panose="02040503050406030204" pitchFamily="18" charset="0"/>
                </a:rPr>
                <a:t>𝑖</a:t>
              </a:r>
              <a:r>
                <a:rPr lang="es-AR" sz="2200" b="0" i="0">
                  <a:latin typeface="Cambria Math" panose="02040503050406030204" pitchFamily="18" charset="0"/>
                </a:rPr>
                <a:t> </a:t>
              </a:r>
              <a:r>
                <a:rPr lang="es-ES" sz="2200" b="0" i="0">
                  <a:latin typeface="Cambria Math" panose="02040503050406030204" pitchFamily="18" charset="0"/>
                </a:rPr>
                <a:t>𝑓</a:t>
              </a:r>
              <a:r>
                <a:rPr lang="es-AR" sz="2200" b="0" i="0">
                  <a:latin typeface="Cambria Math" panose="02040503050406030204" pitchFamily="18" charset="0"/>
                </a:rPr>
                <a:t>_</a:t>
              </a:r>
              <a:r>
                <a:rPr lang="es-ES" sz="2200" b="0" i="0">
                  <a:latin typeface="Cambria Math" panose="02040503050406030204" pitchFamily="18" charset="0"/>
                </a:rPr>
                <a:t>𝑖</a:t>
              </a:r>
              <a:r>
                <a:rPr lang="es-AR" sz="2200" b="0" i="0">
                  <a:latin typeface="Cambria Math" panose="02040503050406030204" pitchFamily="18" charset="0"/>
                </a:rPr>
                <a:t> 〗)/</a:t>
              </a:r>
              <a:r>
                <a:rPr lang="es-ES" sz="2200" b="0" i="0">
                  <a:latin typeface="Cambria Math" panose="02040503050406030204" pitchFamily="18" charset="0"/>
                </a:rPr>
                <a:t>𝑛</a:t>
              </a:r>
              <a:endParaRPr lang="es-AR" sz="2200"/>
            </a:p>
          </xdr:txBody>
        </xdr:sp>
      </mc:Fallback>
    </mc:AlternateContent>
    <xdr:clientData/>
  </xdr:oneCellAnchor>
  <xdr:oneCellAnchor>
    <xdr:from>
      <xdr:col>3</xdr:col>
      <xdr:colOff>42862</xdr:colOff>
      <xdr:row>12</xdr:row>
      <xdr:rowOff>176212</xdr:rowOff>
    </xdr:from>
    <xdr:ext cx="2897460" cy="8585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A2362301-9FAC-D21E-60B6-B8310102BB40}"/>
                </a:ext>
              </a:extLst>
            </xdr:cNvPr>
            <xdr:cNvSpPr txBox="1"/>
          </xdr:nvSpPr>
          <xdr:spPr>
            <a:xfrm>
              <a:off x="881062" y="4557712"/>
              <a:ext cx="2897460" cy="8585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2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</m:sSub>
                    <m:r>
                      <a:rPr lang="es-ES" sz="22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ES" sz="2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𝐿</m:t>
                        </m:r>
                      </m:e>
                      <m:sub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s-ES" sz="22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s-ES" sz="2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f>
                          <m:fPr>
                            <m:ctrlPr>
                              <a:rPr lang="es-ES" sz="2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ES" sz="22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num>
                          <m:den>
                            <m:r>
                              <a:rPr lang="es-ES" sz="2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s-ES" sz="2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2200" b="0" i="1">
                                <a:latin typeface="Cambria Math" panose="02040503050406030204" pitchFamily="18" charset="0"/>
                              </a:rPr>
                              <m:t>𝐹</m:t>
                            </m:r>
                          </m:e>
                          <m:sub>
                            <m:r>
                              <a:rPr lang="es-ES" sz="2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s-ES" sz="22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s-ES" sz="2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22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es-ES" sz="2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den>
                    </m:f>
                    <m:r>
                      <a:rPr lang="es-ES" sz="2200" b="0" i="1"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s-ES" sz="2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s-AR" sz="22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A2362301-9FAC-D21E-60B6-B8310102BB40}"/>
                </a:ext>
              </a:extLst>
            </xdr:cNvPr>
            <xdr:cNvSpPr txBox="1"/>
          </xdr:nvSpPr>
          <xdr:spPr>
            <a:xfrm>
              <a:off x="881062" y="4557712"/>
              <a:ext cx="2897460" cy="8585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2200" b="0" i="0">
                  <a:latin typeface="Cambria Math" panose="02040503050406030204" pitchFamily="18" charset="0"/>
                </a:rPr>
                <a:t>𝑀</a:t>
              </a:r>
              <a:r>
                <a:rPr lang="es-AR" sz="2200" b="0" i="0">
                  <a:latin typeface="Cambria Math" panose="02040503050406030204" pitchFamily="18" charset="0"/>
                </a:rPr>
                <a:t>_</a:t>
              </a:r>
              <a:r>
                <a:rPr lang="es-ES" sz="2200" b="0" i="0">
                  <a:latin typeface="Cambria Math" panose="02040503050406030204" pitchFamily="18" charset="0"/>
                </a:rPr>
                <a:t>𝑒=𝐿_𝑖+(𝑛/2−𝐹_(𝑖−1))/𝑓_𝑖 ∗𝐴_𝑖</a:t>
              </a:r>
              <a:endParaRPr lang="es-AR" sz="2200"/>
            </a:p>
          </xdr:txBody>
        </xdr:sp>
      </mc:Fallback>
    </mc:AlternateContent>
    <xdr:clientData/>
  </xdr:oneCellAnchor>
  <xdr:oneCellAnchor>
    <xdr:from>
      <xdr:col>4</xdr:col>
      <xdr:colOff>57150</xdr:colOff>
      <xdr:row>20</xdr:row>
      <xdr:rowOff>9525</xdr:rowOff>
    </xdr:from>
    <xdr:ext cx="4444743" cy="7037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F76B0835-C3B7-4306-92DE-BDE1899BB807}"/>
                </a:ext>
              </a:extLst>
            </xdr:cNvPr>
            <xdr:cNvSpPr txBox="1"/>
          </xdr:nvSpPr>
          <xdr:spPr>
            <a:xfrm>
              <a:off x="1228725" y="5915025"/>
              <a:ext cx="4444743" cy="703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2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𝑜</m:t>
                        </m:r>
                      </m:sub>
                    </m:sSub>
                    <m:r>
                      <a:rPr lang="es-ES" sz="22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ES" sz="2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𝐿</m:t>
                        </m:r>
                      </m:e>
                      <m:sub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s-ES" sz="22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s-ES" sz="2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ES" sz="2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ES" sz="2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</m:t>
                            </m:r>
                          </m:e>
                          <m:sub>
                            <m:r>
                              <a:rPr lang="es-ES" sz="2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s-ES" sz="2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22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es-ES" sz="2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s-ES" sz="22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s-ES" sz="2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22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s-ES" sz="22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es-ES" sz="2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s-ES" sz="2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s-ES" sz="2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ES" sz="2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</m:t>
                            </m:r>
                          </m:e>
                          <m:sub>
                            <m:r>
                              <a:rPr lang="es-ES" sz="2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s-ES" sz="2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−1</m:t>
                            </m:r>
                          </m:sub>
                        </m:sSub>
                        <m:r>
                          <a:rPr lang="es-ES" sz="2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)+</m:t>
                        </m:r>
                        <m:sSub>
                          <m:sSubPr>
                            <m:ctrlPr>
                              <a:rPr lang="es-ES" sz="2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ES" sz="2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s-ES" sz="2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</m:t>
                            </m:r>
                          </m:e>
                          <m:sub>
                            <m:r>
                              <a:rPr lang="es-ES" sz="2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s-ES" sz="2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s-ES" sz="2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ES" sz="2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</m:t>
                            </m:r>
                          </m:e>
                          <m:sub>
                            <m:r>
                              <a:rPr lang="es-ES" sz="2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s-ES" sz="2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+1</m:t>
                            </m:r>
                          </m:sub>
                        </m:sSub>
                        <m:r>
                          <a:rPr lang="es-ES" sz="2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den>
                    </m:f>
                    <m:r>
                      <a:rPr lang="es-ES" sz="2200" b="0" i="1"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s-ES" sz="2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s-AR" sz="22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F76B0835-C3B7-4306-92DE-BDE1899BB807}"/>
                </a:ext>
              </a:extLst>
            </xdr:cNvPr>
            <xdr:cNvSpPr txBox="1"/>
          </xdr:nvSpPr>
          <xdr:spPr>
            <a:xfrm>
              <a:off x="1228725" y="5915025"/>
              <a:ext cx="4444743" cy="703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2200" b="0" i="0">
                  <a:latin typeface="Cambria Math" panose="02040503050406030204" pitchFamily="18" charset="0"/>
                </a:rPr>
                <a:t>𝑀</a:t>
              </a:r>
              <a:r>
                <a:rPr lang="es-AR" sz="2200" b="0" i="0">
                  <a:latin typeface="Cambria Math" panose="02040503050406030204" pitchFamily="18" charset="0"/>
                </a:rPr>
                <a:t>_</a:t>
              </a:r>
              <a:r>
                <a:rPr lang="es-ES" sz="2200" b="0" i="0">
                  <a:latin typeface="Cambria Math" panose="02040503050406030204" pitchFamily="18" charset="0"/>
                </a:rPr>
                <a:t>𝑜=𝐿_𝑖+(</a:t>
              </a:r>
              <a:r>
                <a:rPr lang="es-ES" sz="2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</a:t>
              </a:r>
              <a:r>
                <a:rPr lang="es-ES" sz="2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_𝑖</a:t>
              </a:r>
              <a:r>
                <a:rPr lang="es-ES" sz="2200" b="0" i="0">
                  <a:latin typeface="Cambria Math" panose="02040503050406030204" pitchFamily="18" charset="0"/>
                </a:rPr>
                <a:t>−𝑓_(𝑖−1))/(〖(𝑓〗_𝑖</a:t>
              </a:r>
              <a:r>
                <a:rPr lang="es-ES" sz="2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s-ES" sz="2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</a:t>
              </a:r>
              <a:r>
                <a:rPr lang="es-ES" sz="2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_(𝑖−1)</a:t>
              </a:r>
              <a:r>
                <a:rPr lang="es-ES" sz="2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)+</a:t>
              </a:r>
              <a:r>
                <a:rPr lang="es-ES" sz="2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〖(𝑓〗_𝑖−</a:t>
              </a:r>
              <a:r>
                <a:rPr lang="es-ES" sz="2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</a:t>
              </a:r>
              <a:r>
                <a:rPr lang="es-ES" sz="2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_(𝑖</a:t>
              </a:r>
              <a:r>
                <a:rPr lang="es-ES" sz="2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s-ES" sz="2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1))</a:t>
              </a:r>
              <a:r>
                <a:rPr lang="es-ES" sz="2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s-ES" sz="2200" b="0" i="0">
                  <a:latin typeface="Cambria Math" panose="02040503050406030204" pitchFamily="18" charset="0"/>
                </a:rPr>
                <a:t>∗𝐴_𝑖</a:t>
              </a:r>
              <a:endParaRPr lang="es-AR" sz="22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33A0E3-7324-4F8D-B9D9-7196C3307884}" name="Tabla1" displayName="Tabla1" ref="A1:E7" totalsRowCount="1">
  <tableColumns count="5">
    <tableColumn id="1" xr3:uid="{6A773ED0-7A66-4C57-9D91-DEDDC1C3E1B3}" name="Edades" totalsRowLabel="Total"/>
    <tableColumn id="2" xr3:uid="{F8B072C5-715E-4F3A-8B33-B7F73441925B}" name="x" dataDxfId="29">
      <calculatedColumnFormula>AVERAGE(RIGHT(Tabla1[[#This Row],[Edades]],2),LEFT(Tabla1[[#This Row],[Edades]],2))</calculatedColumnFormula>
    </tableColumn>
    <tableColumn id="3" xr3:uid="{7C022807-357B-48CE-A095-B0EEAE231187}" name="fab" totalsRowFunction="sum"/>
    <tableColumn id="4" xr3:uid="{D2CC48FD-6C91-4A72-BE6C-33FA754154C2}" name="Faa" dataDxfId="28">
      <calculatedColumnFormula>SUM(INDEX(Tabla1[fab],1):Tabla1[[#This Row],[fab]])</calculatedColumnFormula>
    </tableColumn>
    <tableColumn id="5" xr3:uid="{A1367C7C-F9F7-4539-8846-9AB76CCC078F}" name="x*f" totalsRowFunction="sum" dataDxfId="27">
      <calculatedColumnFormula>Tabla1[[#This Row],[x]]*Tabla1[[#This Row],[fab]]</calculatedColumnFormula>
    </tableColumn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4FE7E1-4064-4BEA-9925-BE044B8684F3}" name="Tabla2" displayName="Tabla2" ref="A2:E8" totalsRowCount="1">
  <tableColumns count="5">
    <tableColumn id="1" xr3:uid="{76BB6652-3F24-48FB-8DB8-8FB9BC699AD3}" name="Peso" totalsRowLabel="Total"/>
    <tableColumn id="2" xr3:uid="{57961F8B-FC13-4B3C-904C-5B4D70CD186F}" name="x" dataDxfId="32">
      <calculatedColumnFormula>AVERAGE(LEFT(Tabla2[[#This Row],[Peso]],2),RIGHT(Tabla2[[#This Row],[Peso]],2))</calculatedColumnFormula>
    </tableColumn>
    <tableColumn id="3" xr3:uid="{7F59D1AC-B4D7-4C02-8CA6-0BF80D5C0FFA}" name="f" totalsRowFunction="sum"/>
    <tableColumn id="4" xr3:uid="{8C490FF0-3C20-4135-99F4-5741FA3A5425}" name="Faa" dataDxfId="31">
      <calculatedColumnFormula>SUM(INDEX(Tabla2[f],1):Tabla2[[#This Row],[f]])</calculatedColumnFormula>
    </tableColumn>
    <tableColumn id="5" xr3:uid="{DD4975C8-3E7C-4C20-8365-84C867E58B78}" name="xf" totalsRowFunction="sum" dataDxfId="30">
      <calculatedColumnFormula>Tabla2[[#This Row],[x]]*Tabla2[[#This Row],[f]]</calculatedColumnFormula>
    </tableColumn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9283DB-921E-424F-900B-B065C1FE4616}" name="Tabla3" displayName="Tabla3" ref="A1:E9" totalsRowCount="1" headerRowDxfId="26" dataDxfId="25" totalsRowDxfId="24">
  <tableColumns count="5">
    <tableColumn id="1" xr3:uid="{78F1EAB2-854C-4966-8DE0-69DED64F5D46}" name="Horas" totalsRowLabel="Total" dataDxfId="22" totalsRowDxfId="23"/>
    <tableColumn id="2" xr3:uid="{78B36277-E57F-4877-BAEB-DE0DF85FF68B}" name="x" dataDxfId="20" totalsRowDxfId="21">
      <calculatedColumnFormula>AVERAGE(LEFT(Tabla3[[#This Row],[Horas]],2),RIGHT(Tabla3[[#This Row],[Horas]],2))</calculatedColumnFormula>
    </tableColumn>
    <tableColumn id="3" xr3:uid="{F1657FDA-4828-4F5E-89F6-40892B65C555}" name="f" totalsRowFunction="sum" dataDxfId="18" totalsRowDxfId="19"/>
    <tableColumn id="4" xr3:uid="{59474CC1-9E4D-4651-9521-243D44D6BF37}" name="Faa" dataDxfId="16" totalsRowDxfId="17">
      <calculatedColumnFormula>SUM(INDEX(Tabla3[f],1):Tabla3[[#This Row],[f]])</calculatedColumnFormula>
    </tableColumn>
    <tableColumn id="5" xr3:uid="{3CB54C0F-9F77-4F58-9CB4-5E8C9743AAD8}" name="xf" totalsRowFunction="sum" dataDxfId="14" totalsRowDxfId="15">
      <calculatedColumnFormula>Tabla3[[#This Row],[x]]*Tabla3[[#This Row],[f]]</calculatedColumnFormula>
    </tableColumn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08811A-4C51-4183-93D6-2827D17740B1}" name="Tabla35" displayName="Tabla35" ref="A20:E24" totalsRowCount="1" headerRowDxfId="13" dataDxfId="12" totalsRowDxfId="11">
  <tableColumns count="5">
    <tableColumn id="1" xr3:uid="{5ED37982-299E-4EF7-B8FB-5FCB609D4433}" name="Peso" totalsRowLabel="Total" dataDxfId="10" totalsRowDxfId="4"/>
    <tableColumn id="2" xr3:uid="{D49CACB7-A2F9-4700-812F-63272237E80B}" name="x" dataDxfId="9" totalsRowDxfId="3">
      <calculatedColumnFormula>AVERAGE(LEFT(Tabla35[[#This Row],[Peso]],2),RIGHT(Tabla35[[#This Row],[Peso]],2))</calculatedColumnFormula>
    </tableColumn>
    <tableColumn id="3" xr3:uid="{573BD373-20BF-4586-9B86-68BC6B180F74}" name="f" totalsRowFunction="sum" dataDxfId="8" totalsRowDxfId="2"/>
    <tableColumn id="4" xr3:uid="{E99C288B-8AB5-439F-B466-CFF63E4DD81D}" name="Faa" dataDxfId="7" totalsRowDxfId="1">
      <calculatedColumnFormula>SUM(INDEX(Tabla35[f],1):Tabla35[[#This Row],[f]])</calculatedColumnFormula>
    </tableColumn>
    <tableColumn id="5" xr3:uid="{A75AFEA0-AA29-4C93-AD28-200D35FAE66C}" name="xf" totalsRowFunction="sum" dataDxfId="6" totalsRowDxfId="0">
      <calculatedColumnFormula>Tabla35[[#This Row],[x]]*Tabla35[[#This Row],[f]]</calculatedColumnFormula>
    </tableColumn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AF5A-3E77-46C2-A2B7-C07B6A6B073E}">
  <dimension ref="A1:E10"/>
  <sheetViews>
    <sheetView workbookViewId="0">
      <selection activeCell="D15" sqref="D1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 t="s">
        <v>4</v>
      </c>
      <c r="B2">
        <f>AVERAGE(RIGHT(Tabla1[[#This Row],[Edades]],2),LEFT(Tabla1[[#This Row],[Edades]],2))</f>
        <v>14</v>
      </c>
      <c r="C2">
        <v>4</v>
      </c>
      <c r="D2">
        <f>SUM(INDEX(Tabla1[fab],1):Tabla1[[#This Row],[fab]])</f>
        <v>4</v>
      </c>
      <c r="E2">
        <f>Tabla1[[#This Row],[x]]*Tabla1[[#This Row],[fab]]</f>
        <v>56</v>
      </c>
    </row>
    <row r="3" spans="1:5" x14ac:dyDescent="0.25">
      <c r="A3" t="s">
        <v>6</v>
      </c>
      <c r="B3">
        <f>AVERAGE(RIGHT(Tabla1[[#This Row],[Edades]],2),LEFT(Tabla1[[#This Row],[Edades]],2))</f>
        <v>16</v>
      </c>
      <c r="C3">
        <v>9</v>
      </c>
      <c r="D3" s="1">
        <f>SUM(INDEX(Tabla1[fab],1):Tabla1[[#This Row],[fab]])</f>
        <v>13</v>
      </c>
      <c r="E3">
        <f>Tabla1[[#This Row],[x]]*Tabla1[[#This Row],[fab]]</f>
        <v>144</v>
      </c>
    </row>
    <row r="4" spans="1:5" x14ac:dyDescent="0.25">
      <c r="A4" t="s">
        <v>7</v>
      </c>
      <c r="B4">
        <f>AVERAGE(RIGHT(Tabla1[[#This Row],[Edades]],2),LEFT(Tabla1[[#This Row],[Edades]],2))</f>
        <v>18</v>
      </c>
      <c r="C4">
        <v>3</v>
      </c>
      <c r="D4" s="2">
        <f>SUM(INDEX(Tabla1[fab],1):Tabla1[[#This Row],[fab]])</f>
        <v>16</v>
      </c>
      <c r="E4">
        <f>Tabla1[[#This Row],[x]]*Tabla1[[#This Row],[fab]]</f>
        <v>54</v>
      </c>
    </row>
    <row r="5" spans="1:5" x14ac:dyDescent="0.25">
      <c r="A5" t="s">
        <v>8</v>
      </c>
      <c r="B5">
        <f>AVERAGE(RIGHT(Tabla1[[#This Row],[Edades]],2),LEFT(Tabla1[[#This Row],[Edades]],2))</f>
        <v>20</v>
      </c>
      <c r="C5">
        <v>3</v>
      </c>
      <c r="D5">
        <f>SUM(INDEX(Tabla1[fab],1):Tabla1[[#This Row],[fab]])</f>
        <v>19</v>
      </c>
      <c r="E5">
        <f>Tabla1[[#This Row],[x]]*Tabla1[[#This Row],[fab]]</f>
        <v>60</v>
      </c>
    </row>
    <row r="6" spans="1:5" x14ac:dyDescent="0.25">
      <c r="A6" t="s">
        <v>9</v>
      </c>
      <c r="B6">
        <f>AVERAGE(RIGHT(Tabla1[[#This Row],[Edades]],2),LEFT(Tabla1[[#This Row],[Edades]],2))</f>
        <v>22</v>
      </c>
      <c r="C6">
        <v>1</v>
      </c>
      <c r="D6">
        <f>SUM(INDEX(Tabla1[fab],1):Tabla1[[#This Row],[fab]])</f>
        <v>20</v>
      </c>
      <c r="E6">
        <f>Tabla1[[#This Row],[x]]*Tabla1[[#This Row],[fab]]</f>
        <v>22</v>
      </c>
    </row>
    <row r="7" spans="1:5" x14ac:dyDescent="0.25">
      <c r="A7" t="s">
        <v>5</v>
      </c>
      <c r="C7">
        <f>SUBTOTAL(109,Tabla1[fab])</f>
        <v>20</v>
      </c>
      <c r="E7">
        <f>SUBTOTAL(109,Tabla1[x*f])</f>
        <v>336</v>
      </c>
    </row>
    <row r="9" spans="1:5" x14ac:dyDescent="0.25">
      <c r="A9" t="s">
        <v>11</v>
      </c>
      <c r="D9">
        <f>Tabla1[[#Totals],[x*f]]/Tabla1[[#Totals],[fab]]</f>
        <v>16.8</v>
      </c>
    </row>
    <row r="10" spans="1:5" x14ac:dyDescent="0.25">
      <c r="A10" t="s">
        <v>12</v>
      </c>
      <c r="B10" t="s">
        <v>13</v>
      </c>
      <c r="D1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824CA-7F08-48AA-96F4-740E95314760}">
  <dimension ref="A2:H28"/>
  <sheetViews>
    <sheetView topLeftCell="A2" workbookViewId="0">
      <selection activeCell="K6" sqref="K6"/>
    </sheetView>
  </sheetViews>
  <sheetFormatPr baseColWidth="10" defaultRowHeight="15" x14ac:dyDescent="0.25"/>
  <cols>
    <col min="1" max="1" width="5.7109375" bestFit="1" customWidth="1"/>
    <col min="2" max="2" width="3" bestFit="1" customWidth="1"/>
    <col min="3" max="3" width="3.85546875" bestFit="1" customWidth="1"/>
    <col min="4" max="5" width="5" bestFit="1" customWidth="1"/>
    <col min="6" max="6" width="10.7109375" customWidth="1"/>
    <col min="7" max="7" width="19.42578125" customWidth="1"/>
  </cols>
  <sheetData>
    <row r="2" spans="1:8" x14ac:dyDescent="0.25">
      <c r="A2" t="s">
        <v>14</v>
      </c>
      <c r="B2" t="s">
        <v>1</v>
      </c>
      <c r="C2" t="s">
        <v>15</v>
      </c>
      <c r="D2" t="s">
        <v>3</v>
      </c>
      <c r="E2" t="s">
        <v>22</v>
      </c>
    </row>
    <row r="3" spans="1:8" x14ac:dyDescent="0.25">
      <c r="A3" t="s">
        <v>16</v>
      </c>
      <c r="B3">
        <f>AVERAGE(LEFT(Tabla2[[#This Row],[Peso]],2),RIGHT(Tabla2[[#This Row],[Peso]],2))</f>
        <v>51</v>
      </c>
      <c r="C3">
        <v>3</v>
      </c>
      <c r="D3">
        <f>SUM(INDEX(Tabla2[f],1):Tabla2[[#This Row],[f]])</f>
        <v>3</v>
      </c>
      <c r="E3">
        <f>Tabla2[[#This Row],[x]]*Tabla2[[#This Row],[f]]</f>
        <v>153</v>
      </c>
      <c r="G3" t="s">
        <v>21</v>
      </c>
    </row>
    <row r="4" spans="1:8" x14ac:dyDescent="0.25">
      <c r="A4" t="s">
        <v>17</v>
      </c>
      <c r="B4">
        <f>AVERAGE(LEFT(Tabla2[[#This Row],[Peso]],2),RIGHT(Tabla2[[#This Row],[Peso]],2))</f>
        <v>55</v>
      </c>
      <c r="C4">
        <v>6</v>
      </c>
      <c r="D4">
        <f>SUM(INDEX(Tabla2[f],1):Tabla2[[#This Row],[f]])</f>
        <v>9</v>
      </c>
      <c r="E4">
        <f>Tabla2[[#This Row],[x]]*Tabla2[[#This Row],[f]]</f>
        <v>330</v>
      </c>
    </row>
    <row r="5" spans="1:8" x14ac:dyDescent="0.25">
      <c r="A5" s="1" t="s">
        <v>18</v>
      </c>
      <c r="B5" s="1">
        <f>AVERAGE(LEFT(Tabla2[[#This Row],[Peso]],2),RIGHT(Tabla2[[#This Row],[Peso]],2))</f>
        <v>59</v>
      </c>
      <c r="C5" s="1">
        <v>8</v>
      </c>
      <c r="D5" s="1">
        <f>SUM(INDEX(Tabla2[f],1):Tabla2[[#This Row],[f]])</f>
        <v>17</v>
      </c>
      <c r="E5" s="1">
        <f>Tabla2[[#This Row],[x]]*Tabla2[[#This Row],[f]]</f>
        <v>472</v>
      </c>
    </row>
    <row r="6" spans="1:8" x14ac:dyDescent="0.25">
      <c r="A6" s="3" t="s">
        <v>19</v>
      </c>
      <c r="B6" s="3">
        <f>AVERAGE(LEFT(Tabla2[[#This Row],[Peso]],2),RIGHT(Tabla2[[#This Row],[Peso]],2))</f>
        <v>63</v>
      </c>
      <c r="C6" s="3">
        <v>9</v>
      </c>
      <c r="D6" s="3">
        <f>SUM(INDEX(Tabla2[f],1):Tabla2[[#This Row],[f]])</f>
        <v>26</v>
      </c>
      <c r="E6" s="3">
        <f>Tabla2[[#This Row],[x]]*Tabla2[[#This Row],[f]]</f>
        <v>567</v>
      </c>
    </row>
    <row r="7" spans="1:8" x14ac:dyDescent="0.25">
      <c r="A7" t="s">
        <v>20</v>
      </c>
      <c r="B7">
        <f>AVERAGE(LEFT(Tabla2[[#This Row],[Peso]],2),RIGHT(Tabla2[[#This Row],[Peso]],2))</f>
        <v>67</v>
      </c>
      <c r="C7">
        <v>4</v>
      </c>
      <c r="D7">
        <f>SUM(INDEX(Tabla2[f],1):Tabla2[[#This Row],[f]])</f>
        <v>30</v>
      </c>
      <c r="E7">
        <f>Tabla2[[#This Row],[x]]*Tabla2[[#This Row],[f]]</f>
        <v>268</v>
      </c>
    </row>
    <row r="8" spans="1:8" ht="15.75" thickBot="1" x14ac:dyDescent="0.3">
      <c r="A8" t="s">
        <v>5</v>
      </c>
      <c r="C8">
        <f>SUBTOTAL(109,Tabla2[f])</f>
        <v>30</v>
      </c>
      <c r="E8">
        <f>SUBTOTAL(109,Tabla2[xf])</f>
        <v>1790</v>
      </c>
    </row>
    <row r="9" spans="1:8" ht="15.75" thickBot="1" x14ac:dyDescent="0.3">
      <c r="G9" s="4" t="s">
        <v>31</v>
      </c>
      <c r="H9" s="5">
        <f>Tabla2[[#Totals],[xf]]/Tabla2[[#Totals],[f]]</f>
        <v>59.666666666666664</v>
      </c>
    </row>
    <row r="11" spans="1:8" x14ac:dyDescent="0.25">
      <c r="A11" t="s">
        <v>23</v>
      </c>
      <c r="D11">
        <f>Tabla2[[#Totals],[f]]/2</f>
        <v>15</v>
      </c>
    </row>
    <row r="12" spans="1:8" x14ac:dyDescent="0.25">
      <c r="A12" t="s">
        <v>24</v>
      </c>
    </row>
    <row r="13" spans="1:8" x14ac:dyDescent="0.25">
      <c r="A13" t="s">
        <v>25</v>
      </c>
    </row>
    <row r="18" spans="1:8" ht="15.75" thickBot="1" x14ac:dyDescent="0.3"/>
    <row r="19" spans="1:8" ht="15.75" thickBot="1" x14ac:dyDescent="0.3">
      <c r="G19" s="4" t="s">
        <v>26</v>
      </c>
      <c r="H19" s="5">
        <f>57+(((30/2)-9)/8)*4</f>
        <v>60</v>
      </c>
    </row>
    <row r="21" spans="1:8" x14ac:dyDescent="0.25">
      <c r="A21" t="s">
        <v>27</v>
      </c>
    </row>
    <row r="26" spans="1:8" x14ac:dyDescent="0.25">
      <c r="A26" t="s">
        <v>28</v>
      </c>
    </row>
    <row r="27" spans="1:8" ht="15.75" thickBot="1" x14ac:dyDescent="0.3">
      <c r="A27" t="s">
        <v>29</v>
      </c>
    </row>
    <row r="28" spans="1:8" ht="15.75" thickBot="1" x14ac:dyDescent="0.3">
      <c r="G28" s="4" t="s">
        <v>30</v>
      </c>
      <c r="H28" s="5">
        <f>61+(((9-8)/(9-8+9-4))*4)</f>
        <v>61.666666666666664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F5589-2047-4B05-9B39-C4B1404FD544}">
  <dimension ref="A1:G30"/>
  <sheetViews>
    <sheetView tabSelected="1" topLeftCell="A11" workbookViewId="0">
      <selection activeCell="C31" sqref="C31"/>
    </sheetView>
  </sheetViews>
  <sheetFormatPr baseColWidth="10" defaultRowHeight="15" x14ac:dyDescent="0.25"/>
  <cols>
    <col min="1" max="1" width="7.7109375" bestFit="1" customWidth="1"/>
    <col min="2" max="2" width="6.42578125" bestFit="1" customWidth="1"/>
    <col min="3" max="3" width="12" bestFit="1" customWidth="1"/>
    <col min="4" max="4" width="5.140625" bestFit="1" customWidth="1"/>
    <col min="5" max="5" width="9" bestFit="1" customWidth="1"/>
    <col min="6" max="6" width="5.7109375" customWidth="1"/>
  </cols>
  <sheetData>
    <row r="1" spans="1:7" ht="16.5" x14ac:dyDescent="0.25">
      <c r="A1" s="6" t="s">
        <v>32</v>
      </c>
      <c r="B1" s="6" t="s">
        <v>1</v>
      </c>
      <c r="C1" s="6" t="s">
        <v>15</v>
      </c>
      <c r="D1" s="6" t="s">
        <v>3</v>
      </c>
      <c r="E1" s="6" t="s">
        <v>22</v>
      </c>
    </row>
    <row r="2" spans="1:7" ht="16.5" x14ac:dyDescent="0.25">
      <c r="A2" s="6" t="s">
        <v>33</v>
      </c>
      <c r="B2" s="6">
        <f>AVERAGE(LEFT(Tabla3[[#This Row],[Horas]],2),RIGHT(Tabla3[[#This Row],[Horas]],2))</f>
        <v>57.5</v>
      </c>
      <c r="C2" s="6">
        <v>5</v>
      </c>
      <c r="D2" s="6">
        <f>SUM(INDEX(Tabla3[f],1):Tabla3[[#This Row],[f]])</f>
        <v>5</v>
      </c>
      <c r="E2" s="6">
        <f>Tabla3[[#This Row],[x]]*Tabla3[[#This Row],[f]]</f>
        <v>287.5</v>
      </c>
    </row>
    <row r="3" spans="1:7" ht="16.5" x14ac:dyDescent="0.25">
      <c r="A3" s="6" t="s">
        <v>34</v>
      </c>
      <c r="B3" s="6">
        <f>AVERAGE(LEFT(Tabla3[[#This Row],[Horas]],2),RIGHT(Tabla3[[#This Row],[Horas]],2))</f>
        <v>62.5</v>
      </c>
      <c r="C3" s="6">
        <v>18</v>
      </c>
      <c r="D3" s="6">
        <f>SUM(INDEX(Tabla3[f],1):Tabla3[[#This Row],[f]])</f>
        <v>23</v>
      </c>
      <c r="E3" s="6">
        <f>Tabla3[[#This Row],[x]]*Tabla3[[#This Row],[f]]</f>
        <v>1125</v>
      </c>
    </row>
    <row r="4" spans="1:7" ht="16.5" x14ac:dyDescent="0.25">
      <c r="A4" s="6" t="s">
        <v>35</v>
      </c>
      <c r="B4" s="6">
        <f>AVERAGE(LEFT(Tabla3[[#This Row],[Horas]],2),RIGHT(Tabla3[[#This Row],[Horas]],2))</f>
        <v>67.5</v>
      </c>
      <c r="C4" s="6">
        <v>20</v>
      </c>
      <c r="D4" s="6">
        <f>SUM(INDEX(Tabla3[f],1):Tabla3[[#This Row],[f]])</f>
        <v>43</v>
      </c>
      <c r="E4" s="6">
        <f>Tabla3[[#This Row],[x]]*Tabla3[[#This Row],[f]]</f>
        <v>1350</v>
      </c>
    </row>
    <row r="5" spans="1:7" ht="16.5" x14ac:dyDescent="0.25">
      <c r="A5" s="6" t="s">
        <v>36</v>
      </c>
      <c r="B5" s="6">
        <f>AVERAGE(LEFT(Tabla3[[#This Row],[Horas]],2),RIGHT(Tabla3[[#This Row],[Horas]],2))</f>
        <v>72.5</v>
      </c>
      <c r="C5" s="6">
        <v>50</v>
      </c>
      <c r="D5" s="6">
        <f>SUM(INDEX(Tabla3[f],1):Tabla3[[#This Row],[f]])</f>
        <v>93</v>
      </c>
      <c r="E5" s="6">
        <f>Tabla3[[#This Row],[x]]*Tabla3[[#This Row],[f]]</f>
        <v>3625</v>
      </c>
      <c r="G5" t="s">
        <v>43</v>
      </c>
    </row>
    <row r="6" spans="1:7" ht="16.5" x14ac:dyDescent="0.25">
      <c r="A6" s="6" t="s">
        <v>37</v>
      </c>
      <c r="B6" s="6">
        <f>AVERAGE(LEFT(Tabla3[[#This Row],[Horas]],2),RIGHT(Tabla3[[#This Row],[Horas]],2))</f>
        <v>77.5</v>
      </c>
      <c r="C6" s="6">
        <v>17</v>
      </c>
      <c r="D6" s="6">
        <f>SUM(INDEX(Tabla3[f],1):Tabla3[[#This Row],[f]])</f>
        <v>110</v>
      </c>
      <c r="E6" s="6">
        <f>Tabla3[[#This Row],[x]]*Tabla3[[#This Row],[f]]</f>
        <v>1317.5</v>
      </c>
    </row>
    <row r="7" spans="1:7" ht="16.5" x14ac:dyDescent="0.25">
      <c r="A7" s="6" t="s">
        <v>38</v>
      </c>
      <c r="B7" s="6">
        <f>AVERAGE(LEFT(Tabla3[[#This Row],[Horas]],2),RIGHT(Tabla3[[#This Row],[Horas]],2))</f>
        <v>82.5</v>
      </c>
      <c r="C7" s="6">
        <v>16</v>
      </c>
      <c r="D7" s="6">
        <f>SUM(INDEX(Tabla3[f],1):Tabla3[[#This Row],[f]])</f>
        <v>126</v>
      </c>
      <c r="E7" s="6">
        <f>Tabla3[[#This Row],[x]]*Tabla3[[#This Row],[f]]</f>
        <v>1320</v>
      </c>
    </row>
    <row r="8" spans="1:7" ht="16.5" x14ac:dyDescent="0.25">
      <c r="A8" s="6" t="s">
        <v>39</v>
      </c>
      <c r="B8" s="6">
        <f>AVERAGE(LEFT(Tabla3[[#This Row],[Horas]],2),RIGHT(Tabla3[[#This Row],[Horas]],2))</f>
        <v>87.5</v>
      </c>
      <c r="C8" s="6">
        <v>4</v>
      </c>
      <c r="D8" s="6">
        <f>SUM(INDEX(Tabla3[f],1):Tabla3[[#This Row],[f]])</f>
        <v>130</v>
      </c>
      <c r="E8" s="6">
        <f>Tabla3[[#This Row],[x]]*Tabla3[[#This Row],[f]]</f>
        <v>350</v>
      </c>
    </row>
    <row r="9" spans="1:7" ht="16.5" x14ac:dyDescent="0.25">
      <c r="A9" s="6" t="s">
        <v>5</v>
      </c>
      <c r="B9" s="6"/>
      <c r="C9" s="6">
        <f>SUBTOTAL(109,Tabla3[f])</f>
        <v>130</v>
      </c>
      <c r="D9" s="6"/>
      <c r="E9" s="6">
        <f>SUBTOTAL(109,Tabla3[xf])</f>
        <v>9375</v>
      </c>
    </row>
    <row r="11" spans="1:7" x14ac:dyDescent="0.25">
      <c r="A11" t="s">
        <v>40</v>
      </c>
      <c r="C11" s="7">
        <f>Tabla3[[#Totals],[xf]]/Tabla3[[#Totals],[f]]</f>
        <v>72.115384615384613</v>
      </c>
    </row>
    <row r="13" spans="1:7" x14ac:dyDescent="0.25">
      <c r="A13" t="s">
        <v>41</v>
      </c>
      <c r="C13" s="7">
        <f>70+(((130/2)-43)/50)*5</f>
        <v>72.2</v>
      </c>
      <c r="E13">
        <f>Tabla3[[#Totals],[f]]/2</f>
        <v>65</v>
      </c>
    </row>
    <row r="15" spans="1:7" x14ac:dyDescent="0.25">
      <c r="A15" t="s">
        <v>42</v>
      </c>
      <c r="C15" s="7">
        <f>70+5*(30/(30+50-17))</f>
        <v>72.38095238095238</v>
      </c>
    </row>
    <row r="20" spans="1:5" ht="16.5" x14ac:dyDescent="0.25">
      <c r="A20" s="6" t="s">
        <v>14</v>
      </c>
      <c r="B20" s="6" t="s">
        <v>1</v>
      </c>
      <c r="C20" s="6" t="s">
        <v>15</v>
      </c>
      <c r="D20" s="6" t="s">
        <v>3</v>
      </c>
      <c r="E20" s="6" t="s">
        <v>22</v>
      </c>
    </row>
    <row r="21" spans="1:5" ht="16.5" x14ac:dyDescent="0.25">
      <c r="A21" s="6" t="s">
        <v>44</v>
      </c>
      <c r="B21" s="6">
        <f>AVERAGE(LEFT(Tabla35[[#This Row],[Peso]],2),RIGHT(Tabla35[[#This Row],[Peso]],2))</f>
        <v>45</v>
      </c>
      <c r="C21" s="6">
        <v>4</v>
      </c>
      <c r="D21" s="6">
        <f>SUM(INDEX(Tabla35[f],1):Tabla35[[#This Row],[f]])</f>
        <v>4</v>
      </c>
      <c r="E21" s="6">
        <f>Tabla35[[#This Row],[x]]*Tabla35[[#This Row],[f]]</f>
        <v>180</v>
      </c>
    </row>
    <row r="22" spans="1:5" ht="16.5" x14ac:dyDescent="0.25">
      <c r="A22" s="6" t="s">
        <v>45</v>
      </c>
      <c r="B22" s="6">
        <f>AVERAGE(LEFT(Tabla35[[#This Row],[Peso]],2),RIGHT(Tabla35[[#This Row],[Peso]],2))</f>
        <v>55</v>
      </c>
      <c r="C22" s="6">
        <v>10</v>
      </c>
      <c r="D22" s="6">
        <f>SUM(INDEX(Tabla35[f],1):Tabla35[[#This Row],[f]])</f>
        <v>14</v>
      </c>
      <c r="E22" s="6">
        <f>Tabla35[[#This Row],[x]]*Tabla35[[#This Row],[f]]</f>
        <v>550</v>
      </c>
    </row>
    <row r="23" spans="1:5" ht="16.5" x14ac:dyDescent="0.25">
      <c r="A23" s="6" t="s">
        <v>46</v>
      </c>
      <c r="B23" s="6">
        <f>AVERAGE(LEFT(Tabla35[[#This Row],[Peso]],2),RIGHT(Tabla35[[#This Row],[Peso]],2))</f>
        <v>65</v>
      </c>
      <c r="C23" s="6">
        <v>2</v>
      </c>
      <c r="D23" s="6">
        <f>SUM(INDEX(Tabla35[f],1):Tabla35[[#This Row],[f]])</f>
        <v>16</v>
      </c>
      <c r="E23" s="6">
        <f>Tabla35[[#This Row],[x]]*Tabla35[[#This Row],[f]]</f>
        <v>130</v>
      </c>
    </row>
    <row r="24" spans="1:5" ht="16.5" x14ac:dyDescent="0.25">
      <c r="A24" s="6" t="s">
        <v>5</v>
      </c>
      <c r="B24" s="6"/>
      <c r="C24" s="6">
        <f>SUBTOTAL(109,Tabla35[f])</f>
        <v>16</v>
      </c>
      <c r="D24" s="6"/>
      <c r="E24" s="6">
        <f>SUBTOTAL(109,Tabla35[xf])</f>
        <v>860</v>
      </c>
    </row>
    <row r="26" spans="1:5" x14ac:dyDescent="0.25">
      <c r="A26" t="s">
        <v>40</v>
      </c>
      <c r="C26" s="7">
        <f>Tabla35[[#Totals],[xf]]/Tabla35[[#Totals],[f]]</f>
        <v>53.75</v>
      </c>
    </row>
    <row r="28" spans="1:5" x14ac:dyDescent="0.25">
      <c r="A28" t="s">
        <v>41</v>
      </c>
      <c r="C28" s="7">
        <f>50+10*((8-4)/10)</f>
        <v>54</v>
      </c>
      <c r="E28">
        <f>Tabla35[[#Totals],[f]]/2</f>
        <v>8</v>
      </c>
    </row>
    <row r="30" spans="1:5" x14ac:dyDescent="0.25">
      <c r="A30" t="s">
        <v>42</v>
      </c>
      <c r="C30" s="7">
        <f>50+10*((6)/((6)+(8)))</f>
        <v>54.285714285714285</v>
      </c>
    </row>
  </sheetData>
  <conditionalFormatting sqref="A2:E8 A21:E23">
    <cfRule type="expression" dxfId="5" priority="2">
      <formula>$C2=50</formula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Video3</vt:lpstr>
      <vt:lpstr>Video4</vt:lpstr>
      <vt:lpstr>Video5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cp:lastPrinted>2022-09-15T22:26:41Z</cp:lastPrinted>
  <dcterms:created xsi:type="dcterms:W3CDTF">2015-06-05T18:19:34Z</dcterms:created>
  <dcterms:modified xsi:type="dcterms:W3CDTF">2022-09-15T22:53:02Z</dcterms:modified>
</cp:coreProperties>
</file>