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P5\P&amp;E\"/>
    </mc:Choice>
  </mc:AlternateContent>
  <xr:revisionPtr revIDLastSave="0" documentId="13_ncr:1_{C47806EB-8A76-4416-8832-993D52703283}" xr6:coauthVersionLast="47" xr6:coauthVersionMax="47" xr10:uidLastSave="{00000000-0000-0000-0000-000000000000}"/>
  <bookViews>
    <workbookView xWindow="-120" yWindow="-120" windowWidth="20640" windowHeight="11160" firstSheet="1" activeTab="1" xr2:uid="{D238DEB2-9FD1-4D5D-B06E-9A5C561EFDBD}"/>
  </bookViews>
  <sheets>
    <sheet name="Circular" sheetId="5" r:id="rId1"/>
    <sheet name="Caja y Bigotes" sheetId="6" r:id="rId2"/>
    <sheet name="Tallos y Hojas" sheetId="7" r:id="rId3"/>
    <sheet name="TEMPORAL" sheetId="8" r:id="rId4"/>
  </sheets>
  <externalReferences>
    <externalReference r:id="rId5"/>
  </externalReferences>
  <definedNames>
    <definedName name="_xlchart.v1.0" hidden="1">'Caja y Bigotes'!$A$31:$A$38</definedName>
    <definedName name="_xlchart.v1.1" hidden="1">'Caja y Bigotes'!$A$4</definedName>
    <definedName name="_xlchart.v1.2" hidden="1">'Caja y Bigotes'!$A$5:$A$18</definedName>
    <definedName name="_xlchart.v1.3" hidden="1">'Caja y Bigotes'!$B$4</definedName>
    <definedName name="_xlchart.v1.4" hidden="1">'Caja y Bigotes'!$B$5:$B$18</definedName>
    <definedName name="_xlchart.v1.5" hidden="1">'Caja y Bigotes'!$A$31:$A$38</definedName>
    <definedName name="CyB_Ex1">'Caja y Bigotes'!$B$5:$B$18</definedName>
    <definedName name="EdadesAmplitud">[1]Video6!$D$13</definedName>
    <definedName name="EdadesDatos">[1]Video6!$B$2:$K$7</definedName>
    <definedName name="EdadesIntervalo">[1]Video6!$D$12</definedName>
    <definedName name="EdadesMinimo">[1]Video6!$D$9</definedName>
    <definedName name="EdadesNuevoRango">[1]Video6!$D$15</definedName>
    <definedName name="EdadesRango">[1]Video6!$D$11</definedName>
    <definedName name="HorasAmplitud">[1]Video6!$D$33</definedName>
    <definedName name="HorasDatos">[1]Video6!$B$23:$K$27</definedName>
    <definedName name="HorasIntervalo">[1]Video6!$D$32</definedName>
    <definedName name="HorasMaximo">[1]Video6!$D$30</definedName>
    <definedName name="HorasMinimo">[1]Video6!$D$29</definedName>
    <definedName name="HorasRango">[1]Video6!$D$31</definedName>
    <definedName name="MontoAmplitud">#REF!</definedName>
    <definedName name="MontoDatos">#REF!</definedName>
    <definedName name="MontoIntervalo">#REF!</definedName>
    <definedName name="MontoMaximo">#REF!</definedName>
    <definedName name="MontoMinimo">#REF!</definedName>
    <definedName name="MontoRango">#REF!</definedName>
    <definedName name="MuestraAmplitud">#REF!</definedName>
    <definedName name="MuestraCantidad">#REF!</definedName>
    <definedName name="MuestraDatos">#REF!</definedName>
    <definedName name="MuestraIntervalo">#REF!</definedName>
    <definedName name="MuestraMaximo">#REF!</definedName>
    <definedName name="MuestraMinimo">#REF!</definedName>
    <definedName name="MuestraNuevoRango">#REF!</definedName>
    <definedName name="MuestraRango">#REF!</definedName>
    <definedName name="VelocidadAmplitud">#REF!</definedName>
    <definedName name="VelocidadDatos">#REF!</definedName>
    <definedName name="VelocidadMinim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5" i="6" l="1"/>
  <c r="E44" i="6"/>
  <c r="E43" i="6"/>
  <c r="E31" i="6"/>
  <c r="E32" i="6"/>
  <c r="E33" i="6"/>
  <c r="E34" i="6"/>
  <c r="E35" i="6"/>
  <c r="E36" i="6"/>
  <c r="E37" i="6"/>
  <c r="E38" i="6"/>
  <c r="E46" i="6"/>
  <c r="E42" i="6"/>
  <c r="B39" i="6"/>
  <c r="C31" i="6"/>
  <c r="C32" i="6"/>
  <c r="C33" i="6"/>
  <c r="C34" i="6"/>
  <c r="C35" i="6"/>
  <c r="C36" i="6"/>
  <c r="C37" i="6"/>
  <c r="C38" i="6"/>
  <c r="A5" i="6" a="1"/>
  <c r="A5" i="6"/>
  <c r="A6" i="6" a="1"/>
  <c r="A6" i="6"/>
  <c r="A7" i="6" a="1"/>
  <c r="A7" i="6"/>
  <c r="A8" i="6" a="1"/>
  <c r="A8" i="6"/>
  <c r="A9" i="6" a="1"/>
  <c r="A9" i="6"/>
  <c r="A10" i="6" a="1"/>
  <c r="A10" i="6"/>
  <c r="A11" i="6" a="1"/>
  <c r="A11" i="6"/>
  <c r="A12" i="6" a="1"/>
  <c r="A12" i="6"/>
  <c r="A13" i="6" a="1"/>
  <c r="A13" i="6"/>
  <c r="A14" i="6" a="1"/>
  <c r="A14" i="6"/>
  <c r="A15" i="6" a="1"/>
  <c r="A15" i="6"/>
  <c r="A16" i="6" a="1"/>
  <c r="A16" i="6"/>
  <c r="A17" i="6" a="1"/>
  <c r="A17" i="6"/>
  <c r="A18" i="6" a="1"/>
  <c r="A18" i="6"/>
  <c r="H9" i="6"/>
  <c r="H8" i="6"/>
  <c r="H7" i="6"/>
  <c r="H6" i="6"/>
  <c r="H5" i="6"/>
  <c r="C28" i="5"/>
  <c r="C29" i="5"/>
  <c r="C30" i="5"/>
  <c r="C31" i="5"/>
  <c r="C32" i="5"/>
  <c r="C33" i="5"/>
  <c r="B34" i="5"/>
  <c r="D2" i="5"/>
  <c r="E2" i="5" s="1"/>
  <c r="D3" i="5"/>
  <c r="E3" i="5" s="1"/>
  <c r="D4" i="5"/>
  <c r="E4" i="5" s="1"/>
  <c r="D5" i="5"/>
  <c r="E5" i="5" s="1"/>
  <c r="D6" i="5"/>
  <c r="E6" i="5" s="1"/>
  <c r="D7" i="5"/>
  <c r="E7" i="5" s="1"/>
  <c r="D8" i="5"/>
  <c r="C8" i="5"/>
  <c r="B8" i="5"/>
  <c r="E8" i="5" l="1"/>
  <c r="D28" i="5"/>
  <c r="D29" i="5"/>
  <c r="E29" i="5" s="1"/>
  <c r="F29" i="5" s="1"/>
  <c r="D30" i="5"/>
  <c r="E30" i="5" s="1"/>
  <c r="F30" i="5" s="1"/>
  <c r="D31" i="5"/>
  <c r="E31" i="5" s="1"/>
  <c r="F31" i="5" s="1"/>
  <c r="D32" i="5"/>
  <c r="E32" i="5" s="1"/>
  <c r="F32" i="5" s="1"/>
  <c r="D33" i="5"/>
  <c r="E33" i="5" s="1"/>
  <c r="F33" i="5" s="1"/>
  <c r="D34" i="5" l="1"/>
  <c r="E28" i="5"/>
  <c r="F28" i="5" l="1"/>
  <c r="F34" i="5" s="1"/>
  <c r="E3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<sst xmlns="http://schemas.openxmlformats.org/spreadsheetml/2006/main" count="35" uniqueCount="22">
  <si>
    <t>Color</t>
  </si>
  <si>
    <t>f</t>
  </si>
  <si>
    <t>fr</t>
  </si>
  <si>
    <t>%</t>
  </si>
  <si>
    <t>Ángulo</t>
  </si>
  <si>
    <t>Blanco</t>
  </si>
  <si>
    <t>Negro</t>
  </si>
  <si>
    <t>Azul</t>
  </si>
  <si>
    <t>Rojo</t>
  </si>
  <si>
    <t>Morado</t>
  </si>
  <si>
    <t>Verde</t>
  </si>
  <si>
    <r>
      <t xml:space="preserve">Total </t>
    </r>
    <r>
      <rPr>
        <sz val="11"/>
        <color theme="1"/>
        <rFont val="Symbol"/>
        <family val="1"/>
        <charset val="2"/>
      </rPr>
      <t>S</t>
    </r>
  </si>
  <si>
    <t>Edad</t>
  </si>
  <si>
    <t>Faa</t>
  </si>
  <si>
    <t>Valor mínimo:</t>
  </si>
  <si>
    <t>Primer cuartil (percentil 25):</t>
  </si>
  <si>
    <t>Valor de la mediana (percentil 50):</t>
  </si>
  <si>
    <t>Tercer cuartil (percentil 75):</t>
  </si>
  <si>
    <t>Valor máximo:</t>
  </si>
  <si>
    <t>Niño</t>
  </si>
  <si>
    <t>fab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</si>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</sst>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Victor Mono SemiBold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ictor Mono SemiBold"/>
        <family val="3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Color preferido de los estudiantes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2"/>
          <c:order val="0"/>
          <c:tx>
            <c:strRef>
              <c:f>Circular!$D$1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16-454D-83CE-39D1B7FE9B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16-454D-83CE-39D1B7FE9BD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B16-454D-83CE-39D1B7FE9B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B16-454D-83CE-39D1B7FE9BD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B16-454D-83CE-39D1B7FE9BD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B16-454D-83CE-39D1B7FE9BD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Circular!$A$2:$A$7</c:f>
              <c:strCache>
                <c:ptCount val="6"/>
                <c:pt idx="0">
                  <c:v>Blanco</c:v>
                </c:pt>
                <c:pt idx="1">
                  <c:v>Negro</c:v>
                </c:pt>
                <c:pt idx="2">
                  <c:v>Azul</c:v>
                </c:pt>
                <c:pt idx="3">
                  <c:v>Rojo</c:v>
                </c:pt>
                <c:pt idx="4">
                  <c:v>Morado</c:v>
                </c:pt>
                <c:pt idx="5">
                  <c:v>Verde</c:v>
                </c:pt>
              </c:strCache>
            </c:strRef>
          </c:cat>
          <c:val>
            <c:numRef>
              <c:f>Circular!$D$2:$D$7</c:f>
              <c:numCache>
                <c:formatCode>General</c:formatCode>
                <c:ptCount val="6"/>
                <c:pt idx="0">
                  <c:v>24</c:v>
                </c:pt>
                <c:pt idx="1">
                  <c:v>28.000000000000004</c:v>
                </c:pt>
                <c:pt idx="2">
                  <c:v>24</c:v>
                </c:pt>
                <c:pt idx="3">
                  <c:v>16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89-4621-B9E0-2845AB42B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Edad de los estudiantes de un curso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numRef>
              <c:f>Circular!$A$28:$A$33</c:f>
              <c:numCache>
                <c:formatCode>General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</c:numCache>
            </c:numRef>
          </c:cat>
          <c:val>
            <c:numRef>
              <c:f>Circular!$E$28:$E$33</c:f>
              <c:numCache>
                <c:formatCode>General</c:formatCode>
                <c:ptCount val="6"/>
                <c:pt idx="0">
                  <c:v>20</c:v>
                </c:pt>
                <c:pt idx="1">
                  <c:v>36.666666666666664</c:v>
                </c:pt>
                <c:pt idx="2">
                  <c:v>26.666666666666668</c:v>
                </c:pt>
                <c:pt idx="3">
                  <c:v>13.333333333333334</c:v>
                </c:pt>
                <c:pt idx="4">
                  <c:v>0</c:v>
                </c:pt>
                <c:pt idx="5">
                  <c:v>3.3333333333333335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32-41DD-83B3-4EC3077DC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Edades de los amigos de Andrés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Edades de los amigos de Andrés</a:t>
          </a:r>
        </a:p>
      </cx:txPr>
    </cx:title>
    <cx:plotArea>
      <cx:plotAreaRegion>
        <cx:series layoutId="boxWhisker" uniqueId="{A82E3D8E-A853-414D-B0AE-99382B0E5E5D}" formatIdx="1">
          <cx:tx>
            <cx:txData>
              <cx:f>_xlchart.v1.3</cx:f>
              <cx:v>Edad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9" min="9"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B3E76657-838A-4389-BE33-1382510B9E71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23" min="12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104781</xdr:colOff>
      <xdr:row>9</xdr:row>
      <xdr:rowOff>119062</xdr:rowOff>
    </xdr:from>
    <xdr:to>
      <xdr:col>5</xdr:col>
      <xdr:colOff>476250</xdr:colOff>
      <xdr:row>24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50AAF7-7A41-B202-0516-C7119C846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161925</xdr:colOff>
      <xdr:row>35</xdr:row>
      <xdr:rowOff>42861</xdr:rowOff>
    </xdr:from>
    <xdr:to>
      <xdr:col>6</xdr:col>
      <xdr:colOff>447675</xdr:colOff>
      <xdr:row>54</xdr:row>
      <xdr:rowOff>180974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88D4D19-6967-C37F-3713-EF68186FE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9</xdr:row>
      <xdr:rowOff>157161</xdr:rowOff>
    </xdr:from>
    <xdr:to>
      <xdr:col>9</xdr:col>
      <xdr:colOff>638175</xdr:colOff>
      <xdr:row>27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25F18F66-C413-D0F5-2B11-2F42C07438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2100" y="1938336"/>
              <a:ext cx="3705225" cy="33575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352425</xdr:colOff>
      <xdr:row>47</xdr:row>
      <xdr:rowOff>71437</xdr:rowOff>
    </xdr:from>
    <xdr:to>
      <xdr:col>9</xdr:col>
      <xdr:colOff>295275</xdr:colOff>
      <xdr:row>61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346BB918-B366-F84A-8429-F7838C02D1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425" y="91773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e%20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deo3"/>
      <sheetName val="Pareto"/>
      <sheetName val="Video6"/>
      <sheetName val="GBarras"/>
      <sheetName val="Histograma"/>
    </sheetNames>
    <sheetDataSet>
      <sheetData sheetId="0"/>
      <sheetData sheetId="1"/>
      <sheetData sheetId="2">
        <row r="2">
          <cell r="B2">
            <v>20</v>
          </cell>
          <cell r="C2">
            <v>58</v>
          </cell>
          <cell r="D2">
            <v>22</v>
          </cell>
          <cell r="E2">
            <v>43</v>
          </cell>
          <cell r="F2">
            <v>17</v>
          </cell>
          <cell r="G2">
            <v>19</v>
          </cell>
          <cell r="H2">
            <v>16</v>
          </cell>
          <cell r="I2">
            <v>12</v>
          </cell>
          <cell r="J2">
            <v>23</v>
          </cell>
          <cell r="K2">
            <v>17</v>
          </cell>
        </row>
        <row r="3">
          <cell r="B3">
            <v>40</v>
          </cell>
          <cell r="C3">
            <v>16</v>
          </cell>
          <cell r="D3">
            <v>23</v>
          </cell>
          <cell r="E3">
            <v>14</v>
          </cell>
          <cell r="F3">
            <v>42</v>
          </cell>
          <cell r="G3">
            <v>34</v>
          </cell>
          <cell r="H3">
            <v>5</v>
          </cell>
          <cell r="I3">
            <v>63</v>
          </cell>
          <cell r="J3">
            <v>15</v>
          </cell>
          <cell r="K3">
            <v>28</v>
          </cell>
        </row>
        <row r="4">
          <cell r="B4">
            <v>27</v>
          </cell>
          <cell r="C4">
            <v>30</v>
          </cell>
          <cell r="D4">
            <v>18</v>
          </cell>
          <cell r="E4">
            <v>27</v>
          </cell>
          <cell r="F4">
            <v>13</v>
          </cell>
          <cell r="G4">
            <v>25</v>
          </cell>
          <cell r="H4">
            <v>7</v>
          </cell>
          <cell r="I4">
            <v>22</v>
          </cell>
          <cell r="J4">
            <v>71</v>
          </cell>
          <cell r="K4">
            <v>27</v>
          </cell>
        </row>
        <row r="5">
          <cell r="B5">
            <v>12</v>
          </cell>
          <cell r="C5">
            <v>15</v>
          </cell>
          <cell r="D5">
            <v>21</v>
          </cell>
          <cell r="E5">
            <v>39</v>
          </cell>
          <cell r="F5">
            <v>60</v>
          </cell>
          <cell r="G5">
            <v>22</v>
          </cell>
          <cell r="H5">
            <v>17</v>
          </cell>
          <cell r="I5">
            <v>45</v>
          </cell>
          <cell r="J5">
            <v>37</v>
          </cell>
          <cell r="K5">
            <v>34</v>
          </cell>
        </row>
        <row r="6">
          <cell r="B6">
            <v>53</v>
          </cell>
          <cell r="C6">
            <v>18</v>
          </cell>
          <cell r="D6">
            <v>28</v>
          </cell>
          <cell r="E6">
            <v>9</v>
          </cell>
          <cell r="F6">
            <v>30</v>
          </cell>
          <cell r="G6">
            <v>16</v>
          </cell>
          <cell r="H6">
            <v>39</v>
          </cell>
          <cell r="I6">
            <v>34</v>
          </cell>
          <cell r="J6">
            <v>17</v>
          </cell>
          <cell r="K6">
            <v>50</v>
          </cell>
        </row>
        <row r="7">
          <cell r="B7">
            <v>23</v>
          </cell>
          <cell r="C7">
            <v>45</v>
          </cell>
          <cell r="D7">
            <v>25</v>
          </cell>
          <cell r="E7">
            <v>44</v>
          </cell>
          <cell r="F7">
            <v>29</v>
          </cell>
          <cell r="G7">
            <v>61</v>
          </cell>
          <cell r="H7">
            <v>28</v>
          </cell>
          <cell r="I7">
            <v>24</v>
          </cell>
          <cell r="J7">
            <v>49</v>
          </cell>
          <cell r="K7">
            <v>24</v>
          </cell>
        </row>
        <row r="9">
          <cell r="D9">
            <v>5</v>
          </cell>
        </row>
        <row r="11">
          <cell r="D11">
            <v>66</v>
          </cell>
        </row>
        <row r="12">
          <cell r="D12">
            <v>7</v>
          </cell>
        </row>
        <row r="13">
          <cell r="D13">
            <v>10</v>
          </cell>
        </row>
        <row r="15">
          <cell r="D15">
            <v>4</v>
          </cell>
        </row>
        <row r="23">
          <cell r="B23">
            <v>3</v>
          </cell>
          <cell r="C23">
            <v>2</v>
          </cell>
          <cell r="D23">
            <v>4</v>
          </cell>
          <cell r="E23">
            <v>3</v>
          </cell>
          <cell r="F23">
            <v>1</v>
          </cell>
          <cell r="G23">
            <v>2</v>
          </cell>
          <cell r="H23">
            <v>0</v>
          </cell>
          <cell r="I23">
            <v>1</v>
          </cell>
          <cell r="J23">
            <v>2</v>
          </cell>
          <cell r="K23">
            <v>3</v>
          </cell>
        </row>
        <row r="24">
          <cell r="B24">
            <v>1</v>
          </cell>
          <cell r="C24">
            <v>6</v>
          </cell>
          <cell r="D24">
            <v>8</v>
          </cell>
          <cell r="E24">
            <v>5</v>
          </cell>
          <cell r="F24">
            <v>15</v>
          </cell>
          <cell r="G24">
            <v>6</v>
          </cell>
          <cell r="H24">
            <v>4</v>
          </cell>
          <cell r="I24">
            <v>6</v>
          </cell>
          <cell r="J24">
            <v>10</v>
          </cell>
          <cell r="K24">
            <v>6</v>
          </cell>
        </row>
        <row r="25">
          <cell r="B25">
            <v>5</v>
          </cell>
          <cell r="C25">
            <v>10</v>
          </cell>
          <cell r="D25">
            <v>2</v>
          </cell>
          <cell r="E25">
            <v>0</v>
          </cell>
          <cell r="F25">
            <v>4</v>
          </cell>
          <cell r="G25">
            <v>5</v>
          </cell>
          <cell r="H25">
            <v>15</v>
          </cell>
          <cell r="I25">
            <v>5</v>
          </cell>
          <cell r="J25">
            <v>15</v>
          </cell>
          <cell r="K25">
            <v>1</v>
          </cell>
        </row>
        <row r="26">
          <cell r="B26">
            <v>7</v>
          </cell>
          <cell r="C26">
            <v>3</v>
          </cell>
          <cell r="D26">
            <v>20</v>
          </cell>
          <cell r="E26">
            <v>6</v>
          </cell>
          <cell r="F26">
            <v>2</v>
          </cell>
          <cell r="G26">
            <v>22</v>
          </cell>
          <cell r="H26">
            <v>3</v>
          </cell>
          <cell r="I26">
            <v>25</v>
          </cell>
          <cell r="J26">
            <v>0</v>
          </cell>
          <cell r="K26">
            <v>2</v>
          </cell>
        </row>
        <row r="27">
          <cell r="B27">
            <v>4</v>
          </cell>
          <cell r="C27">
            <v>0</v>
          </cell>
          <cell r="D27">
            <v>17</v>
          </cell>
          <cell r="E27">
            <v>1</v>
          </cell>
          <cell r="F27">
            <v>10</v>
          </cell>
          <cell r="G27">
            <v>5</v>
          </cell>
          <cell r="H27">
            <v>6</v>
          </cell>
          <cell r="I27">
            <v>10</v>
          </cell>
          <cell r="J27">
            <v>3</v>
          </cell>
          <cell r="K27">
            <v>6</v>
          </cell>
        </row>
        <row r="29">
          <cell r="D29">
            <v>0</v>
          </cell>
        </row>
        <row r="30">
          <cell r="D30">
            <v>25</v>
          </cell>
        </row>
        <row r="31">
          <cell r="D31">
            <v>25</v>
          </cell>
        </row>
        <row r="32">
          <cell r="D32">
            <v>7</v>
          </cell>
        </row>
        <row r="33">
          <cell r="D33">
            <v>4</v>
          </cell>
        </row>
      </sheetData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7BA0F-89C3-4934-9816-40852E26E970}" name="Tabla1" displayName="Tabla1" ref="A1:E8" totalsRowCount="1">
  <autoFilter ref="A1:E7" xr:uid="{CEB7BA0F-89C3-4934-9816-40852E26E970}"/>
  <tableColumns count="5">
    <tableColumn id="1" xr3:uid="{A4549919-8512-48EF-9839-C006E8AD27F6}" name="Color" totalsRowLabel="Total S"/>
    <tableColumn id="2" xr3:uid="{BE4DB448-1D8E-4064-B5E5-1AFC976281C9}" name="f" totalsRowFunction="sum"/>
    <tableColumn id="3" xr3:uid="{F8CB0739-11B3-4012-9D80-F8AC97986FE9}" name="fr" totalsRowFunction="sum"/>
    <tableColumn id="4" xr3:uid="{1B2A0CCF-10A2-4B9A-BBB6-D162CF437913}" name="%" totalsRowFunction="sum" dataDxfId="8">
      <calculatedColumnFormula>Tabla1[[#This Row],[fr]]*100</calculatedColumnFormula>
    </tableColumn>
    <tableColumn id="5" xr3:uid="{57E471FA-60EE-4622-B867-6D9DDEF36AFB}" name="Ángulo" totalsRowFunction="sum" dataDxfId="7">
      <calculatedColumnFormula>Tabla1[[#This Row],[%]]*360/100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FD2E66-226C-4068-936D-33715DA92E8B}" name="Tabla13" displayName="Tabla13" ref="A27:F34" totalsRowCount="1">
  <autoFilter ref="A27:F33" xr:uid="{C8FD2E66-226C-4068-936D-33715DA92E8B}"/>
  <tableColumns count="6">
    <tableColumn id="1" xr3:uid="{0110FFB7-2FC4-4A94-B6A6-B176942C8474}" name="Edad" totalsRowLabel="Total S"/>
    <tableColumn id="2" xr3:uid="{A9D2CCC7-CF9B-4D43-AE85-1BDF6D66242A}" name="f" totalsRowFunction="sum"/>
    <tableColumn id="6" xr3:uid="{08158144-D155-4A74-9ED7-6BAB137DCC0A}" name="Faa" dataDxfId="3">
      <calculatedColumnFormula>SUM(INDEX(Tabla13[f],1):Tabla13[[#This Row],[f]])</calculatedColumnFormula>
    </tableColumn>
    <tableColumn id="3" xr3:uid="{D104D125-0E7F-4040-B2D1-DEF56C4DE18A}" name="fr" totalsRowFunction="sum" dataDxfId="5">
      <calculatedColumnFormula>Tabla13[[#This Row],[f]]/Tabla13[[#Totals],[f]]</calculatedColumnFormula>
    </tableColumn>
    <tableColumn id="4" xr3:uid="{2544A3C3-1F62-4ADB-BB7F-FAEDAE75C140}" name="%" totalsRowFunction="sum" dataDxfId="6">
      <calculatedColumnFormula>Tabla13[[#This Row],[fr]]*100</calculatedColumnFormula>
    </tableColumn>
    <tableColumn id="5" xr3:uid="{EB80D672-67F3-45CC-8C24-A38F19D0211A}" name="Ángulo" totalsRowFunction="sum" dataDxfId="4">
      <calculatedColumnFormula>Tabla13[[#This Row],[%]]*3.6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CB66CE-5A6D-477E-8AAC-A512A12D2BE6}" name="Tabla3" displayName="Tabla3" ref="A4:B18" totalsRowShown="0">
  <tableColumns count="2">
    <tableColumn id="1" xr3:uid="{E4DA34B2-9C6A-422B-9DA3-FB4755DF4526}" name="Niño" dataDxfId="1">
      <calculatedColumnFormula array="1">ROW(1:1)</calculatedColumnFormula>
    </tableColumn>
    <tableColumn id="2" xr3:uid="{E43564F6-16D7-4FE9-ABC0-FBB2FB3C4F60}" name="Edad" dataDxfId="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97D35A-A4CA-4A7E-AFB6-7E1FC6789AC7}" name="Tabla4" displayName="Tabla4" ref="A30:C39" totalsRowCount="1">
  <tableColumns count="3">
    <tableColumn id="1" xr3:uid="{AF66F9CF-2153-421D-9F2A-DA0F59FDA3B3}" name="Edad" totalsRowLabel="Total"/>
    <tableColumn id="2" xr3:uid="{E1580D4C-E35E-4D91-B563-4644C56E0BE6}" name="fab" totalsRowFunction="sum"/>
    <tableColumn id="3" xr3:uid="{EA7D0C59-CBD0-495A-8F51-2563FA770EA8}" name="Faa" dataDxfId="0">
      <calculatedColumnFormula>SUM(INDEX(Tabla4[fab],1):Tabla4[[#This Row],[fab]])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4EED-C2CD-42AF-B602-4729890E2C20}">
  <dimension ref="A1:F34"/>
  <sheetViews>
    <sheetView topLeftCell="A32" workbookViewId="0">
      <selection activeCell="F28" sqref="F2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</v>
      </c>
      <c r="C2">
        <v>0.24</v>
      </c>
      <c r="D2">
        <f>Tabla1[[#This Row],[fr]]*100</f>
        <v>24</v>
      </c>
      <c r="E2">
        <f>Tabla1[[#This Row],[%]]*360/100</f>
        <v>86.4</v>
      </c>
    </row>
    <row r="3" spans="1:5" x14ac:dyDescent="0.25">
      <c r="A3" t="s">
        <v>6</v>
      </c>
      <c r="B3">
        <v>8</v>
      </c>
      <c r="C3">
        <v>0.28000000000000003</v>
      </c>
      <c r="D3">
        <f>Tabla1[[#This Row],[fr]]*100</f>
        <v>28.000000000000004</v>
      </c>
      <c r="E3">
        <f>Tabla1[[#This Row],[%]]*360/100</f>
        <v>100.80000000000001</v>
      </c>
    </row>
    <row r="4" spans="1:5" x14ac:dyDescent="0.25">
      <c r="A4" t="s">
        <v>7</v>
      </c>
      <c r="B4">
        <v>15</v>
      </c>
      <c r="C4">
        <v>0.24</v>
      </c>
      <c r="D4">
        <f>Tabla1[[#This Row],[fr]]*100</f>
        <v>24</v>
      </c>
      <c r="E4">
        <f>Tabla1[[#This Row],[%]]*360/100</f>
        <v>86.4</v>
      </c>
    </row>
    <row r="5" spans="1:5" x14ac:dyDescent="0.25">
      <c r="A5" t="s">
        <v>8</v>
      </c>
      <c r="B5">
        <v>10</v>
      </c>
      <c r="C5">
        <v>0.16</v>
      </c>
      <c r="D5">
        <f>Tabla1[[#This Row],[fr]]*100</f>
        <v>16</v>
      </c>
      <c r="E5">
        <f>Tabla1[[#This Row],[%]]*360/100</f>
        <v>57.6</v>
      </c>
    </row>
    <row r="6" spans="1:5" x14ac:dyDescent="0.25">
      <c r="A6" t="s">
        <v>9</v>
      </c>
      <c r="B6">
        <v>3</v>
      </c>
      <c r="C6">
        <v>0.04</v>
      </c>
      <c r="D6">
        <f>Tabla1[[#This Row],[fr]]*100</f>
        <v>4</v>
      </c>
      <c r="E6">
        <f>Tabla1[[#This Row],[%]]*360/100</f>
        <v>14.4</v>
      </c>
    </row>
    <row r="7" spans="1:5" x14ac:dyDescent="0.25">
      <c r="A7" t="s">
        <v>10</v>
      </c>
      <c r="B7">
        <v>2</v>
      </c>
      <c r="C7">
        <v>0.04</v>
      </c>
      <c r="D7">
        <f>Tabla1[[#This Row],[fr]]*100</f>
        <v>4</v>
      </c>
      <c r="E7">
        <f>Tabla1[[#This Row],[%]]*360/100</f>
        <v>14.4</v>
      </c>
    </row>
    <row r="8" spans="1:5" x14ac:dyDescent="0.25">
      <c r="A8" t="s">
        <v>11</v>
      </c>
      <c r="B8">
        <f>SUBTOTAL(109,Tabla1[f])</f>
        <v>50</v>
      </c>
      <c r="C8">
        <f>SUBTOTAL(109,Tabla1[fr])</f>
        <v>1</v>
      </c>
      <c r="D8">
        <f>SUBTOTAL(109,Tabla1[%])</f>
        <v>100</v>
      </c>
      <c r="E8">
        <f>SUBTOTAL(109,Tabla1[Ángulo])</f>
        <v>360</v>
      </c>
    </row>
    <row r="27" spans="1:6" x14ac:dyDescent="0.25">
      <c r="A27" t="s">
        <v>12</v>
      </c>
      <c r="B27" t="s">
        <v>1</v>
      </c>
      <c r="C27" t="s">
        <v>13</v>
      </c>
      <c r="D27" t="s">
        <v>2</v>
      </c>
      <c r="E27" t="s">
        <v>3</v>
      </c>
      <c r="F27" t="s">
        <v>4</v>
      </c>
    </row>
    <row r="28" spans="1:6" x14ac:dyDescent="0.25">
      <c r="A28">
        <v>13</v>
      </c>
      <c r="B28">
        <v>6</v>
      </c>
      <c r="C28">
        <f>SUM(INDEX(Tabla13[f],1):Tabla13[[#This Row],[f]])</f>
        <v>6</v>
      </c>
      <c r="D28">
        <f>Tabla13[[#This Row],[f]]/Tabla13[[#Totals],[f]]</f>
        <v>0.2</v>
      </c>
      <c r="E28">
        <f>Tabla13[[#This Row],[fr]]*100</f>
        <v>20</v>
      </c>
      <c r="F28">
        <f>Tabla13[[#This Row],[%]]*3.6</f>
        <v>72</v>
      </c>
    </row>
    <row r="29" spans="1:6" x14ac:dyDescent="0.25">
      <c r="A29">
        <v>14</v>
      </c>
      <c r="B29">
        <v>11</v>
      </c>
      <c r="C29">
        <f>SUM(INDEX(Tabla13[f],1):Tabla13[[#This Row],[f]])</f>
        <v>17</v>
      </c>
      <c r="D29">
        <f>Tabla13[[#This Row],[f]]/Tabla13[[#Totals],[f]]</f>
        <v>0.36666666666666664</v>
      </c>
      <c r="E29">
        <f>Tabla13[[#This Row],[fr]]*100</f>
        <v>36.666666666666664</v>
      </c>
      <c r="F29">
        <f>Tabla13[[#This Row],[%]]*3.6</f>
        <v>132</v>
      </c>
    </row>
    <row r="30" spans="1:6" x14ac:dyDescent="0.25">
      <c r="A30">
        <v>15</v>
      </c>
      <c r="B30">
        <v>8</v>
      </c>
      <c r="C30">
        <f>SUM(INDEX(Tabla13[f],1):Tabla13[[#This Row],[f]])</f>
        <v>25</v>
      </c>
      <c r="D30">
        <f>Tabla13[[#This Row],[f]]/Tabla13[[#Totals],[f]]</f>
        <v>0.26666666666666666</v>
      </c>
      <c r="E30">
        <f>Tabla13[[#This Row],[fr]]*100</f>
        <v>26.666666666666668</v>
      </c>
      <c r="F30">
        <f>Tabla13[[#This Row],[%]]*3.6</f>
        <v>96</v>
      </c>
    </row>
    <row r="31" spans="1:6" x14ac:dyDescent="0.25">
      <c r="A31">
        <v>16</v>
      </c>
      <c r="B31">
        <v>4</v>
      </c>
      <c r="C31">
        <f>SUM(INDEX(Tabla13[f],1):Tabla13[[#This Row],[f]])</f>
        <v>29</v>
      </c>
      <c r="D31">
        <f>Tabla13[[#This Row],[f]]/Tabla13[[#Totals],[f]]</f>
        <v>0.13333333333333333</v>
      </c>
      <c r="E31">
        <f>Tabla13[[#This Row],[fr]]*100</f>
        <v>13.333333333333334</v>
      </c>
      <c r="F31">
        <f>Tabla13[[#This Row],[%]]*3.6</f>
        <v>48</v>
      </c>
    </row>
    <row r="32" spans="1:6" x14ac:dyDescent="0.25">
      <c r="A32">
        <v>17</v>
      </c>
      <c r="B32">
        <v>0</v>
      </c>
      <c r="C32">
        <f>SUM(INDEX(Tabla13[f],1):Tabla13[[#This Row],[f]])</f>
        <v>29</v>
      </c>
      <c r="D32">
        <f>Tabla13[[#This Row],[f]]/Tabla13[[#Totals],[f]]</f>
        <v>0</v>
      </c>
      <c r="E32">
        <f>Tabla13[[#This Row],[fr]]*100</f>
        <v>0</v>
      </c>
      <c r="F32">
        <f>Tabla13[[#This Row],[%]]*3.6</f>
        <v>0</v>
      </c>
    </row>
    <row r="33" spans="1:6" x14ac:dyDescent="0.25">
      <c r="A33">
        <v>18</v>
      </c>
      <c r="B33">
        <v>1</v>
      </c>
      <c r="C33">
        <f>SUM(INDEX(Tabla13[f],1):Tabla13[[#This Row],[f]])</f>
        <v>30</v>
      </c>
      <c r="D33">
        <f>Tabla13[[#This Row],[f]]/Tabla13[[#Totals],[f]]</f>
        <v>3.3333333333333333E-2</v>
      </c>
      <c r="E33">
        <f>Tabla13[[#This Row],[fr]]*100</f>
        <v>3.3333333333333335</v>
      </c>
      <c r="F33">
        <f>Tabla13[[#This Row],[%]]*3.6</f>
        <v>12</v>
      </c>
    </row>
    <row r="34" spans="1:6" x14ac:dyDescent="0.25">
      <c r="A34" t="s">
        <v>11</v>
      </c>
      <c r="B34">
        <f>SUBTOTAL(109,Tabla13[f])</f>
        <v>30</v>
      </c>
      <c r="D34">
        <f>SUBTOTAL(109,Tabla13[fr])</f>
        <v>0.99999999999999989</v>
      </c>
      <c r="E34">
        <f>SUBTOTAL(109,Tabla13[%])</f>
        <v>99.999999999999986</v>
      </c>
      <c r="F34">
        <f>SUBTOTAL(109,Tabla13[Ángulo])</f>
        <v>360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FED8-2064-46C7-AF10-9585765DDED6}">
  <dimension ref="A1:U46"/>
  <sheetViews>
    <sheetView tabSelected="1" topLeftCell="A43" workbookViewId="0">
      <selection activeCell="A31" sqref="A31:A38"/>
    </sheetView>
  </sheetViews>
  <sheetFormatPr baseColWidth="10" defaultRowHeight="15" x14ac:dyDescent="0.25"/>
  <cols>
    <col min="1" max="9" width="7.7109375" customWidth="1"/>
  </cols>
  <sheetData>
    <row r="1" spans="1:21" ht="15.75" x14ac:dyDescent="0.25">
      <c r="B1" s="2"/>
      <c r="C1" s="2">
        <v>11</v>
      </c>
      <c r="D1" s="2">
        <v>15</v>
      </c>
      <c r="E1" s="2">
        <v>14</v>
      </c>
      <c r="F1" s="2">
        <v>16</v>
      </c>
      <c r="G1" s="2">
        <v>17</v>
      </c>
      <c r="H1" s="2">
        <v>10</v>
      </c>
      <c r="I1" s="2">
        <v>15</v>
      </c>
    </row>
    <row r="2" spans="1:21" ht="15.75" x14ac:dyDescent="0.25">
      <c r="B2" s="2"/>
      <c r="C2" s="2">
        <v>11</v>
      </c>
      <c r="D2" s="2">
        <v>18</v>
      </c>
      <c r="E2" s="2">
        <v>16</v>
      </c>
      <c r="F2" s="2">
        <v>12</v>
      </c>
      <c r="G2" s="2">
        <v>14</v>
      </c>
      <c r="H2" s="2">
        <v>15</v>
      </c>
      <c r="I2" s="2">
        <v>14</v>
      </c>
    </row>
    <row r="4" spans="1:21" x14ac:dyDescent="0.25">
      <c r="A4" t="s">
        <v>19</v>
      </c>
      <c r="B4" t="s">
        <v>12</v>
      </c>
    </row>
    <row r="5" spans="1:21" ht="15.75" x14ac:dyDescent="0.25">
      <c r="A5" cm="1">
        <f t="array" ref="A5">ROW(1:1)</f>
        <v>1</v>
      </c>
      <c r="B5" s="2">
        <v>10</v>
      </c>
      <c r="C5" s="2"/>
      <c r="D5" s="1" t="s">
        <v>14</v>
      </c>
      <c r="E5" s="1"/>
      <c r="F5" s="1"/>
      <c r="G5" s="1"/>
      <c r="H5" s="1">
        <f>QUARTILE(CyB_Ex1,0)</f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x14ac:dyDescent="0.25">
      <c r="A6" cm="1">
        <f t="array" ref="A6">ROW(2:2)</f>
        <v>2</v>
      </c>
      <c r="B6" s="2">
        <v>11</v>
      </c>
      <c r="C6" s="2"/>
      <c r="D6" s="1" t="s">
        <v>15</v>
      </c>
      <c r="E6" s="1"/>
      <c r="F6" s="1"/>
      <c r="G6" s="1"/>
      <c r="H6" s="1">
        <f>QUARTILE(CyB_Ex1,1)</f>
        <v>12.5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x14ac:dyDescent="0.25">
      <c r="A7" cm="1">
        <f t="array" ref="A7">ROW(3:3)</f>
        <v>3</v>
      </c>
      <c r="B7" s="2">
        <v>11</v>
      </c>
      <c r="C7" s="2"/>
      <c r="D7" s="1" t="s">
        <v>16</v>
      </c>
      <c r="E7" s="1"/>
      <c r="F7" s="1"/>
      <c r="G7" s="1"/>
      <c r="H7" s="1">
        <f>QUARTILE(CyB_Ex1,2)</f>
        <v>14.5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cm="1">
        <f t="array" ref="A8">ROW(4:4)</f>
        <v>4</v>
      </c>
      <c r="B8" s="2">
        <v>12</v>
      </c>
      <c r="C8" s="2"/>
      <c r="D8" s="1" t="s">
        <v>17</v>
      </c>
      <c r="E8" s="1"/>
      <c r="F8" s="1"/>
      <c r="G8" s="1"/>
      <c r="H8" s="1">
        <f>QUARTILE(CyB_Ex1,3)</f>
        <v>15.75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x14ac:dyDescent="0.25">
      <c r="A9" cm="1">
        <f t="array" ref="A9">ROW(5:5)</f>
        <v>5</v>
      </c>
      <c r="B9" s="2">
        <v>14</v>
      </c>
      <c r="C9" s="2"/>
      <c r="D9" s="1" t="s">
        <v>18</v>
      </c>
      <c r="E9" s="1"/>
      <c r="F9" s="1"/>
      <c r="G9" s="1"/>
      <c r="H9" s="1">
        <f>QUARTILE(CyB_Ex1,4)</f>
        <v>18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x14ac:dyDescent="0.25">
      <c r="A10" cm="1">
        <f t="array" ref="A10">ROW(6:6)</f>
        <v>6</v>
      </c>
      <c r="B10" s="2">
        <v>14</v>
      </c>
      <c r="C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x14ac:dyDescent="0.25">
      <c r="A11" cm="1">
        <f t="array" ref="A11">ROW(7:7)</f>
        <v>7</v>
      </c>
      <c r="B11" s="2">
        <v>14</v>
      </c>
      <c r="C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A12" cm="1">
        <f t="array" ref="A12">ROW(8:8)</f>
        <v>8</v>
      </c>
      <c r="B12" s="2">
        <v>15</v>
      </c>
      <c r="C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x14ac:dyDescent="0.25">
      <c r="A13" cm="1">
        <f t="array" ref="A13">ROW(9:9)</f>
        <v>9</v>
      </c>
      <c r="B13" s="2">
        <v>15</v>
      </c>
      <c r="C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x14ac:dyDescent="0.25">
      <c r="A14" cm="1">
        <f t="array" ref="A14">ROW(10:10)</f>
        <v>10</v>
      </c>
      <c r="B14" s="2">
        <v>15</v>
      </c>
      <c r="C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x14ac:dyDescent="0.25">
      <c r="A15" cm="1">
        <f t="array" ref="A15">ROW(11:11)</f>
        <v>11</v>
      </c>
      <c r="B15" s="2">
        <v>16</v>
      </c>
      <c r="C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x14ac:dyDescent="0.25">
      <c r="A16" cm="1">
        <f t="array" ref="A16">ROW(12:12)</f>
        <v>12</v>
      </c>
      <c r="B16" s="2">
        <v>16</v>
      </c>
      <c r="C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x14ac:dyDescent="0.25">
      <c r="A17" cm="1">
        <f t="array" ref="A17">ROW(13:13)</f>
        <v>13</v>
      </c>
      <c r="B17" s="2">
        <v>17</v>
      </c>
      <c r="C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x14ac:dyDescent="0.25">
      <c r="A18" cm="1">
        <f t="array" ref="A18">ROW(14:14)</f>
        <v>14</v>
      </c>
      <c r="B18" s="2">
        <v>18</v>
      </c>
      <c r="C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30" spans="1:21" x14ac:dyDescent="0.25">
      <c r="A30" t="s">
        <v>12</v>
      </c>
      <c r="B30" t="s">
        <v>20</v>
      </c>
      <c r="C30" t="s">
        <v>13</v>
      </c>
    </row>
    <row r="31" spans="1:21" x14ac:dyDescent="0.25">
      <c r="A31">
        <v>13</v>
      </c>
      <c r="B31">
        <v>4</v>
      </c>
      <c r="C31">
        <f>SUM(INDEX(Tabla4[fab],1):Tabla4[[#This Row],[fab]])</f>
        <v>4</v>
      </c>
      <c r="E31" t="str">
        <f>REPT(Tabla4[[#This Row],[Edad]]&amp;"; ",Tabla4[[#This Row],[fab]])</f>
        <v xml:space="preserve">13; 13; 13; 13; </v>
      </c>
    </row>
    <row r="32" spans="1:21" x14ac:dyDescent="0.25">
      <c r="A32">
        <v>14</v>
      </c>
      <c r="B32">
        <v>6</v>
      </c>
      <c r="C32">
        <f>SUM(INDEX(Tabla4[fab],1):Tabla4[[#This Row],[fab]])</f>
        <v>10</v>
      </c>
      <c r="E32" t="str">
        <f>REPT(Tabla4[[#This Row],[Edad]]&amp;"; ",Tabla4[[#This Row],[fab]])</f>
        <v xml:space="preserve">14; 14; 14; 14; 14; 14; </v>
      </c>
    </row>
    <row r="33" spans="1:5" x14ac:dyDescent="0.25">
      <c r="A33">
        <v>15</v>
      </c>
      <c r="B33">
        <v>7</v>
      </c>
      <c r="C33">
        <f>SUM(INDEX(Tabla4[fab],1):Tabla4[[#This Row],[fab]])</f>
        <v>17</v>
      </c>
      <c r="E33" t="str">
        <f>REPT(Tabla4[[#This Row],[Edad]]&amp;"; ",Tabla4[[#This Row],[fab]])</f>
        <v xml:space="preserve">15; 15; 15; 15; 15; 15; 15; </v>
      </c>
    </row>
    <row r="34" spans="1:5" x14ac:dyDescent="0.25">
      <c r="A34">
        <v>16</v>
      </c>
      <c r="B34">
        <v>8</v>
      </c>
      <c r="C34">
        <f>SUM(INDEX(Tabla4[fab],1):Tabla4[[#This Row],[fab]])</f>
        <v>25</v>
      </c>
      <c r="E34" t="str">
        <f>REPT(Tabla4[[#This Row],[Edad]]&amp;"; ",Tabla4[[#This Row],[fab]])</f>
        <v xml:space="preserve">16; 16; 16; 16; 16; 16; 16; 16; </v>
      </c>
    </row>
    <row r="35" spans="1:5" x14ac:dyDescent="0.25">
      <c r="A35">
        <v>17</v>
      </c>
      <c r="B35">
        <v>13</v>
      </c>
      <c r="C35">
        <f>SUM(INDEX(Tabla4[fab],1):Tabla4[[#This Row],[fab]])</f>
        <v>38</v>
      </c>
      <c r="E35" t="str">
        <f>REPT(Tabla4[[#This Row],[Edad]]&amp;"; ",Tabla4[[#This Row],[fab]])</f>
        <v xml:space="preserve">17; 17; 17; 17; 17; 17; 17; 17; 17; 17; 17; 17; 17; </v>
      </c>
    </row>
    <row r="36" spans="1:5" x14ac:dyDescent="0.25">
      <c r="A36">
        <v>18</v>
      </c>
      <c r="B36">
        <v>7</v>
      </c>
      <c r="C36">
        <f>SUM(INDEX(Tabla4[fab],1):Tabla4[[#This Row],[fab]])</f>
        <v>45</v>
      </c>
      <c r="E36" t="str">
        <f>REPT(Tabla4[[#This Row],[Edad]]&amp;"; ",Tabla4[[#This Row],[fab]])</f>
        <v xml:space="preserve">18; 18; 18; 18; 18; 18; 18; </v>
      </c>
    </row>
    <row r="37" spans="1:5" x14ac:dyDescent="0.25">
      <c r="A37">
        <v>19</v>
      </c>
      <c r="B37">
        <v>4</v>
      </c>
      <c r="C37">
        <f>SUM(INDEX(Tabla4[fab],1):Tabla4[[#This Row],[fab]])</f>
        <v>49</v>
      </c>
      <c r="E37" t="str">
        <f>REPT(Tabla4[[#This Row],[Edad]]&amp;"; ",Tabla4[[#This Row],[fab]])</f>
        <v xml:space="preserve">19; 19; 19; 19; </v>
      </c>
    </row>
    <row r="38" spans="1:5" x14ac:dyDescent="0.25">
      <c r="A38">
        <v>22</v>
      </c>
      <c r="B38">
        <v>1</v>
      </c>
      <c r="C38">
        <f>SUM(INDEX(Tabla4[fab],1):Tabla4[[#This Row],[fab]])</f>
        <v>50</v>
      </c>
      <c r="E38" t="str">
        <f>REPT(Tabla4[[#This Row],[Edad]]&amp;"; ",Tabla4[[#This Row],[fab]])</f>
        <v xml:space="preserve">22; </v>
      </c>
    </row>
    <row r="39" spans="1:5" x14ac:dyDescent="0.25">
      <c r="A39" t="s">
        <v>21</v>
      </c>
      <c r="B39">
        <f>SUBTOTAL(109,Tabla4[fab])</f>
        <v>50</v>
      </c>
    </row>
    <row r="42" spans="1:5" x14ac:dyDescent="0.25">
      <c r="A42" s="1" t="s">
        <v>14</v>
      </c>
      <c r="E42">
        <f>_xlfn.QUARTILE.INC(Tabla4[Edad],0)</f>
        <v>13</v>
      </c>
    </row>
    <row r="43" spans="1:5" x14ac:dyDescent="0.25">
      <c r="A43" s="1" t="s">
        <v>15</v>
      </c>
      <c r="E43">
        <f>_xlfn.QUARTILE.EXC(TEMPORAL!$A$1:$M$8,1)</f>
        <v>15</v>
      </c>
    </row>
    <row r="44" spans="1:5" x14ac:dyDescent="0.25">
      <c r="A44" s="1" t="s">
        <v>16</v>
      </c>
      <c r="E44">
        <f>_xlfn.QUARTILE.EXC(TEMPORAL!$A$1:$M$8,2)</f>
        <v>16.5</v>
      </c>
    </row>
    <row r="45" spans="1:5" x14ac:dyDescent="0.25">
      <c r="A45" s="1" t="s">
        <v>17</v>
      </c>
      <c r="E45">
        <f>_xlfn.QUARTILE.EXC(TEMPORAL!$A$1:$M$8,3)</f>
        <v>17.25</v>
      </c>
    </row>
    <row r="46" spans="1:5" x14ac:dyDescent="0.25">
      <c r="A46" s="1" t="s">
        <v>18</v>
      </c>
      <c r="E46">
        <f>_xlfn.QUARTILE.INC(Tabla4[Edad],4)</f>
        <v>22</v>
      </c>
    </row>
  </sheetData>
  <sortState xmlns:xlrd2="http://schemas.microsoft.com/office/spreadsheetml/2017/richdata2" ref="B5:B18">
    <sortCondition ref="B5:B18"/>
  </sortState>
  <phoneticPr fontId="3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8B7E-109F-4BBA-B65F-6B34664AA6C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8EFC-BB06-4839-9D86-50D1C85F8FE3}">
  <dimension ref="A1:M8"/>
  <sheetViews>
    <sheetView workbookViewId="0">
      <selection sqref="A1:M8"/>
    </sheetView>
  </sheetViews>
  <sheetFormatPr baseColWidth="10" defaultRowHeight="15" x14ac:dyDescent="0.25"/>
  <sheetData>
    <row r="1" spans="1:13" x14ac:dyDescent="0.25">
      <c r="A1">
        <v>13</v>
      </c>
      <c r="B1">
        <v>13</v>
      </c>
      <c r="C1">
        <v>13</v>
      </c>
      <c r="D1">
        <v>13</v>
      </c>
    </row>
    <row r="2" spans="1:13" x14ac:dyDescent="0.25">
      <c r="A2">
        <v>14</v>
      </c>
      <c r="B2">
        <v>14</v>
      </c>
      <c r="C2">
        <v>14</v>
      </c>
      <c r="D2">
        <v>14</v>
      </c>
      <c r="E2">
        <v>14</v>
      </c>
      <c r="F2">
        <v>14</v>
      </c>
    </row>
    <row r="3" spans="1:13" x14ac:dyDescent="0.25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13" x14ac:dyDescent="0.25">
      <c r="A4">
        <v>16</v>
      </c>
      <c r="B4">
        <v>16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</row>
    <row r="5" spans="1:13" x14ac:dyDescent="0.25">
      <c r="A5">
        <v>17</v>
      </c>
      <c r="B5">
        <v>17</v>
      </c>
      <c r="C5">
        <v>17</v>
      </c>
      <c r="D5">
        <v>17</v>
      </c>
      <c r="E5">
        <v>17</v>
      </c>
      <c r="F5">
        <v>17</v>
      </c>
      <c r="G5">
        <v>17</v>
      </c>
      <c r="H5">
        <v>17</v>
      </c>
      <c r="I5">
        <v>17</v>
      </c>
      <c r="J5">
        <v>17</v>
      </c>
      <c r="K5">
        <v>17</v>
      </c>
      <c r="L5">
        <v>17</v>
      </c>
      <c r="M5">
        <v>17</v>
      </c>
    </row>
    <row r="6" spans="1:13" x14ac:dyDescent="0.25">
      <c r="A6">
        <v>18</v>
      </c>
      <c r="B6">
        <v>18</v>
      </c>
      <c r="C6">
        <v>18</v>
      </c>
      <c r="D6">
        <v>18</v>
      </c>
      <c r="E6">
        <v>18</v>
      </c>
      <c r="F6">
        <v>18</v>
      </c>
      <c r="G6">
        <v>18</v>
      </c>
    </row>
    <row r="7" spans="1:13" x14ac:dyDescent="0.25">
      <c r="A7">
        <v>19</v>
      </c>
      <c r="B7">
        <v>19</v>
      </c>
      <c r="C7">
        <v>19</v>
      </c>
      <c r="D7">
        <v>19</v>
      </c>
    </row>
    <row r="8" spans="1:13" x14ac:dyDescent="0.25">
      <c r="A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Circular</vt:lpstr>
      <vt:lpstr>Caja y Bigotes</vt:lpstr>
      <vt:lpstr>Tallos y Hojas</vt:lpstr>
      <vt:lpstr>TEMPORAL</vt:lpstr>
      <vt:lpstr>CyB_Ex1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2022-09-06T14:27:25Z</dcterms:created>
  <dcterms:modified xsi:type="dcterms:W3CDTF">2022-09-07T22:47:27Z</dcterms:modified>
</cp:coreProperties>
</file>