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5F3635D1-12F5-460F-96F6-47FA438CC0BF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5" r:id="rId1"/>
    <sheet name="Datos" sheetId="1" r:id="rId2"/>
    <sheet name="TEMPORAL" sheetId="2" r:id="rId3"/>
  </sheets>
  <definedNames>
    <definedName name="ListaDatos">Datos!$G$2:$G$92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W2" i="1"/>
  <c r="W12" i="1"/>
  <c r="W22" i="1"/>
  <c r="W32" i="1"/>
  <c r="W42" i="1"/>
  <c r="W52" i="1"/>
  <c r="W62" i="1"/>
  <c r="W72" i="1"/>
  <c r="W82" i="1"/>
  <c r="W92" i="1"/>
  <c r="W3" i="1"/>
  <c r="W13" i="1"/>
  <c r="W23" i="1"/>
  <c r="W33" i="1"/>
  <c r="W43" i="1"/>
  <c r="W53" i="1"/>
  <c r="W63" i="1"/>
  <c r="W73" i="1"/>
  <c r="W83" i="1"/>
  <c r="W4" i="1"/>
  <c r="W14" i="1"/>
  <c r="W24" i="1"/>
  <c r="W34" i="1"/>
  <c r="W44" i="1"/>
  <c r="W54" i="1"/>
  <c r="W64" i="1"/>
  <c r="W74" i="1"/>
  <c r="W84" i="1"/>
  <c r="W5" i="1"/>
  <c r="W15" i="1"/>
  <c r="W25" i="1"/>
  <c r="W35" i="1"/>
  <c r="W45" i="1"/>
  <c r="W55" i="1"/>
  <c r="W65" i="1"/>
  <c r="W75" i="1"/>
  <c r="W85" i="1"/>
  <c r="W6" i="1"/>
  <c r="W16" i="1"/>
  <c r="W26" i="1"/>
  <c r="W36" i="1"/>
  <c r="W46" i="1"/>
  <c r="W56" i="1"/>
  <c r="W66" i="1"/>
  <c r="W76" i="1"/>
  <c r="W86" i="1"/>
  <c r="W7" i="1"/>
  <c r="W17" i="1"/>
  <c r="W27" i="1"/>
  <c r="W37" i="1"/>
  <c r="W47" i="1"/>
  <c r="W57" i="1"/>
  <c r="W67" i="1"/>
  <c r="W77" i="1"/>
  <c r="W87" i="1"/>
  <c r="W8" i="1"/>
  <c r="W18" i="1"/>
  <c r="W28" i="1"/>
  <c r="W38" i="1"/>
  <c r="W48" i="1"/>
  <c r="W58" i="1"/>
  <c r="W68" i="1"/>
  <c r="W78" i="1"/>
  <c r="W88" i="1"/>
  <c r="W9" i="1"/>
  <c r="W19" i="1"/>
  <c r="W29" i="1"/>
  <c r="W39" i="1"/>
  <c r="W49" i="1"/>
  <c r="W59" i="1"/>
  <c r="W69" i="1"/>
  <c r="W79" i="1"/>
  <c r="W89" i="1"/>
  <c r="W10" i="1"/>
  <c r="W20" i="1"/>
  <c r="W30" i="1"/>
  <c r="W40" i="1"/>
  <c r="W50" i="1"/>
  <c r="W60" i="1"/>
  <c r="W70" i="1"/>
  <c r="W80" i="1"/>
  <c r="W90" i="1"/>
  <c r="W11" i="1"/>
  <c r="W21" i="1"/>
  <c r="W31" i="1"/>
  <c r="W41" i="1"/>
  <c r="W51" i="1"/>
  <c r="W61" i="1"/>
  <c r="W71" i="1"/>
  <c r="W81" i="1"/>
  <c r="W91" i="1"/>
  <c r="D25" i="5"/>
  <c r="C25" i="5"/>
  <c r="E25" i="5" s="1"/>
  <c r="D24" i="5"/>
  <c r="C24" i="5"/>
  <c r="D23" i="5"/>
  <c r="C23" i="5"/>
  <c r="D22" i="5"/>
  <c r="C22" i="5"/>
  <c r="E22" i="5" s="1"/>
  <c r="D21" i="5"/>
  <c r="C21" i="5"/>
  <c r="E21" i="5" s="1"/>
  <c r="D20" i="5"/>
  <c r="C20" i="5"/>
  <c r="D19" i="5"/>
  <c r="C19" i="5"/>
  <c r="D18" i="5"/>
  <c r="C18" i="5"/>
  <c r="E18" i="5" s="1"/>
  <c r="D17" i="5"/>
  <c r="C17" i="5"/>
  <c r="E17" i="5" s="1"/>
  <c r="D16" i="5"/>
  <c r="C16" i="5"/>
  <c r="D15" i="5"/>
  <c r="C15" i="5"/>
  <c r="D14" i="5"/>
  <c r="C14" i="5"/>
  <c r="E14" i="5" s="1"/>
  <c r="D13" i="5"/>
  <c r="C13" i="5"/>
  <c r="E13" i="5" s="1"/>
  <c r="D12" i="5"/>
  <c r="C12" i="5"/>
  <c r="D11" i="5"/>
  <c r="C11" i="5"/>
  <c r="D10" i="5"/>
  <c r="C10" i="5"/>
  <c r="E10" i="5" s="1"/>
  <c r="D9" i="5"/>
  <c r="C9" i="5"/>
  <c r="E9" i="5" s="1"/>
  <c r="D8" i="5"/>
  <c r="C8" i="5"/>
  <c r="D7" i="5"/>
  <c r="C7" i="5"/>
  <c r="D6" i="5"/>
  <c r="C6" i="5"/>
  <c r="E6" i="5" s="1"/>
  <c r="D5" i="5"/>
  <c r="C5" i="5"/>
  <c r="E5" i="5" s="1"/>
  <c r="D4" i="5"/>
  <c r="C4" i="5"/>
  <c r="D3" i="5"/>
  <c r="C3" i="5"/>
  <c r="D2" i="5"/>
  <c r="C2" i="5"/>
  <c r="E2" i="5" s="1"/>
  <c r="E8" i="5" l="1"/>
  <c r="E20" i="5"/>
  <c r="E11" i="5"/>
  <c r="E23" i="5"/>
  <c r="E4" i="5"/>
  <c r="E12" i="5"/>
  <c r="E16" i="5"/>
  <c r="E24" i="5"/>
  <c r="E3" i="5"/>
  <c r="E7" i="5"/>
  <c r="E15" i="5"/>
  <c r="E19" i="5"/>
  <c r="C31" i="1"/>
  <c r="C69" i="1"/>
  <c r="C9" i="1"/>
  <c r="C52" i="1"/>
  <c r="C4" i="1"/>
  <c r="C41" i="1"/>
  <c r="C83" i="1"/>
  <c r="C35" i="1"/>
  <c r="C75" i="1"/>
  <c r="C26" i="1"/>
  <c r="C66" i="1"/>
  <c r="C17" i="1"/>
  <c r="C58" i="1"/>
  <c r="C11" i="1"/>
  <c r="C48" i="1"/>
  <c r="C88" i="1"/>
  <c r="C42" i="1"/>
  <c r="C72" i="1"/>
  <c r="C79" i="1"/>
  <c r="C20" i="1"/>
  <c r="C30" i="1"/>
  <c r="C61" i="1"/>
  <c r="C73" i="1"/>
  <c r="C14" i="1"/>
  <c r="C21" i="1"/>
  <c r="C56" i="1"/>
  <c r="C62" i="1"/>
  <c r="C91" i="1"/>
  <c r="G2" i="1" a="1"/>
  <c r="G2" i="1" s="1"/>
  <c r="H2" i="1" s="1"/>
  <c r="I2" i="1"/>
  <c r="C2" i="1" l="1"/>
  <c r="C29" i="1"/>
  <c r="C78" i="1"/>
  <c r="C38" i="1"/>
  <c r="C87" i="1"/>
  <c r="C47" i="1"/>
  <c r="C7" i="1"/>
  <c r="C55" i="1"/>
  <c r="C16" i="1"/>
  <c r="C65" i="1"/>
  <c r="C25" i="1"/>
  <c r="C71" i="1"/>
  <c r="C33" i="1"/>
  <c r="C82" i="1"/>
  <c r="C40" i="1"/>
  <c r="C3" i="1"/>
  <c r="C57" i="1"/>
  <c r="C22" i="1"/>
  <c r="C86" i="1"/>
  <c r="C44" i="1"/>
  <c r="C90" i="1"/>
  <c r="C50" i="1"/>
  <c r="C13" i="1"/>
  <c r="C60" i="1"/>
  <c r="C19" i="1"/>
  <c r="C68" i="1"/>
  <c r="C28" i="1"/>
  <c r="C77" i="1"/>
  <c r="C37" i="1"/>
  <c r="C85" i="1"/>
  <c r="C46" i="1"/>
  <c r="C6" i="1"/>
  <c r="C54" i="1"/>
  <c r="C15" i="1"/>
  <c r="C64" i="1"/>
  <c r="C24" i="1"/>
  <c r="C70" i="1"/>
  <c r="C32" i="1"/>
  <c r="C92" i="1"/>
  <c r="C51" i="1"/>
  <c r="C8" i="1"/>
  <c r="C74" i="1"/>
  <c r="C34" i="1"/>
  <c r="C80" i="1"/>
  <c r="C43" i="1"/>
  <c r="C89" i="1"/>
  <c r="C49" i="1"/>
  <c r="C12" i="1"/>
  <c r="C59" i="1"/>
  <c r="C18" i="1"/>
  <c r="C67" i="1"/>
  <c r="C27" i="1"/>
  <c r="C76" i="1"/>
  <c r="C36" i="1"/>
  <c r="C84" i="1"/>
  <c r="C45" i="1"/>
  <c r="C5" i="1"/>
  <c r="C53" i="1"/>
  <c r="C10" i="1"/>
  <c r="C63" i="1"/>
  <c r="C23" i="1"/>
  <c r="C81" i="1"/>
  <c r="C39" i="1"/>
  <c r="E23" i="1" l="1"/>
  <c r="E63" i="1"/>
  <c r="E39" i="1"/>
  <c r="E8" i="1"/>
  <c r="E2" i="1"/>
  <c r="B2" i="1"/>
  <c r="B3" i="1"/>
  <c r="E81" i="1"/>
  <c r="E53" i="1"/>
  <c r="E36" i="1"/>
  <c r="E18" i="1"/>
  <c r="E89" i="1"/>
  <c r="E74" i="1"/>
  <c r="E51" i="1"/>
  <c r="E24" i="1"/>
  <c r="E6" i="1"/>
  <c r="E77" i="1"/>
  <c r="E60" i="1"/>
  <c r="E44" i="1"/>
  <c r="E40" i="1"/>
  <c r="E25" i="1"/>
  <c r="E7" i="1"/>
  <c r="E78" i="1"/>
  <c r="E41" i="1"/>
  <c r="E61" i="1"/>
  <c r="E66" i="1"/>
  <c r="E62" i="1"/>
  <c r="E88" i="1"/>
  <c r="E31" i="1"/>
  <c r="E42" i="1"/>
  <c r="E5" i="1"/>
  <c r="E76" i="1"/>
  <c r="E59" i="1"/>
  <c r="E43" i="1"/>
  <c r="E92" i="1"/>
  <c r="E64" i="1"/>
  <c r="E46" i="1"/>
  <c r="E28" i="1"/>
  <c r="E13" i="1"/>
  <c r="E86" i="1"/>
  <c r="E22" i="1"/>
  <c r="E82" i="1"/>
  <c r="E65" i="1"/>
  <c r="E47" i="1"/>
  <c r="E29" i="1"/>
  <c r="E26" i="1"/>
  <c r="E56" i="1"/>
  <c r="E48" i="1"/>
  <c r="E52" i="1"/>
  <c r="E20" i="1"/>
  <c r="E4" i="1"/>
  <c r="E30" i="1"/>
  <c r="E45" i="1"/>
  <c r="E27" i="1"/>
  <c r="E12" i="1"/>
  <c r="E80" i="1"/>
  <c r="E32" i="1"/>
  <c r="E15" i="1"/>
  <c r="E85" i="1"/>
  <c r="E68" i="1"/>
  <c r="E50" i="1"/>
  <c r="E57" i="1"/>
  <c r="E33" i="1"/>
  <c r="E16" i="1"/>
  <c r="E87" i="1"/>
  <c r="E11" i="1"/>
  <c r="E9" i="1"/>
  <c r="E79" i="1"/>
  <c r="E35" i="1"/>
  <c r="E14" i="1"/>
  <c r="E75" i="1"/>
  <c r="E21" i="1"/>
  <c r="E10" i="1"/>
  <c r="E84" i="1"/>
  <c r="E67" i="1"/>
  <c r="E49" i="1"/>
  <c r="E34" i="1"/>
  <c r="E70" i="1"/>
  <c r="E54" i="1"/>
  <c r="E37" i="1"/>
  <c r="E19" i="1"/>
  <c r="E90" i="1"/>
  <c r="E3" i="1"/>
  <c r="E71" i="1"/>
  <c r="E55" i="1"/>
  <c r="E38" i="1"/>
  <c r="E69" i="1"/>
  <c r="E72" i="1"/>
  <c r="E83" i="1"/>
  <c r="E73" i="1"/>
  <c r="E17" i="1"/>
  <c r="E91" i="1"/>
  <c r="E58" i="1"/>
  <c r="K1" i="2" a="1"/>
  <c r="K1" i="2" s="1"/>
  <c r="E6" i="2"/>
  <c r="D6" i="2"/>
  <c r="C6" i="2"/>
  <c r="B6" i="2"/>
  <c r="A6" i="2"/>
  <c r="E5" i="2"/>
  <c r="E4" i="2"/>
  <c r="E3" i="2"/>
  <c r="E2" i="2"/>
  <c r="E1" i="2"/>
  <c r="N14" i="2" l="1"/>
  <c r="I1" i="2" a="1"/>
  <c r="I1" i="2" s="1"/>
  <c r="N16" i="2"/>
  <c r="G1" i="2" a="1"/>
  <c r="G1" i="2" s="1"/>
  <c r="N8" i="2" a="1"/>
  <c r="N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<sst xmlns="http://schemas.openxmlformats.org/spreadsheetml/2006/main" count="126" uniqueCount="44">
  <si>
    <t>SUSTITUIR</t>
  </si>
  <si>
    <t>UNIRCADENAS</t>
  </si>
  <si>
    <t>TRANSPONER</t>
  </si>
  <si>
    <t>Sustituye texto con nueva cadena (Celda, Texto a buscar, Nuevo texto)</t>
  </si>
  <si>
    <t>Contatena una rango de cadenas mediante un delimitador (Delimitador, Ignorar vacías, Rango)</t>
  </si>
  <si>
    <t>Devuelve un rango vertical como horizontal y viceversa (Matriz)</t>
  </si>
  <si>
    <t>La función XMLFILTRO nos devuelve datos específicos de un texto en formato XML</t>
  </si>
  <si>
    <t>El Xpath (camino xml) es la ubicación del dato que queremos extraer</t>
  </si>
  <si>
    <t>Leaf Position</t>
  </si>
  <si>
    <t>Leaf</t>
  </si>
  <si>
    <t>Stem</t>
  </si>
  <si>
    <t>Customer Age</t>
  </si>
  <si>
    <t>CONTEO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</si>
  <si>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</si>
  <si>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</si>
  <si>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</si>
  <si>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</si>
  <si>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</si>
  <si>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</si>
  <si>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</si>
  <si>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</si>
  <si>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</si>
  <si>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</si>
  <si>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Lista de Datos</t>
  </si>
  <si>
    <t>Tallo</t>
  </si>
  <si>
    <t>Hoja</t>
  </si>
  <si>
    <t>Posición</t>
  </si>
  <si>
    <t>Desde:</t>
  </si>
  <si>
    <t>Hasta:</t>
  </si>
  <si>
    <t>03</t>
  </si>
  <si>
    <t>32</t>
  </si>
  <si>
    <t>02</t>
  </si>
  <si>
    <t>07</t>
  </si>
  <si>
    <t>50</t>
  </si>
  <si>
    <t>38</t>
  </si>
  <si>
    <t>37</t>
  </si>
  <si>
    <t>20</t>
  </si>
  <si>
    <t>18</t>
  </si>
  <si>
    <t>24</t>
  </si>
  <si>
    <t>48</t>
  </si>
  <si>
    <t>05</t>
  </si>
  <si>
    <t>55</t>
  </si>
  <si>
    <t>25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</si>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</sst>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2" fillId="4" borderId="2" xfId="0" applyFont="1" applyFill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1" fillId="0" borderId="0" xfId="0" applyFont="1"/>
    <xf numFmtId="0" fontId="5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>
                <a:solidFill>
                  <a:sysClr val="windowText" lastClr="000000"/>
                </a:solidFill>
              </a:rPr>
              <a:t>Age</a:t>
            </a:r>
            <a:r>
              <a:rPr lang="en-US" sz="1700" b="1" baseline="0">
                <a:solidFill>
                  <a:sysClr val="windowText" lastClr="000000"/>
                </a:solidFill>
              </a:rPr>
              <a:t> Breakdown of Customers</a:t>
            </a:r>
            <a:endParaRPr lang="en-US" sz="1700" b="1"/>
          </a:p>
        </c:rich>
      </c:tx>
      <c:layout>
        <c:manualLayout>
          <c:xMode val="edge"/>
          <c:yMode val="edge"/>
          <c:x val="0.27462026488473018"/>
          <c:y val="1.5776592653873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375722589890987"/>
          <c:y val="0.16853110436119842"/>
          <c:w val="0.82734449221454676"/>
          <c:h val="0.7239527165108113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8962749-64F3-4B4C-8C2E-1D8E203131C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081-4BBD-957F-A59EA29B8CE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A451C4-84D3-4920-BDA2-5D5528067BB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081-4BBD-957F-A59EA29B8CE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E445A6B-88AA-4238-8F8F-0AE17F19F38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081-4BBD-957F-A59EA29B8CE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E2751B-6428-45D6-9DA3-840AFF25654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081-4BBD-957F-A59EA29B8CE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2BB0D16-AAD7-4188-BE8F-C71544CC9AE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081-4BBD-957F-A59EA29B8CE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2855D20-7B12-4679-876D-3E5E9680358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081-4BBD-957F-A59EA29B8CE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2F1E8BA-58E4-47E3-BB41-ACDB2BDFEEC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081-4BBD-957F-A59EA29B8CE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8464E0-A906-4B52-9CE7-44F23C7E147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081-4BBD-957F-A59EA29B8CE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FB58481-988A-47EC-866C-8D320B77ECD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081-4BBD-957F-A59EA29B8CE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2F946EF-F3E8-450D-8398-8E24A9B834A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081-4BBD-957F-A59EA29B8CE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0D853A4-E9C7-4275-9AEA-8C9A963C070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081-4BBD-957F-A59EA29B8CE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5B54FA1-7992-44D7-8838-8794C0A0749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081-4BBD-957F-A59EA29B8CE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563F7A9-ADDC-4C37-BC23-842F4BCB815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081-4BBD-957F-A59EA29B8CE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6FF0AA4-3C5E-4C42-8932-8078D9804FA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081-4BBD-957F-A59EA29B8CE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969B287-9C40-482F-8016-BE172AB16CB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081-4BBD-957F-A59EA29B8CE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09E64FE-B109-48DD-9615-5D83F4978D5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081-4BBD-957F-A59EA29B8CE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67CC5CA-B9D4-4A8F-B935-46E1217F8F0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081-4BBD-957F-A59EA29B8CE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8C12469-B5DE-4D47-9FB1-DB858404DB7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081-4BBD-957F-A59EA29B8CE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691BBAC-4022-4B1A-8DBB-248CAF64AF5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081-4BBD-957F-A59EA29B8CE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D39AC57-7EB7-4955-9497-FB4969BDB3E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081-4BBD-957F-A59EA29B8CE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6801D9F-0220-4711-B1FD-7A6056EB3E0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081-4BBD-957F-A59EA29B8CE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8811FD5-CC6C-4A4C-A2B9-1B7758B96FB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081-4BBD-957F-A59EA29B8CE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2776D6B-7910-40D7-A7AE-9C0C6EDAAD8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081-4BBD-957F-A59EA29B8CE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118A961-0C20-4369-A376-3B9C0137A46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081-4BBD-957F-A59EA29B8C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Sheet1!$E$2:$E$25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Sheet1!$D$2:$D$25</c15:f>
                <c15:dlblRangeCache>
                  <c:ptCount val="24"/>
                  <c:pt idx="0">
                    <c:v>5</c:v>
                  </c:pt>
                  <c:pt idx="1">
                    <c:v>9</c:v>
                  </c:pt>
                  <c:pt idx="2">
                    <c:v>3</c:v>
                  </c:pt>
                  <c:pt idx="3">
                    <c:v>3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8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2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0</c:v>
                  </c:pt>
                  <c:pt idx="17">
                    <c:v>0</c:v>
                  </c:pt>
                  <c:pt idx="18">
                    <c:v>4</c:v>
                  </c:pt>
                  <c:pt idx="19">
                    <c:v>5</c:v>
                  </c:pt>
                  <c:pt idx="20">
                    <c:v>8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081-4BBD-957F-A59EA29B8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583680"/>
        <c:axId val="1171962480"/>
      </c:scatterChart>
      <c:valAx>
        <c:axId val="1080583680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Leaves</a:t>
                </a:r>
              </a:p>
            </c:rich>
          </c:tx>
          <c:layout>
            <c:manualLayout>
              <c:xMode val="edge"/>
              <c:yMode val="edge"/>
              <c:x val="0.47416854979814421"/>
              <c:y val="0.10609259018165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1171962480"/>
        <c:crosses val="autoZero"/>
        <c:crossBetween val="midCat"/>
      </c:valAx>
      <c:valAx>
        <c:axId val="1171962480"/>
        <c:scaling>
          <c:orientation val="maxMin"/>
          <c:max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0583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 i="0">
                <a:effectLst/>
              </a:rPr>
              <a:t>Horarios de trenes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D420764-9BF4-4321-9093-201951860E2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B7B-40C2-B301-DD7C8C203DC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1965F8C-F5B6-4C21-8357-D108F883FF6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B7B-40C2-B301-DD7C8C203DC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AD0B74-8935-44AC-893E-7E0B084AE1A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B7B-40C2-B301-DD7C8C203DC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1B2D55-E8B0-4152-8844-CF868BA85EB7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B7B-40C2-B301-DD7C8C203DC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0DD8C3B-0948-4A1C-BF12-E73401E9D73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B7B-40C2-B301-DD7C8C203DC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6AFE2FE-C1D2-4941-BFF8-AB5ACD4FBB8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B7B-40C2-B301-DD7C8C203DC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A837103-64E5-4B0A-B2D2-59551BC1E19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B7B-40C2-B301-DD7C8C203DC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5FFC4C-D4B1-4851-BC38-026443AE832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B7B-40C2-B301-DD7C8C203DC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86A140C-C2E7-42B2-BD88-40AB4FBAEB9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B7B-40C2-B301-DD7C8C203DC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D867D77-BEA0-49EC-B1D6-CA0696EBF1F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B7B-40C2-B301-DD7C8C203DC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04C7BE8-8921-4E3B-BAA9-58D6612B4DA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B7B-40C2-B301-DD7C8C203DC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6CD86EC-BC92-4107-BFBF-1654EF9DE51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B7B-40C2-B301-DD7C8C203DC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D7309B0-A136-4036-B323-80E0FB7BFAF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B7B-40C2-B301-DD7C8C203DC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F56EB11-4DFA-43C1-A2BD-91106605662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B7B-40C2-B301-DD7C8C203DC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ED90EE4-FB2D-4BB3-8D8D-214D0C7EB04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B7B-40C2-B301-DD7C8C203DC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40C1EAE-4B9A-4B8C-9193-0C71D567739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B7B-40C2-B301-DD7C8C203DC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8DB9633-0B1C-48B1-A469-CB9615F0A81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B7B-40C2-B301-DD7C8C203DC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784AEB5-5FC5-4BCD-96E9-52874371FA7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B7B-40C2-B301-DD7C8C203DC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F7A3B56-95CB-4576-B0CC-932F5E2722A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B7B-40C2-B301-DD7C8C203DC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B3145AA-8709-41F1-97E8-C5FF9C665D6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B7B-40C2-B301-DD7C8C203DC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C93896C-4B1E-43F8-B42F-50293FAC017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B7B-40C2-B301-DD7C8C203DC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7AA5E7C-72F9-410A-BEDC-B21350091DC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B7B-40C2-B301-DD7C8C203DC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B227B73-2E5B-45EE-9E23-F2949B19F8C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B7B-40C2-B301-DD7C8C203DC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575D14F-8621-4AC8-8D03-E69761FA36B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B7B-40C2-B301-DD7C8C203DC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AFD44A1-D281-4428-87BD-6620D641170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B7B-40C2-B301-DD7C8C203DC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9BD73E0-F7C7-4356-9386-E1C0DFEC09C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B7B-40C2-B301-DD7C8C203DC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7E092DB-6065-402A-B1CB-2531966BBC0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B7B-40C2-B301-DD7C8C203DC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5011614-11E6-4249-B9C9-A54DD1B4A92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B7B-40C2-B301-DD7C8C203DC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4D22168-13E2-454F-9239-0A0D5A98684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B7B-40C2-B301-DD7C8C203DC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183438D-BF69-413A-B467-3783DEBB3AB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B7B-40C2-B301-DD7C8C203DC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6C4FC68-ADDC-47F6-AD4D-E857B5E8475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B7B-40C2-B301-DD7C8C203DC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08A4C1D-3290-4344-9586-EB174120AD7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B7B-40C2-B301-DD7C8C203DC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C274450-4CAC-4069-855C-8B3309811E0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B7B-40C2-B301-DD7C8C203DC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5B37DB5-B483-4835-81FC-D8C48C660CB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B7B-40C2-B301-DD7C8C203DC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C69728B-94FB-44E0-BA14-ABB0661F92C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B7B-40C2-B301-DD7C8C203DC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A710174-B4ED-49DD-AEEC-71B3773E465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B7B-40C2-B301-DD7C8C203DC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9CE7F382-A2AA-48FF-B48C-48CED9139F9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B7B-40C2-B301-DD7C8C203DC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242FC5B-AFA0-4E6D-8F6C-C3D0C8260D9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B7B-40C2-B301-DD7C8C203DC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0E1E2F2-5B3E-4FDB-9306-ADB7BACD595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B7B-40C2-B301-DD7C8C203DC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FBE542F-346F-43C2-9E51-6B880EA6757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B7B-40C2-B301-DD7C8C203D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E89D347-9B1A-4540-9142-F5457AE7D07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B7B-40C2-B301-DD7C8C203DC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6DCBB58-6108-4FFF-9915-4D387E6AD807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B7B-40C2-B301-DD7C8C203DC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12AFB1FA-0ED1-472F-A222-BA5B74B3561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B7B-40C2-B301-DD7C8C203DC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57A85AF-4561-48DC-AD9D-81FB69DAFFB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B7B-40C2-B301-DD7C8C203DC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6550B6D-D5CE-403B-B22C-8EF112BEF24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B7B-40C2-B301-DD7C8C203DC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0C047BF-4F3D-4F7F-813E-E2C1CE9A3FB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B7B-40C2-B301-DD7C8C203DC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605AD32-460D-4A18-93D2-ED9FA335A78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B7B-40C2-B301-DD7C8C203DC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53A2780-D7C3-4ED9-AF4E-33E67F19CCC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B7B-40C2-B301-DD7C8C203DC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C623CDC-1114-4A94-B084-B32C380F544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B7B-40C2-B301-DD7C8C203DC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2C7DD2C-C76C-4FA1-A39B-3FBAB68F79B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B7B-40C2-B301-DD7C8C203DC7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8D13BA8-B7A0-46B6-A1E7-0EC50B5CCAD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B7B-40C2-B301-DD7C8C203DC7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BF75907-B022-47A1-8A1D-505A801343A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B7B-40C2-B301-DD7C8C203DC7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A166D5A2-C848-4C80-AB41-20C04FF150E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B7B-40C2-B301-DD7C8C203DC7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D7C5E36-D4FA-43F4-9178-FF4BD1AF40C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B7B-40C2-B301-DD7C8C203DC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2AE2F6C-A5CD-4D1B-91FE-8C6909A9AAF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B7B-40C2-B301-DD7C8C203DC7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3DC6B88-622D-4C8A-8A72-5E893884E57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B7B-40C2-B301-DD7C8C203DC7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CEBCAED-78C0-480A-B98E-F1A0C9E06A0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B7B-40C2-B301-DD7C8C203DC7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837634A-BB8C-4581-A20B-A1BA1609D1F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8B7B-40C2-B301-DD7C8C203DC7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0FABB00-5839-4D62-9AA7-6B24CB94A6A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8B7B-40C2-B301-DD7C8C203DC7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04277B5-7DDC-45CC-95C6-82E59A6C2EA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B7B-40C2-B301-DD7C8C203DC7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806DF4E-BB69-4586-915D-06293D9A5D7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8B7B-40C2-B301-DD7C8C203DC7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E376EE4-66C3-4E2A-94AE-CC3B4411EED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8B7B-40C2-B301-DD7C8C203DC7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2CA0CCD9-AF05-4C84-8056-20796E73BFB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8B7B-40C2-B301-DD7C8C203DC7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A40DFD1-1246-45C5-AE12-848BD512117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8B7B-40C2-B301-DD7C8C203DC7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FEC4AB9B-4DDF-4065-823E-8D180A3C6E1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8B7B-40C2-B301-DD7C8C203DC7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C5A9AFE-CE10-42B9-9C7A-80CCEAD7AAE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8B7B-40C2-B301-DD7C8C203DC7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1E8C6EDF-90AA-4E29-A532-2AD49BA4C4B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8B7B-40C2-B301-DD7C8C203DC7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18B1124-08BA-405C-AD1F-074A72E81D7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8B7B-40C2-B301-DD7C8C203DC7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CF2EF2C6-EF3A-4BAC-9814-CFC27F020D0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8B7B-40C2-B301-DD7C8C203DC7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9D20BD7-89B7-409B-83B1-9CAA217B822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8B7B-40C2-B301-DD7C8C203DC7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1AD1D350-0B5B-416D-ACB6-8BC4F286AD5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8B7B-40C2-B301-DD7C8C203DC7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BCE82FD-C7CC-4638-80B7-3F57CDAD826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8B7B-40C2-B301-DD7C8C203DC7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B827848C-FABE-4DCB-A385-9901AF1E6F9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8B7B-40C2-B301-DD7C8C203DC7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DC918AEF-6619-4054-BB1C-5E43ECF3515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8B7B-40C2-B301-DD7C8C203DC7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9884B83-93E6-4BF8-B39F-D36EAA56450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8B7B-40C2-B301-DD7C8C203DC7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A39248E2-E68A-4772-8096-3831FD5C3EC7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8B7B-40C2-B301-DD7C8C203DC7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1374DEF3-3B29-4E0B-B9ED-6D582CDA8BD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8B7B-40C2-B301-DD7C8C203DC7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6DF83A7F-4885-4A9C-B08F-C69F23872E5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8B7B-40C2-B301-DD7C8C203DC7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5801BCC0-CE40-4460-903E-FCC9C0E3DC7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8B7B-40C2-B301-DD7C8C203DC7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42A85C1-2124-4CF8-A2D2-13C41009706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8B7B-40C2-B301-DD7C8C203DC7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0CE2BCED-BE77-4081-96B2-BD6D942E1CC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8B7B-40C2-B301-DD7C8C203DC7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4E451360-AFD2-406C-8CB8-4C9264B00CF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8B7B-40C2-B301-DD7C8C203DC7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5CE80FD1-0F0D-475D-9FCA-A4840F8DDD5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8B7B-40C2-B301-DD7C8C203DC7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DC138939-47EE-4033-9F82-03A29EA1E9B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8B7B-40C2-B301-DD7C8C203DC7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01C67CA9-E04F-4D5E-AFEE-B0B2F1FE9A2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8B7B-40C2-B301-DD7C8C203DC7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48EAE1F3-1119-4589-954B-98D9ABA7014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8B7B-40C2-B301-DD7C8C203DC7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6ECD5785-E05A-47A6-8331-1EC37B47844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8B7B-40C2-B301-DD7C8C203DC7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E8DC9872-2652-4311-994F-A1641120C1C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8B7B-40C2-B301-DD7C8C203DC7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32DB764E-08DE-4D04-B249-989AA8D83B5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8B7B-40C2-B301-DD7C8C203DC7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3377657-E797-4D06-AC8A-39065D37958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8B7B-40C2-B301-DD7C8C203DC7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83CE35A5-ADF6-4492-A2B2-4CCB0CA1CE9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8B7B-40C2-B301-DD7C8C203D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Datos!$W$2:$W$92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6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6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1</c:v>
                </c:pt>
                <c:pt idx="80">
                  <c:v>2</c:v>
                </c:pt>
                <c:pt idx="81">
                  <c:v>3</c:v>
                </c:pt>
                <c:pt idx="82">
                  <c:v>4</c:v>
                </c:pt>
                <c:pt idx="83">
                  <c:v>5</c:v>
                </c:pt>
                <c:pt idx="84">
                  <c:v>6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1</c:v>
                </c:pt>
              </c:numCache>
            </c:numRef>
          </c:xVal>
          <c:yVal>
            <c:numRef>
              <c:f>Datos!$U$2:$U$92</c:f>
              <c:numCache>
                <c:formatCode>General</c:formatCode>
                <c:ptCount val="9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Datos!$V$2:$V$92</c15:f>
                <c15:dlblRangeCache>
                  <c:ptCount val="91"/>
                  <c:pt idx="0">
                    <c:v>03</c:v>
                  </c:pt>
                  <c:pt idx="1">
                    <c:v>02</c:v>
                  </c:pt>
                  <c:pt idx="2">
                    <c:v>18</c:v>
                  </c:pt>
                  <c:pt idx="3">
                    <c:v>37</c:v>
                  </c:pt>
                  <c:pt idx="4">
                    <c:v>48</c:v>
                  </c:pt>
                  <c:pt idx="5">
                    <c:v>55</c:v>
                  </c:pt>
                  <c:pt idx="6">
                    <c:v>02</c:v>
                  </c:pt>
                  <c:pt idx="7">
                    <c:v>07</c:v>
                  </c:pt>
                  <c:pt idx="8">
                    <c:v>20</c:v>
                  </c:pt>
                  <c:pt idx="9">
                    <c:v>25</c:v>
                  </c:pt>
                  <c:pt idx="10">
                    <c:v>32</c:v>
                  </c:pt>
                  <c:pt idx="11">
                    <c:v>37</c:v>
                  </c:pt>
                  <c:pt idx="12">
                    <c:v>50</c:v>
                  </c:pt>
                  <c:pt idx="13">
                    <c:v>02</c:v>
                  </c:pt>
                  <c:pt idx="14">
                    <c:v>05</c:v>
                  </c:pt>
                  <c:pt idx="15">
                    <c:v>20</c:v>
                  </c:pt>
                  <c:pt idx="16">
                    <c:v>24</c:v>
                  </c:pt>
                  <c:pt idx="17">
                    <c:v>32</c:v>
                  </c:pt>
                  <c:pt idx="18">
                    <c:v>37</c:v>
                  </c:pt>
                  <c:pt idx="19">
                    <c:v>51</c:v>
                  </c:pt>
                  <c:pt idx="20">
                    <c:v>02</c:v>
                  </c:pt>
                  <c:pt idx="21">
                    <c:v>07</c:v>
                  </c:pt>
                  <c:pt idx="22">
                    <c:v>24</c:v>
                  </c:pt>
                  <c:pt idx="23">
                    <c:v>32</c:v>
                  </c:pt>
                  <c:pt idx="24">
                    <c:v>37</c:v>
                  </c:pt>
                  <c:pt idx="25">
                    <c:v>02</c:v>
                  </c:pt>
                  <c:pt idx="26">
                    <c:v>07</c:v>
                  </c:pt>
                  <c:pt idx="27">
                    <c:v>32</c:v>
                  </c:pt>
                  <c:pt idx="28">
                    <c:v>37</c:v>
                  </c:pt>
                  <c:pt idx="29">
                    <c:v>02</c:v>
                  </c:pt>
                  <c:pt idx="30">
                    <c:v>07</c:v>
                  </c:pt>
                  <c:pt idx="31">
                    <c:v>32</c:v>
                  </c:pt>
                  <c:pt idx="32">
                    <c:v>37</c:v>
                  </c:pt>
                  <c:pt idx="33">
                    <c:v>02</c:v>
                  </c:pt>
                  <c:pt idx="34">
                    <c:v>07</c:v>
                  </c:pt>
                  <c:pt idx="35">
                    <c:v>32</c:v>
                  </c:pt>
                  <c:pt idx="36">
                    <c:v>37</c:v>
                  </c:pt>
                  <c:pt idx="37">
                    <c:v>02</c:v>
                  </c:pt>
                  <c:pt idx="38">
                    <c:v>07</c:v>
                  </c:pt>
                  <c:pt idx="39">
                    <c:v>20</c:v>
                  </c:pt>
                  <c:pt idx="40">
                    <c:v>32</c:v>
                  </c:pt>
                  <c:pt idx="41">
                    <c:v>37</c:v>
                  </c:pt>
                  <c:pt idx="42">
                    <c:v>50</c:v>
                  </c:pt>
                  <c:pt idx="43">
                    <c:v>02</c:v>
                  </c:pt>
                  <c:pt idx="44">
                    <c:v>07</c:v>
                  </c:pt>
                  <c:pt idx="45">
                    <c:v>20</c:v>
                  </c:pt>
                  <c:pt idx="46">
                    <c:v>32</c:v>
                  </c:pt>
                  <c:pt idx="47">
                    <c:v>37</c:v>
                  </c:pt>
                  <c:pt idx="48">
                    <c:v>50</c:v>
                  </c:pt>
                  <c:pt idx="49">
                    <c:v>02</c:v>
                  </c:pt>
                  <c:pt idx="50">
                    <c:v>07</c:v>
                  </c:pt>
                  <c:pt idx="51">
                    <c:v>20</c:v>
                  </c:pt>
                  <c:pt idx="52">
                    <c:v>32</c:v>
                  </c:pt>
                  <c:pt idx="53">
                    <c:v>37</c:v>
                  </c:pt>
                  <c:pt idx="54">
                    <c:v>50</c:v>
                  </c:pt>
                  <c:pt idx="55">
                    <c:v>02</c:v>
                  </c:pt>
                  <c:pt idx="56">
                    <c:v>07</c:v>
                  </c:pt>
                  <c:pt idx="57">
                    <c:v>20</c:v>
                  </c:pt>
                  <c:pt idx="58">
                    <c:v>32</c:v>
                  </c:pt>
                  <c:pt idx="59">
                    <c:v>37</c:v>
                  </c:pt>
                  <c:pt idx="60">
                    <c:v>50</c:v>
                  </c:pt>
                  <c:pt idx="61">
                    <c:v>02</c:v>
                  </c:pt>
                  <c:pt idx="62">
                    <c:v>07</c:v>
                  </c:pt>
                  <c:pt idx="63">
                    <c:v>20</c:v>
                  </c:pt>
                  <c:pt idx="64">
                    <c:v>32</c:v>
                  </c:pt>
                  <c:pt idx="65">
                    <c:v>37</c:v>
                  </c:pt>
                  <c:pt idx="66">
                    <c:v>50</c:v>
                  </c:pt>
                  <c:pt idx="67">
                    <c:v>02</c:v>
                  </c:pt>
                  <c:pt idx="68">
                    <c:v>07</c:v>
                  </c:pt>
                  <c:pt idx="69">
                    <c:v>20</c:v>
                  </c:pt>
                  <c:pt idx="70">
                    <c:v>32</c:v>
                  </c:pt>
                  <c:pt idx="71">
                    <c:v>37</c:v>
                  </c:pt>
                  <c:pt idx="72">
                    <c:v>50</c:v>
                  </c:pt>
                  <c:pt idx="73">
                    <c:v>02</c:v>
                  </c:pt>
                  <c:pt idx="74">
                    <c:v>07</c:v>
                  </c:pt>
                  <c:pt idx="75">
                    <c:v>20</c:v>
                  </c:pt>
                  <c:pt idx="76">
                    <c:v>32</c:v>
                  </c:pt>
                  <c:pt idx="77">
                    <c:v>37</c:v>
                  </c:pt>
                  <c:pt idx="78">
                    <c:v>50</c:v>
                  </c:pt>
                  <c:pt idx="79">
                    <c:v>02</c:v>
                  </c:pt>
                  <c:pt idx="80">
                    <c:v>07</c:v>
                  </c:pt>
                  <c:pt idx="81">
                    <c:v>20</c:v>
                  </c:pt>
                  <c:pt idx="82">
                    <c:v>32</c:v>
                  </c:pt>
                  <c:pt idx="83">
                    <c:v>37</c:v>
                  </c:pt>
                  <c:pt idx="84">
                    <c:v>50</c:v>
                  </c:pt>
                  <c:pt idx="85">
                    <c:v>02</c:v>
                  </c:pt>
                  <c:pt idx="86">
                    <c:v>07</c:v>
                  </c:pt>
                  <c:pt idx="87">
                    <c:v>20</c:v>
                  </c:pt>
                  <c:pt idx="88">
                    <c:v>32</c:v>
                  </c:pt>
                  <c:pt idx="89">
                    <c:v>37</c:v>
                  </c:pt>
                  <c:pt idx="90">
                    <c:v>38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B7B-40C2-B301-DD7C8C203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712880"/>
        <c:axId val="2077702480"/>
      </c:scatterChart>
      <c:valAx>
        <c:axId val="2077712880"/>
        <c:scaling>
          <c:orientation val="minMax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Hojas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2077702480"/>
        <c:crosses val="autoZero"/>
        <c:crossBetween val="midCat"/>
      </c:valAx>
      <c:valAx>
        <c:axId val="2077702480"/>
        <c:scaling>
          <c:orientation val="maxMin"/>
          <c:max val="22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Tallo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777128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805205</xdr:colOff>
      <xdr:row>0</xdr:row>
      <xdr:rowOff>0</xdr:rowOff>
    </xdr:from>
    <xdr:to>
      <xdr:col>13</xdr:col>
      <xdr:colOff>175261</xdr:colOff>
      <xdr:row>22</xdr:row>
      <xdr:rowOff>15240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2F29F09-2CBA-4B38-BDA8-519955870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0.32199</cdr:x>
      <cdr:y>0.90198</cdr:y>
    </cdr:from>
    <cdr:to>
      <cdr:x>0.78105</cdr:x>
      <cdr:y>0.99642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1826E4A-D23F-42F7-952C-DB190F064884}"/>
            </a:ext>
          </a:extLst>
        </cdr:cNvPr>
        <cdr:cNvSpPr txBox="1"/>
      </cdr:nvSpPr>
      <cdr:spPr>
        <a:xfrm xmlns:a="http://schemas.openxmlformats.org/drawingml/2006/main">
          <a:off x="1640815" y="3639104"/>
          <a:ext cx="233934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0.26374</cdr:x>
      <cdr:y>0.92256</cdr:y>
    </cdr:from>
    <cdr:to>
      <cdr:x>0.87683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C00994-5A2F-463B-B8EA-90C55C993B74}"/>
            </a:ext>
          </a:extLst>
        </cdr:cNvPr>
        <cdr:cNvSpPr txBox="1"/>
      </cdr:nvSpPr>
      <cdr:spPr>
        <a:xfrm xmlns:a="http://schemas.openxmlformats.org/drawingml/2006/main">
          <a:off x="1333112" y="3746957"/>
          <a:ext cx="3098872" cy="314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Key: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400" b="1"/>
            <a:t>1 |</a:t>
          </a:r>
          <a:r>
            <a:rPr lang="en-US" sz="1400" b="1" baseline="0"/>
            <a:t> </a:t>
          </a:r>
          <a:r>
            <a:rPr lang="en-US" sz="1400" b="1" baseline="0">
              <a:solidFill>
                <a:srgbClr val="FF0000"/>
              </a:solidFill>
            </a:rPr>
            <a:t>5</a:t>
          </a:r>
          <a:r>
            <a:rPr lang="en-US" sz="1400" b="1" baseline="0"/>
            <a:t> </a:t>
          </a:r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</a:rPr>
            <a:t>represents the age of 15</a:t>
          </a:r>
          <a:endParaRPr lang="en-US" sz="14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12</xdr:row>
      <xdr:rowOff>90486</xdr:rowOff>
    </xdr:from>
    <xdr:to>
      <xdr:col>17</xdr:col>
      <xdr:colOff>247650</xdr:colOff>
      <xdr:row>42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E648BF-312B-6156-2B00-674C0E98C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508E1-EC4B-497F-851E-F32319211298}" name="TablaDatos" displayName="TablaDatos" ref="J1:S11" totalsRowShown="0" headerRowDxfId="17" dataDxfId="16">
  <tableColumns count="10">
    <tableColumn id="1" xr3:uid="{61101DB6-0BF5-43EA-A49F-B78007621B66}" name="Columna1" dataDxfId="15"/>
    <tableColumn id="2" xr3:uid="{B136E632-A7CB-4E0D-9597-C50ECD188683}" name="Columna2" dataDxfId="14"/>
    <tableColumn id="3" xr3:uid="{3C60CDEA-7C89-4644-AA0E-067F94778CF0}" name="Columna3" dataDxfId="13"/>
    <tableColumn id="4" xr3:uid="{793B864C-58C8-413F-96B3-AA2A768ED144}" name="Columna4" dataDxfId="12"/>
    <tableColumn id="5" xr3:uid="{12313134-7F22-41E8-8492-0E1F15283207}" name="Columna5" dataDxfId="11"/>
    <tableColumn id="6" xr3:uid="{C4835C34-E1CD-48B0-9F94-C523725AB7F3}" name="Columna6" dataDxfId="10"/>
    <tableColumn id="7" xr3:uid="{ED54924E-6EE1-41CC-8A6C-B385A5817D9D}" name="Columna7" dataDxfId="9"/>
    <tableColumn id="8" xr3:uid="{9FCFD53F-EC62-44B3-BF93-EF5AF538326C}" name="Columna8" dataDxfId="8"/>
    <tableColumn id="9" xr3:uid="{A54489C8-5EC7-4D2C-91F6-EECACC647A73}" name="Columna9" dataDxfId="7"/>
    <tableColumn id="10" xr3:uid="{A8A75997-4BBF-4FEE-948E-0AA59AFC6414}" name="Columna10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A0F8BD-1963-48EC-9827-9188250CCC41}" name="Tabla3" displayName="Tabla3" ref="C1:E92" totalsRowShown="0">
  <sortState xmlns:xlrd2="http://schemas.microsoft.com/office/spreadsheetml/2017/richdata2" ref="C2:E92">
    <sortCondition ref="C4:C92"/>
  </sortState>
  <tableColumns count="3">
    <tableColumn id="1" xr3:uid="{56B0A2B3-964E-4D79-BCB1-B49AEE48E5FF}" name="Tallo">
      <calculatedColumnFormula>TRUNC(G2)</calculatedColumnFormula>
    </tableColumn>
    <tableColumn id="2" xr3:uid="{AA655821-94A1-4053-AEE2-EB64D2D32472}" name="Hoja" dataDxfId="5">
      <calculatedColumnFormula>LEFT(RIGHT(G2,LEN(G2)-FIND(",",G2,1))&amp;"0",2)</calculatedColumnFormula>
    </tableColumn>
    <tableColumn id="3" xr3:uid="{9FC97DAC-FEA1-4529-9621-6E42841A1578}" name="Posición" dataDxfId="4">
      <calculatedColumnFormula>COUNTIF(INDEX(Tabla3[Tallo],1):Tabla3[[#This Row],[Tallo]],Tabla3[[#This Row],[Tallo]])</calculatedColumnFormula>
    </tableColumn>
  </tableColumns>
  <tableStyleInfo name="TableStyleMedium2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E0BBA4-BD80-4F99-814A-A6591BB0944E}" name="Tabla4" displayName="Tabla4" ref="U1:W92" totalsRowShown="0" headerRowDxfId="3" headerRowBorderDxfId="2" tableBorderDxfId="1">
  <sortState xmlns:xlrd2="http://schemas.microsoft.com/office/spreadsheetml/2017/richdata2" ref="U2:W92">
    <sortCondition ref="U2:U92"/>
    <sortCondition ref="V2:V92"/>
  </sortState>
  <tableColumns count="3">
    <tableColumn id="1" xr3:uid="{E171CB8C-0293-4AC1-BCE9-F0DFE0673E80}" name="Tallo"/>
    <tableColumn id="2" xr3:uid="{1D8B2172-9CCD-4607-B244-745D39BB1024}" name="Hoja"/>
    <tableColumn id="3" xr3:uid="{236250E8-BE2F-44D1-92AB-860CD1AE6BE8}" name="Posición" dataDxfId="0">
      <calculatedColumnFormula>COUNTIF(INDEX(Tabla4[Tallo],1):Tabla4[[#This Row],[Tallo]],Tabla4[[#This Row],[Tallo]])</calculatedColumnFormula>
    </tableColumn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EC27-B575-472C-8611-35C09A90EC94}">
  <dimension ref="A1:E25"/>
  <sheetViews>
    <sheetView zoomScaleNormal="100" workbookViewId="0">
      <selection activeCell="P10" sqref="P10"/>
    </sheetView>
  </sheetViews>
  <sheetFormatPr baseColWidth="10" defaultColWidth="9.140625" defaultRowHeight="15" x14ac:dyDescent="0.25"/>
  <cols>
    <col min="1" max="1" width="13.28515625" customWidth="1"/>
    <col min="2" max="2" width="6.85546875" customWidth="1"/>
    <col min="3" max="3" width="6.28515625" customWidth="1"/>
    <col min="4" max="4" width="5.85546875" customWidth="1"/>
    <col min="5" max="5" width="11.7109375" customWidth="1"/>
  </cols>
  <sheetData>
    <row r="1" spans="1:5" x14ac:dyDescent="0.25">
      <c r="A1" s="6" t="s">
        <v>11</v>
      </c>
      <c r="C1" s="6" t="s">
        <v>10</v>
      </c>
      <c r="D1" s="6" t="s">
        <v>9</v>
      </c>
      <c r="E1" s="6" t="s">
        <v>8</v>
      </c>
    </row>
    <row r="2" spans="1:5" ht="16.149999999999999" customHeight="1" x14ac:dyDescent="0.25">
      <c r="A2" s="4">
        <v>15</v>
      </c>
      <c r="C2">
        <f>VALUE(LEFT(A2,1))</f>
        <v>1</v>
      </c>
      <c r="D2" s="2" t="str">
        <f>RIGHT(A2,1)</f>
        <v>5</v>
      </c>
      <c r="E2">
        <f>COUNTIF($C$2:C2,C2)</f>
        <v>1</v>
      </c>
    </row>
    <row r="3" spans="1:5" x14ac:dyDescent="0.25">
      <c r="A3" s="5">
        <v>19</v>
      </c>
      <c r="C3">
        <f t="shared" ref="C3:C25" si="0">VALUE(LEFT(A3,1))</f>
        <v>1</v>
      </c>
      <c r="D3" s="2" t="str">
        <f t="shared" ref="D3:D25" si="1">RIGHT(A3,1)</f>
        <v>9</v>
      </c>
      <c r="E3">
        <f>COUNTIF($C$2:C3,C3)</f>
        <v>2</v>
      </c>
    </row>
    <row r="4" spans="1:5" x14ac:dyDescent="0.25">
      <c r="A4" s="4">
        <v>23</v>
      </c>
      <c r="C4">
        <f t="shared" si="0"/>
        <v>2</v>
      </c>
      <c r="D4" s="2" t="str">
        <f t="shared" si="1"/>
        <v>3</v>
      </c>
      <c r="E4">
        <f>COUNTIF($C$2:C4,C4)</f>
        <v>1</v>
      </c>
    </row>
    <row r="5" spans="1:5" x14ac:dyDescent="0.25">
      <c r="A5" s="5">
        <v>23</v>
      </c>
      <c r="C5">
        <f t="shared" si="0"/>
        <v>2</v>
      </c>
      <c r="D5" s="2" t="str">
        <f t="shared" si="1"/>
        <v>3</v>
      </c>
      <c r="E5">
        <f>COUNTIF($C$2:C5,C5)</f>
        <v>2</v>
      </c>
    </row>
    <row r="6" spans="1:5" x14ac:dyDescent="0.25">
      <c r="A6" s="4">
        <v>26</v>
      </c>
      <c r="C6">
        <f t="shared" si="0"/>
        <v>2</v>
      </c>
      <c r="D6" s="2" t="str">
        <f t="shared" si="1"/>
        <v>6</v>
      </c>
      <c r="E6">
        <f>COUNTIF($C$2:C6,C6)</f>
        <v>3</v>
      </c>
    </row>
    <row r="7" spans="1:5" x14ac:dyDescent="0.25">
      <c r="A7" s="5">
        <v>27</v>
      </c>
      <c r="C7">
        <f t="shared" si="0"/>
        <v>2</v>
      </c>
      <c r="D7" s="2" t="str">
        <f t="shared" si="1"/>
        <v>7</v>
      </c>
      <c r="E7">
        <f>COUNTIF($C$2:C7,C7)</f>
        <v>4</v>
      </c>
    </row>
    <row r="8" spans="1:5" x14ac:dyDescent="0.25">
      <c r="A8" s="4">
        <v>28</v>
      </c>
      <c r="C8">
        <f t="shared" si="0"/>
        <v>2</v>
      </c>
      <c r="D8" s="2" t="str">
        <f t="shared" si="1"/>
        <v>8</v>
      </c>
      <c r="E8">
        <f>COUNTIF($C$2:C8,C8)</f>
        <v>5</v>
      </c>
    </row>
    <row r="9" spans="1:5" x14ac:dyDescent="0.25">
      <c r="A9" s="5">
        <v>28</v>
      </c>
      <c r="C9">
        <f t="shared" si="0"/>
        <v>2</v>
      </c>
      <c r="D9" s="2" t="str">
        <f t="shared" si="1"/>
        <v>8</v>
      </c>
      <c r="E9">
        <f>COUNTIF($C$2:C9,C9)</f>
        <v>6</v>
      </c>
    </row>
    <row r="10" spans="1:5" x14ac:dyDescent="0.25">
      <c r="A10" s="4">
        <v>30</v>
      </c>
      <c r="C10">
        <f t="shared" si="0"/>
        <v>3</v>
      </c>
      <c r="D10" s="2" t="str">
        <f t="shared" si="1"/>
        <v>0</v>
      </c>
      <c r="E10">
        <f>COUNTIF($C$2:C10,C10)</f>
        <v>1</v>
      </c>
    </row>
    <row r="11" spans="1:5" x14ac:dyDescent="0.25">
      <c r="A11" s="5">
        <v>31</v>
      </c>
      <c r="C11">
        <f t="shared" si="0"/>
        <v>3</v>
      </c>
      <c r="D11" s="2" t="str">
        <f t="shared" si="1"/>
        <v>1</v>
      </c>
      <c r="E11">
        <f>COUNTIF($C$2:C11,C11)</f>
        <v>2</v>
      </c>
    </row>
    <row r="12" spans="1:5" x14ac:dyDescent="0.25">
      <c r="A12" s="4">
        <v>31</v>
      </c>
      <c r="C12">
        <f t="shared" si="0"/>
        <v>3</v>
      </c>
      <c r="D12" s="2" t="str">
        <f t="shared" si="1"/>
        <v>1</v>
      </c>
      <c r="E12">
        <f>COUNTIF($C$2:C12,C12)</f>
        <v>3</v>
      </c>
    </row>
    <row r="13" spans="1:5" x14ac:dyDescent="0.25">
      <c r="A13" s="5">
        <v>31</v>
      </c>
      <c r="C13">
        <f t="shared" si="0"/>
        <v>3</v>
      </c>
      <c r="D13" s="2" t="str">
        <f t="shared" si="1"/>
        <v>1</v>
      </c>
      <c r="E13">
        <f>COUNTIF($C$2:C13,C13)</f>
        <v>4</v>
      </c>
    </row>
    <row r="14" spans="1:5" x14ac:dyDescent="0.25">
      <c r="A14" s="4">
        <v>32</v>
      </c>
      <c r="C14">
        <f t="shared" si="0"/>
        <v>3</v>
      </c>
      <c r="D14" s="2" t="str">
        <f t="shared" si="1"/>
        <v>2</v>
      </c>
      <c r="E14">
        <f>COUNTIF($C$2:C14,C14)</f>
        <v>5</v>
      </c>
    </row>
    <row r="15" spans="1:5" x14ac:dyDescent="0.25">
      <c r="A15" s="5">
        <v>35</v>
      </c>
      <c r="C15">
        <f t="shared" si="0"/>
        <v>3</v>
      </c>
      <c r="D15" s="2" t="str">
        <f t="shared" si="1"/>
        <v>5</v>
      </c>
      <c r="E15">
        <f>COUNTIF($C$2:C15,C15)</f>
        <v>6</v>
      </c>
    </row>
    <row r="16" spans="1:5" x14ac:dyDescent="0.25">
      <c r="A16" s="4">
        <v>36</v>
      </c>
      <c r="C16">
        <f t="shared" si="0"/>
        <v>3</v>
      </c>
      <c r="D16" s="2" t="str">
        <f t="shared" si="1"/>
        <v>6</v>
      </c>
      <c r="E16">
        <f>COUNTIF($C$2:C16,C16)</f>
        <v>7</v>
      </c>
    </row>
    <row r="17" spans="1:5" x14ac:dyDescent="0.25">
      <c r="A17" s="5">
        <v>37</v>
      </c>
      <c r="C17">
        <f t="shared" si="0"/>
        <v>3</v>
      </c>
      <c r="D17" s="2" t="str">
        <f t="shared" si="1"/>
        <v>7</v>
      </c>
      <c r="E17">
        <f>COUNTIF($C$2:C17,C17)</f>
        <v>8</v>
      </c>
    </row>
    <row r="18" spans="1:5" x14ac:dyDescent="0.25">
      <c r="A18" s="4">
        <v>40</v>
      </c>
      <c r="C18">
        <f t="shared" si="0"/>
        <v>4</v>
      </c>
      <c r="D18" s="2" t="str">
        <f t="shared" si="1"/>
        <v>0</v>
      </c>
      <c r="E18">
        <f>COUNTIF($C$2:C18,C18)</f>
        <v>1</v>
      </c>
    </row>
    <row r="19" spans="1:5" x14ac:dyDescent="0.25">
      <c r="A19" s="5">
        <v>40</v>
      </c>
      <c r="C19">
        <f t="shared" si="0"/>
        <v>4</v>
      </c>
      <c r="D19" s="2" t="str">
        <f t="shared" si="1"/>
        <v>0</v>
      </c>
      <c r="E19">
        <f>COUNTIF($C$2:C19,C19)</f>
        <v>2</v>
      </c>
    </row>
    <row r="20" spans="1:5" x14ac:dyDescent="0.25">
      <c r="A20" s="4">
        <v>44</v>
      </c>
      <c r="C20">
        <f t="shared" si="0"/>
        <v>4</v>
      </c>
      <c r="D20" s="2" t="str">
        <f t="shared" si="1"/>
        <v>4</v>
      </c>
      <c r="E20">
        <f>COUNTIF($C$2:C20,C20)</f>
        <v>3</v>
      </c>
    </row>
    <row r="21" spans="1:5" x14ac:dyDescent="0.25">
      <c r="A21" s="5">
        <v>45</v>
      </c>
      <c r="C21">
        <f t="shared" si="0"/>
        <v>4</v>
      </c>
      <c r="D21" s="2" t="str">
        <f t="shared" si="1"/>
        <v>5</v>
      </c>
      <c r="E21">
        <f>COUNTIF($C$2:C21,C21)</f>
        <v>4</v>
      </c>
    </row>
    <row r="22" spans="1:5" x14ac:dyDescent="0.25">
      <c r="A22" s="4">
        <v>48</v>
      </c>
      <c r="C22">
        <f t="shared" si="0"/>
        <v>4</v>
      </c>
      <c r="D22" s="2" t="str">
        <f t="shared" si="1"/>
        <v>8</v>
      </c>
      <c r="E22">
        <f>COUNTIF($C$2:C22,C22)</f>
        <v>5</v>
      </c>
    </row>
    <row r="23" spans="1:5" x14ac:dyDescent="0.25">
      <c r="A23" s="5">
        <v>60</v>
      </c>
      <c r="C23">
        <f t="shared" si="0"/>
        <v>6</v>
      </c>
      <c r="D23" s="2" t="str">
        <f t="shared" si="1"/>
        <v>0</v>
      </c>
      <c r="E23">
        <f>COUNTIF($C$2:C23,C23)</f>
        <v>1</v>
      </c>
    </row>
    <row r="24" spans="1:5" x14ac:dyDescent="0.25">
      <c r="A24" s="4">
        <v>60</v>
      </c>
      <c r="C24">
        <f t="shared" si="0"/>
        <v>6</v>
      </c>
      <c r="D24" s="2" t="str">
        <f t="shared" si="1"/>
        <v>0</v>
      </c>
      <c r="E24">
        <f>COUNTIF($C$2:C24,C24)</f>
        <v>2</v>
      </c>
    </row>
    <row r="25" spans="1:5" x14ac:dyDescent="0.25">
      <c r="A25" s="3">
        <v>60</v>
      </c>
      <c r="C25">
        <f t="shared" si="0"/>
        <v>6</v>
      </c>
      <c r="D25" s="2" t="str">
        <f t="shared" si="1"/>
        <v>0</v>
      </c>
      <c r="E25">
        <f>COUNTIF($C$2:C25,C25)</f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"/>
  <sheetViews>
    <sheetView tabSelected="1" topLeftCell="C11" workbookViewId="0">
      <selection activeCell="J13" sqref="J13"/>
    </sheetView>
  </sheetViews>
  <sheetFormatPr baseColWidth="10" defaultColWidth="9.140625" defaultRowHeight="15" x14ac:dyDescent="0.25"/>
  <cols>
    <col min="3" max="3" width="5.28515625" bestFit="1" customWidth="1"/>
    <col min="4" max="4" width="5" bestFit="1" customWidth="1"/>
    <col min="5" max="5" width="8.42578125" bestFit="1" customWidth="1"/>
    <col min="6" max="6" width="3.7109375" customWidth="1"/>
    <col min="7" max="7" width="13.140625" bestFit="1" customWidth="1"/>
    <col min="8" max="9" width="5.42578125" bestFit="1" customWidth="1"/>
    <col min="10" max="18" width="9.85546875" bestFit="1" customWidth="1"/>
    <col min="19" max="19" width="10.85546875" bestFit="1" customWidth="1"/>
    <col min="20" max="20" width="3.7109375" customWidth="1"/>
    <col min="21" max="21" width="5.28515625" bestFit="1" customWidth="1"/>
    <col min="22" max="22" width="5" bestFit="1" customWidth="1"/>
    <col min="23" max="23" width="8.42578125" bestFit="1" customWidth="1"/>
  </cols>
  <sheetData>
    <row r="1" spans="1:23" x14ac:dyDescent="0.25">
      <c r="C1" t="s">
        <v>24</v>
      </c>
      <c r="D1" t="s">
        <v>25</v>
      </c>
      <c r="E1" t="s">
        <v>26</v>
      </c>
      <c r="G1" s="11" t="s">
        <v>23</v>
      </c>
      <c r="H1" s="14" t="s">
        <v>12</v>
      </c>
      <c r="I1" s="15"/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U1" s="13" t="s">
        <v>24</v>
      </c>
      <c r="V1" s="13" t="s">
        <v>25</v>
      </c>
      <c r="W1" s="13" t="s">
        <v>26</v>
      </c>
    </row>
    <row r="2" spans="1:23" x14ac:dyDescent="0.25">
      <c r="A2" t="s">
        <v>27</v>
      </c>
      <c r="B2">
        <f>MIN(Tabla3[Tallo])</f>
        <v>5</v>
      </c>
      <c r="C2">
        <f t="shared" ref="C2:C33" si="0">TRUNC(G2)</f>
        <v>5</v>
      </c>
      <c r="D2" t="str">
        <f t="shared" ref="D2:D33" si="1">LEFT(RIGHT(G2,LEN(G2)-FIND(",",G2,1))&amp;"0",2)</f>
        <v>03</v>
      </c>
      <c r="E2">
        <f>COUNTIF(INDEX(Tabla3[Tallo],1):Tabla3[[#This Row],[Tallo]],Tabla3[[#This Row],[Tallo]])</f>
        <v>1</v>
      </c>
      <c r="G2" s="12" cm="1">
        <f t="array" ref="G2:G92">_xlfn.FILTERXML("&lt;lista&gt;&lt;valor&gt;"&amp;_xlfn.TEXTJOIN("&lt;/valor&gt;&lt;valor&gt;",TRUE,TablaDatos[])&amp;"&lt;/valor&gt;&lt;/lista&gt;","//valor")</f>
        <v>5.03</v>
      </c>
      <c r="H2" s="7" t="str">
        <f>"← " &amp; COUNTA(ListaDatos)</f>
        <v>← 91</v>
      </c>
      <c r="I2" s="7" t="str">
        <f>COUNTA(TablaDatos[]) &amp; " →"</f>
        <v>91 →</v>
      </c>
      <c r="J2" s="10">
        <v>5.03</v>
      </c>
      <c r="K2" s="10">
        <v>7.32</v>
      </c>
      <c r="L2" s="10">
        <v>9.02</v>
      </c>
      <c r="M2" s="10">
        <v>11.07</v>
      </c>
      <c r="N2" s="10">
        <v>13.32</v>
      </c>
      <c r="O2" s="10">
        <v>15.07</v>
      </c>
      <c r="P2" s="10">
        <v>16.5</v>
      </c>
      <c r="Q2" s="10">
        <v>18.32</v>
      </c>
      <c r="R2" s="10">
        <v>20.07</v>
      </c>
      <c r="S2" s="10">
        <v>22.38</v>
      </c>
      <c r="U2" s="9">
        <v>5</v>
      </c>
      <c r="V2" s="9" t="s">
        <v>29</v>
      </c>
      <c r="W2" s="9">
        <f>COUNTIF(INDEX(Tabla4[Tallo],1):Tabla4[[#This Row],[Tallo]],Tabla4[[#This Row],[Tallo]])</f>
        <v>1</v>
      </c>
    </row>
    <row r="3" spans="1:23" x14ac:dyDescent="0.25">
      <c r="A3" t="s">
        <v>28</v>
      </c>
      <c r="B3">
        <f>MAX(Tabla3[Tallo])</f>
        <v>22</v>
      </c>
      <c r="C3">
        <f t="shared" si="0"/>
        <v>7</v>
      </c>
      <c r="D3" t="str">
        <f t="shared" si="1"/>
        <v>32</v>
      </c>
      <c r="E3">
        <f>COUNTIF(INDEX(Tabla3[Tallo],1):Tabla3[[#This Row],[Tallo]],Tabla3[[#This Row],[Tallo]])</f>
        <v>1</v>
      </c>
      <c r="G3" s="12">
        <v>7.32</v>
      </c>
      <c r="H3" s="8"/>
      <c r="I3" s="8"/>
      <c r="J3" s="10">
        <v>6.02</v>
      </c>
      <c r="K3" s="10">
        <v>7.37</v>
      </c>
      <c r="L3" s="10">
        <v>9.07</v>
      </c>
      <c r="M3" s="10">
        <v>11.32</v>
      </c>
      <c r="N3" s="10">
        <v>13.37</v>
      </c>
      <c r="O3" s="10">
        <v>15.2</v>
      </c>
      <c r="P3" s="10">
        <v>17.02</v>
      </c>
      <c r="Q3" s="10">
        <v>18.37</v>
      </c>
      <c r="R3" s="10">
        <v>20.2</v>
      </c>
      <c r="S3" s="10"/>
      <c r="U3">
        <v>6</v>
      </c>
      <c r="V3" t="s">
        <v>31</v>
      </c>
      <c r="W3">
        <f>COUNTIF(INDEX(Tabla4[Tallo],1):Tabla4[[#This Row],[Tallo]],Tabla4[[#This Row],[Tallo]])</f>
        <v>1</v>
      </c>
    </row>
    <row r="4" spans="1:23" x14ac:dyDescent="0.25">
      <c r="C4">
        <f t="shared" si="0"/>
        <v>9</v>
      </c>
      <c r="D4" t="str">
        <f t="shared" si="1"/>
        <v>02</v>
      </c>
      <c r="E4">
        <f>COUNTIF(INDEX(Tabla3[Tallo],1):Tabla3[[#This Row],[Tallo]],Tabla3[[#This Row],[Tallo]])</f>
        <v>1</v>
      </c>
      <c r="G4" s="12">
        <v>9.02</v>
      </c>
      <c r="J4" s="10">
        <v>6.18</v>
      </c>
      <c r="K4" s="10">
        <v>7.5</v>
      </c>
      <c r="L4" s="10">
        <v>9.24</v>
      </c>
      <c r="M4" s="10">
        <v>11.37</v>
      </c>
      <c r="N4" s="10">
        <v>13.5</v>
      </c>
      <c r="O4" s="10">
        <v>15.32</v>
      </c>
      <c r="P4" s="10">
        <v>17.07</v>
      </c>
      <c r="Q4" s="10">
        <v>18.5</v>
      </c>
      <c r="R4" s="10">
        <v>20.32</v>
      </c>
      <c r="S4" s="10"/>
      <c r="U4">
        <v>6</v>
      </c>
      <c r="V4" t="s">
        <v>37</v>
      </c>
      <c r="W4">
        <f>COUNTIF(INDEX(Tabla4[Tallo],1):Tabla4[[#This Row],[Tallo]],Tabla4[[#This Row],[Tallo]])</f>
        <v>2</v>
      </c>
    </row>
    <row r="5" spans="1:23" x14ac:dyDescent="0.25">
      <c r="C5">
        <f t="shared" si="0"/>
        <v>11</v>
      </c>
      <c r="D5" t="str">
        <f t="shared" si="1"/>
        <v>07</v>
      </c>
      <c r="E5">
        <f>COUNTIF(INDEX(Tabla3[Tallo],1):Tabla3[[#This Row],[Tallo]],Tabla3[[#This Row],[Tallo]])</f>
        <v>1</v>
      </c>
      <c r="G5" s="12">
        <v>11.07</v>
      </c>
      <c r="J5" s="10">
        <v>6.37</v>
      </c>
      <c r="K5" s="10">
        <v>8.02</v>
      </c>
      <c r="L5" s="10">
        <v>9.32</v>
      </c>
      <c r="M5" s="10">
        <v>12.02</v>
      </c>
      <c r="N5" s="10">
        <v>14.02</v>
      </c>
      <c r="O5" s="10">
        <v>15.37</v>
      </c>
      <c r="P5" s="10">
        <v>17.2</v>
      </c>
      <c r="Q5" s="10">
        <v>19.02</v>
      </c>
      <c r="R5" s="10">
        <v>20.37</v>
      </c>
      <c r="S5" s="10"/>
      <c r="U5">
        <v>6</v>
      </c>
      <c r="V5" t="s">
        <v>35</v>
      </c>
      <c r="W5">
        <f>COUNTIF(INDEX(Tabla4[Tallo],1):Tabla4[[#This Row],[Tallo]],Tabla4[[#This Row],[Tallo]])</f>
        <v>3</v>
      </c>
    </row>
    <row r="6" spans="1:23" x14ac:dyDescent="0.25">
      <c r="C6">
        <f t="shared" si="0"/>
        <v>13</v>
      </c>
      <c r="D6" t="str">
        <f t="shared" si="1"/>
        <v>32</v>
      </c>
      <c r="E6">
        <f>COUNTIF(INDEX(Tabla3[Tallo],1):Tabla3[[#This Row],[Tallo]],Tabla3[[#This Row],[Tallo]])</f>
        <v>1</v>
      </c>
      <c r="G6" s="12">
        <v>13.32</v>
      </c>
      <c r="J6" s="10">
        <v>6.48</v>
      </c>
      <c r="K6" s="10">
        <v>8.0500000000000007</v>
      </c>
      <c r="L6" s="10">
        <v>9.3699999999999992</v>
      </c>
      <c r="M6" s="10">
        <v>12.07</v>
      </c>
      <c r="N6" s="10">
        <v>14.07</v>
      </c>
      <c r="O6" s="10">
        <v>15.5</v>
      </c>
      <c r="P6" s="10">
        <v>17.32</v>
      </c>
      <c r="Q6" s="10">
        <v>19.07</v>
      </c>
      <c r="R6" s="10">
        <v>20.5</v>
      </c>
      <c r="S6" s="10"/>
      <c r="U6">
        <v>6</v>
      </c>
      <c r="V6" t="s">
        <v>39</v>
      </c>
      <c r="W6">
        <f>COUNTIF(INDEX(Tabla4[Tallo],1):Tabla4[[#This Row],[Tallo]],Tabla4[[#This Row],[Tallo]])</f>
        <v>4</v>
      </c>
    </row>
    <row r="7" spans="1:23" x14ac:dyDescent="0.25">
      <c r="C7">
        <f t="shared" si="0"/>
        <v>15</v>
      </c>
      <c r="D7" t="str">
        <f t="shared" si="1"/>
        <v>07</v>
      </c>
      <c r="E7">
        <f>COUNTIF(INDEX(Tabla3[Tallo],1):Tabla3[[#This Row],[Tallo]],Tabla3[[#This Row],[Tallo]])</f>
        <v>1</v>
      </c>
      <c r="G7" s="12">
        <v>15.07</v>
      </c>
      <c r="J7" s="10">
        <v>6.55</v>
      </c>
      <c r="K7" s="10">
        <v>8.1999999999999993</v>
      </c>
      <c r="L7" s="10">
        <v>10.02</v>
      </c>
      <c r="M7" s="10">
        <v>12.32</v>
      </c>
      <c r="N7" s="10">
        <v>14.2</v>
      </c>
      <c r="O7" s="10">
        <v>16.02</v>
      </c>
      <c r="P7" s="10">
        <v>17.37</v>
      </c>
      <c r="Q7" s="10">
        <v>19.2</v>
      </c>
      <c r="R7" s="10">
        <v>21.02</v>
      </c>
      <c r="S7" s="10"/>
      <c r="U7">
        <v>6</v>
      </c>
      <c r="V7" t="s">
        <v>41</v>
      </c>
      <c r="W7">
        <f>COUNTIF(INDEX(Tabla4[Tallo],1):Tabla4[[#This Row],[Tallo]],Tabla4[[#This Row],[Tallo]])</f>
        <v>5</v>
      </c>
    </row>
    <row r="8" spans="1:23" x14ac:dyDescent="0.25">
      <c r="C8">
        <f t="shared" si="0"/>
        <v>16</v>
      </c>
      <c r="D8" t="str">
        <f t="shared" si="1"/>
        <v>50</v>
      </c>
      <c r="E8">
        <f>COUNTIF(INDEX(Tabla3[Tallo],1):Tabla3[[#This Row],[Tallo]],Tabla3[[#This Row],[Tallo]])</f>
        <v>1</v>
      </c>
      <c r="G8" s="12">
        <v>16.5</v>
      </c>
      <c r="J8" s="10">
        <v>7.02</v>
      </c>
      <c r="K8" s="10">
        <v>8.24</v>
      </c>
      <c r="L8" s="10">
        <v>10.07</v>
      </c>
      <c r="M8" s="10">
        <v>12.37</v>
      </c>
      <c r="N8" s="10">
        <v>14.32</v>
      </c>
      <c r="O8" s="10">
        <v>16.07</v>
      </c>
      <c r="P8" s="10">
        <v>17.5</v>
      </c>
      <c r="Q8" s="10">
        <v>19.32</v>
      </c>
      <c r="R8" s="10">
        <v>21.07</v>
      </c>
      <c r="S8" s="10"/>
      <c r="U8">
        <v>7</v>
      </c>
      <c r="V8" t="s">
        <v>31</v>
      </c>
      <c r="W8">
        <f>COUNTIF(INDEX(Tabla4[Tallo],1):Tabla4[[#This Row],[Tallo]],Tabla4[[#This Row],[Tallo]])</f>
        <v>1</v>
      </c>
    </row>
    <row r="9" spans="1:23" x14ac:dyDescent="0.25">
      <c r="C9">
        <f t="shared" si="0"/>
        <v>18</v>
      </c>
      <c r="D9" t="str">
        <f t="shared" si="1"/>
        <v>32</v>
      </c>
      <c r="E9">
        <f>COUNTIF(INDEX(Tabla3[Tallo],1):Tabla3[[#This Row],[Tallo]],Tabla3[[#This Row],[Tallo]])</f>
        <v>1</v>
      </c>
      <c r="G9" s="12">
        <v>18.32</v>
      </c>
      <c r="J9" s="10">
        <v>7.07</v>
      </c>
      <c r="K9" s="10">
        <v>8.32</v>
      </c>
      <c r="L9" s="10">
        <v>10.32</v>
      </c>
      <c r="M9" s="10">
        <v>13.02</v>
      </c>
      <c r="N9" s="10">
        <v>14.37</v>
      </c>
      <c r="O9" s="10">
        <v>16.2</v>
      </c>
      <c r="P9" s="10">
        <v>18.02</v>
      </c>
      <c r="Q9" s="10">
        <v>19.37</v>
      </c>
      <c r="R9" s="10">
        <v>21.2</v>
      </c>
      <c r="S9" s="10"/>
      <c r="U9">
        <v>7</v>
      </c>
      <c r="V9" t="s">
        <v>32</v>
      </c>
      <c r="W9">
        <f>COUNTIF(INDEX(Tabla4[Tallo],1):Tabla4[[#This Row],[Tallo]],Tabla4[[#This Row],[Tallo]])</f>
        <v>2</v>
      </c>
    </row>
    <row r="10" spans="1:23" x14ac:dyDescent="0.25">
      <c r="C10">
        <f t="shared" si="0"/>
        <v>20</v>
      </c>
      <c r="D10" t="str">
        <f t="shared" si="1"/>
        <v>07</v>
      </c>
      <c r="E10">
        <f>COUNTIF(INDEX(Tabla3[Tallo],1):Tabla3[[#This Row],[Tallo]],Tabla3[[#This Row],[Tallo]])</f>
        <v>1</v>
      </c>
      <c r="G10" s="12">
        <v>20.07</v>
      </c>
      <c r="J10" s="10">
        <v>7.2</v>
      </c>
      <c r="K10" s="10">
        <v>8.3699999999999992</v>
      </c>
      <c r="L10" s="10">
        <v>10.37</v>
      </c>
      <c r="M10" s="10">
        <v>13.07</v>
      </c>
      <c r="N10" s="10">
        <v>14.5</v>
      </c>
      <c r="O10" s="10">
        <v>16.32</v>
      </c>
      <c r="P10" s="10">
        <v>18.07</v>
      </c>
      <c r="Q10" s="10">
        <v>19.5</v>
      </c>
      <c r="R10" s="10">
        <v>21.32</v>
      </c>
      <c r="S10" s="10"/>
      <c r="U10">
        <v>7</v>
      </c>
      <c r="V10" t="s">
        <v>36</v>
      </c>
      <c r="W10">
        <f>COUNTIF(INDEX(Tabla4[Tallo],1):Tabla4[[#This Row],[Tallo]],Tabla4[[#This Row],[Tallo]])</f>
        <v>3</v>
      </c>
    </row>
    <row r="11" spans="1:23" x14ac:dyDescent="0.25">
      <c r="C11">
        <f t="shared" si="0"/>
        <v>22</v>
      </c>
      <c r="D11" t="str">
        <f t="shared" si="1"/>
        <v>38</v>
      </c>
      <c r="E11">
        <f>COUNTIF(INDEX(Tabla3[Tallo],1):Tabla3[[#This Row],[Tallo]],Tabla3[[#This Row],[Tallo]])</f>
        <v>1</v>
      </c>
      <c r="G11" s="12">
        <v>22.38</v>
      </c>
      <c r="J11" s="10">
        <v>7.25</v>
      </c>
      <c r="K11" s="10">
        <v>8.51</v>
      </c>
      <c r="L11" s="10">
        <v>11.02</v>
      </c>
      <c r="M11" s="10">
        <v>13.2</v>
      </c>
      <c r="N11" s="10">
        <v>15.02</v>
      </c>
      <c r="O11" s="10">
        <v>16.37</v>
      </c>
      <c r="P11" s="10">
        <v>18.2</v>
      </c>
      <c r="Q11" s="10">
        <v>20.02</v>
      </c>
      <c r="R11" s="10">
        <v>21.37</v>
      </c>
      <c r="S11" s="10"/>
      <c r="U11">
        <v>7</v>
      </c>
      <c r="V11" t="s">
        <v>42</v>
      </c>
      <c r="W11">
        <f>COUNTIF(INDEX(Tabla4[Tallo],1):Tabla4[[#This Row],[Tallo]],Tabla4[[#This Row],[Tallo]])</f>
        <v>4</v>
      </c>
    </row>
    <row r="12" spans="1:23" x14ac:dyDescent="0.25">
      <c r="C12">
        <f t="shared" si="0"/>
        <v>6</v>
      </c>
      <c r="D12" t="str">
        <f t="shared" si="1"/>
        <v>02</v>
      </c>
      <c r="E12">
        <f>COUNTIF(INDEX(Tabla3[Tallo],1):Tabla3[[#This Row],[Tallo]],Tabla3[[#This Row],[Tallo]])</f>
        <v>1</v>
      </c>
      <c r="G12" s="12">
        <v>6.02</v>
      </c>
      <c r="U12">
        <v>7</v>
      </c>
      <c r="V12" t="s">
        <v>30</v>
      </c>
      <c r="W12">
        <f>COUNTIF(INDEX(Tabla4[Tallo],1):Tabla4[[#This Row],[Tallo]],Tabla4[[#This Row],[Tallo]])</f>
        <v>5</v>
      </c>
    </row>
    <row r="13" spans="1:23" x14ac:dyDescent="0.25">
      <c r="C13">
        <f t="shared" si="0"/>
        <v>7</v>
      </c>
      <c r="D13" t="str">
        <f t="shared" si="1"/>
        <v>37</v>
      </c>
      <c r="E13">
        <f>COUNTIF(INDEX(Tabla3[Tallo],1):Tabla3[[#This Row],[Tallo]],Tabla3[[#This Row],[Tallo]])</f>
        <v>2</v>
      </c>
      <c r="G13" s="12">
        <v>7.37</v>
      </c>
      <c r="U13">
        <v>7</v>
      </c>
      <c r="V13" t="s">
        <v>35</v>
      </c>
      <c r="W13">
        <f>COUNTIF(INDEX(Tabla4[Tallo],1):Tabla4[[#This Row],[Tallo]],Tabla4[[#This Row],[Tallo]])</f>
        <v>6</v>
      </c>
    </row>
    <row r="14" spans="1:23" x14ac:dyDescent="0.25">
      <c r="C14">
        <f t="shared" si="0"/>
        <v>9</v>
      </c>
      <c r="D14" t="str">
        <f t="shared" si="1"/>
        <v>07</v>
      </c>
      <c r="E14">
        <f>COUNTIF(INDEX(Tabla3[Tallo],1):Tabla3[[#This Row],[Tallo]],Tabla3[[#This Row],[Tallo]])</f>
        <v>2</v>
      </c>
      <c r="G14" s="12">
        <v>9.07</v>
      </c>
      <c r="U14">
        <v>7</v>
      </c>
      <c r="V14" t="s">
        <v>33</v>
      </c>
      <c r="W14">
        <f>COUNTIF(INDEX(Tabla4[Tallo],1):Tabla4[[#This Row],[Tallo]],Tabla4[[#This Row],[Tallo]])</f>
        <v>7</v>
      </c>
    </row>
    <row r="15" spans="1:23" x14ac:dyDescent="0.25">
      <c r="C15">
        <f t="shared" si="0"/>
        <v>11</v>
      </c>
      <c r="D15" t="str">
        <f t="shared" si="1"/>
        <v>32</v>
      </c>
      <c r="E15">
        <f>COUNTIF(INDEX(Tabla3[Tallo],1):Tabla3[[#This Row],[Tallo]],Tabla3[[#This Row],[Tallo]])</f>
        <v>2</v>
      </c>
      <c r="G15" s="12">
        <v>11.32</v>
      </c>
      <c r="U15">
        <v>8</v>
      </c>
      <c r="V15" t="s">
        <v>31</v>
      </c>
      <c r="W15">
        <f>COUNTIF(INDEX(Tabla4[Tallo],1):Tabla4[[#This Row],[Tallo]],Tabla4[[#This Row],[Tallo]])</f>
        <v>1</v>
      </c>
    </row>
    <row r="16" spans="1:23" x14ac:dyDescent="0.25">
      <c r="C16">
        <f t="shared" si="0"/>
        <v>13</v>
      </c>
      <c r="D16" t="str">
        <f t="shared" si="1"/>
        <v>37</v>
      </c>
      <c r="E16">
        <f>COUNTIF(INDEX(Tabla3[Tallo],1):Tabla3[[#This Row],[Tallo]],Tabla3[[#This Row],[Tallo]])</f>
        <v>2</v>
      </c>
      <c r="G16" s="12">
        <v>13.37</v>
      </c>
      <c r="U16">
        <v>8</v>
      </c>
      <c r="V16" t="s">
        <v>40</v>
      </c>
      <c r="W16">
        <f>COUNTIF(INDEX(Tabla4[Tallo],1):Tabla4[[#This Row],[Tallo]],Tabla4[[#This Row],[Tallo]])</f>
        <v>2</v>
      </c>
    </row>
    <row r="17" spans="3:23" x14ac:dyDescent="0.25">
      <c r="C17">
        <f t="shared" si="0"/>
        <v>15</v>
      </c>
      <c r="D17" t="str">
        <f t="shared" si="1"/>
        <v>20</v>
      </c>
      <c r="E17">
        <f>COUNTIF(INDEX(Tabla3[Tallo],1):Tabla3[[#This Row],[Tallo]],Tabla3[[#This Row],[Tallo]])</f>
        <v>2</v>
      </c>
      <c r="G17" s="12">
        <v>15.2</v>
      </c>
      <c r="U17">
        <v>8</v>
      </c>
      <c r="V17" t="s">
        <v>36</v>
      </c>
      <c r="W17">
        <f>COUNTIF(INDEX(Tabla4[Tallo],1):Tabla4[[#This Row],[Tallo]],Tabla4[[#This Row],[Tallo]])</f>
        <v>3</v>
      </c>
    </row>
    <row r="18" spans="3:23" x14ac:dyDescent="0.25">
      <c r="C18">
        <f t="shared" si="0"/>
        <v>17</v>
      </c>
      <c r="D18" t="str">
        <f t="shared" si="1"/>
        <v>02</v>
      </c>
      <c r="E18">
        <f>COUNTIF(INDEX(Tabla3[Tallo],1):Tabla3[[#This Row],[Tallo]],Tabla3[[#This Row],[Tallo]])</f>
        <v>1</v>
      </c>
      <c r="G18" s="12">
        <v>17.02</v>
      </c>
      <c r="U18">
        <v>8</v>
      </c>
      <c r="V18" t="s">
        <v>38</v>
      </c>
      <c r="W18">
        <f>COUNTIF(INDEX(Tabla4[Tallo],1):Tabla4[[#This Row],[Tallo]],Tabla4[[#This Row],[Tallo]])</f>
        <v>4</v>
      </c>
    </row>
    <row r="19" spans="3:23" x14ac:dyDescent="0.25">
      <c r="C19">
        <f t="shared" si="0"/>
        <v>18</v>
      </c>
      <c r="D19" t="str">
        <f t="shared" si="1"/>
        <v>37</v>
      </c>
      <c r="E19">
        <f>COUNTIF(INDEX(Tabla3[Tallo],1):Tabla3[[#This Row],[Tallo]],Tabla3[[#This Row],[Tallo]])</f>
        <v>2</v>
      </c>
      <c r="G19" s="12">
        <v>18.37</v>
      </c>
      <c r="U19">
        <v>8</v>
      </c>
      <c r="V19" t="s">
        <v>30</v>
      </c>
      <c r="W19">
        <f>COUNTIF(INDEX(Tabla4[Tallo],1):Tabla4[[#This Row],[Tallo]],Tabla4[[#This Row],[Tallo]])</f>
        <v>5</v>
      </c>
    </row>
    <row r="20" spans="3:23" x14ac:dyDescent="0.25">
      <c r="C20">
        <f t="shared" si="0"/>
        <v>20</v>
      </c>
      <c r="D20" t="str">
        <f t="shared" si="1"/>
        <v>20</v>
      </c>
      <c r="E20">
        <f>COUNTIF(INDEX(Tabla3[Tallo],1):Tabla3[[#This Row],[Tallo]],Tabla3[[#This Row],[Tallo]])</f>
        <v>2</v>
      </c>
      <c r="G20" s="12">
        <v>20.2</v>
      </c>
      <c r="U20">
        <v>8</v>
      </c>
      <c r="V20" t="s">
        <v>35</v>
      </c>
      <c r="W20">
        <f>COUNTIF(INDEX(Tabla4[Tallo],1):Tabla4[[#This Row],[Tallo]],Tabla4[[#This Row],[Tallo]])</f>
        <v>6</v>
      </c>
    </row>
    <row r="21" spans="3:23" x14ac:dyDescent="0.25">
      <c r="C21">
        <f t="shared" si="0"/>
        <v>6</v>
      </c>
      <c r="D21" t="str">
        <f t="shared" si="1"/>
        <v>18</v>
      </c>
      <c r="E21">
        <f>COUNTIF(INDEX(Tabla3[Tallo],1):Tabla3[[#This Row],[Tallo]],Tabla3[[#This Row],[Tallo]])</f>
        <v>2</v>
      </c>
      <c r="G21" s="12">
        <v>6.18</v>
      </c>
      <c r="U21">
        <v>8</v>
      </c>
      <c r="V21" t="s">
        <v>43</v>
      </c>
      <c r="W21">
        <f>COUNTIF(INDEX(Tabla4[Tallo],1):Tabla4[[#This Row],[Tallo]],Tabla4[[#This Row],[Tallo]])</f>
        <v>7</v>
      </c>
    </row>
    <row r="22" spans="3:23" x14ac:dyDescent="0.25">
      <c r="C22">
        <f t="shared" si="0"/>
        <v>7</v>
      </c>
      <c r="D22" t="str">
        <f t="shared" si="1"/>
        <v>50</v>
      </c>
      <c r="E22">
        <f>COUNTIF(INDEX(Tabla3[Tallo],1):Tabla3[[#This Row],[Tallo]],Tabla3[[#This Row],[Tallo]])</f>
        <v>3</v>
      </c>
      <c r="G22" s="12">
        <v>7.5</v>
      </c>
      <c r="U22">
        <v>9</v>
      </c>
      <c r="V22" t="s">
        <v>31</v>
      </c>
      <c r="W22">
        <f>COUNTIF(INDEX(Tabla4[Tallo],1):Tabla4[[#This Row],[Tallo]],Tabla4[[#This Row],[Tallo]])</f>
        <v>1</v>
      </c>
    </row>
    <row r="23" spans="3:23" x14ac:dyDescent="0.25">
      <c r="C23">
        <f t="shared" si="0"/>
        <v>9</v>
      </c>
      <c r="D23" t="str">
        <f t="shared" si="1"/>
        <v>24</v>
      </c>
      <c r="E23">
        <f>COUNTIF(INDEX(Tabla3[Tallo],1):Tabla3[[#This Row],[Tallo]],Tabla3[[#This Row],[Tallo]])</f>
        <v>3</v>
      </c>
      <c r="G23" s="12">
        <v>9.24</v>
      </c>
      <c r="U23">
        <v>9</v>
      </c>
      <c r="V23" t="s">
        <v>32</v>
      </c>
      <c r="W23">
        <f>COUNTIF(INDEX(Tabla4[Tallo],1):Tabla4[[#This Row],[Tallo]],Tabla4[[#This Row],[Tallo]])</f>
        <v>2</v>
      </c>
    </row>
    <row r="24" spans="3:23" x14ac:dyDescent="0.25">
      <c r="C24">
        <f t="shared" si="0"/>
        <v>11</v>
      </c>
      <c r="D24" t="str">
        <f t="shared" si="1"/>
        <v>37</v>
      </c>
      <c r="E24">
        <f>COUNTIF(INDEX(Tabla3[Tallo],1):Tabla3[[#This Row],[Tallo]],Tabla3[[#This Row],[Tallo]])</f>
        <v>3</v>
      </c>
      <c r="G24" s="12">
        <v>11.37</v>
      </c>
      <c r="U24">
        <v>9</v>
      </c>
      <c r="V24" t="s">
        <v>38</v>
      </c>
      <c r="W24">
        <f>COUNTIF(INDEX(Tabla4[Tallo],1):Tabla4[[#This Row],[Tallo]],Tabla4[[#This Row],[Tallo]])</f>
        <v>3</v>
      </c>
    </row>
    <row r="25" spans="3:23" x14ac:dyDescent="0.25">
      <c r="C25">
        <f t="shared" si="0"/>
        <v>13</v>
      </c>
      <c r="D25" t="str">
        <f t="shared" si="1"/>
        <v>50</v>
      </c>
      <c r="E25">
        <f>COUNTIF(INDEX(Tabla3[Tallo],1):Tabla3[[#This Row],[Tallo]],Tabla3[[#This Row],[Tallo]])</f>
        <v>3</v>
      </c>
      <c r="G25" s="12">
        <v>13.5</v>
      </c>
      <c r="U25">
        <v>9</v>
      </c>
      <c r="V25" t="s">
        <v>30</v>
      </c>
      <c r="W25">
        <f>COUNTIF(INDEX(Tabla4[Tallo],1):Tabla4[[#This Row],[Tallo]],Tabla4[[#This Row],[Tallo]])</f>
        <v>4</v>
      </c>
    </row>
    <row r="26" spans="3:23" x14ac:dyDescent="0.25">
      <c r="C26">
        <f t="shared" si="0"/>
        <v>15</v>
      </c>
      <c r="D26" t="str">
        <f t="shared" si="1"/>
        <v>32</v>
      </c>
      <c r="E26">
        <f>COUNTIF(INDEX(Tabla3[Tallo],1):Tabla3[[#This Row],[Tallo]],Tabla3[[#This Row],[Tallo]])</f>
        <v>3</v>
      </c>
      <c r="G26" s="12">
        <v>15.32</v>
      </c>
      <c r="U26">
        <v>9</v>
      </c>
      <c r="V26" t="s">
        <v>35</v>
      </c>
      <c r="W26">
        <f>COUNTIF(INDEX(Tabla4[Tallo],1):Tabla4[[#This Row],[Tallo]],Tabla4[[#This Row],[Tallo]])</f>
        <v>5</v>
      </c>
    </row>
    <row r="27" spans="3:23" x14ac:dyDescent="0.25">
      <c r="C27">
        <f t="shared" si="0"/>
        <v>17</v>
      </c>
      <c r="D27" t="str">
        <f t="shared" si="1"/>
        <v>07</v>
      </c>
      <c r="E27">
        <f>COUNTIF(INDEX(Tabla3[Tallo],1):Tabla3[[#This Row],[Tallo]],Tabla3[[#This Row],[Tallo]])</f>
        <v>2</v>
      </c>
      <c r="G27" s="12">
        <v>17.07</v>
      </c>
      <c r="U27">
        <v>10</v>
      </c>
      <c r="V27" t="s">
        <v>31</v>
      </c>
      <c r="W27">
        <f>COUNTIF(INDEX(Tabla4[Tallo],1):Tabla4[[#This Row],[Tallo]],Tabla4[[#This Row],[Tallo]])</f>
        <v>1</v>
      </c>
    </row>
    <row r="28" spans="3:23" x14ac:dyDescent="0.25">
      <c r="C28">
        <f t="shared" si="0"/>
        <v>18</v>
      </c>
      <c r="D28" t="str">
        <f t="shared" si="1"/>
        <v>50</v>
      </c>
      <c r="E28">
        <f>COUNTIF(INDEX(Tabla3[Tallo],1):Tabla3[[#This Row],[Tallo]],Tabla3[[#This Row],[Tallo]])</f>
        <v>3</v>
      </c>
      <c r="G28" s="12">
        <v>18.5</v>
      </c>
      <c r="U28">
        <v>10</v>
      </c>
      <c r="V28" t="s">
        <v>32</v>
      </c>
      <c r="W28">
        <f>COUNTIF(INDEX(Tabla4[Tallo],1):Tabla4[[#This Row],[Tallo]],Tabla4[[#This Row],[Tallo]])</f>
        <v>2</v>
      </c>
    </row>
    <row r="29" spans="3:23" x14ac:dyDescent="0.25">
      <c r="C29">
        <f t="shared" si="0"/>
        <v>20</v>
      </c>
      <c r="D29" t="str">
        <f t="shared" si="1"/>
        <v>32</v>
      </c>
      <c r="E29">
        <f>COUNTIF(INDEX(Tabla3[Tallo],1):Tabla3[[#This Row],[Tallo]],Tabla3[[#This Row],[Tallo]])</f>
        <v>3</v>
      </c>
      <c r="G29" s="12">
        <v>20.32</v>
      </c>
      <c r="U29">
        <v>10</v>
      </c>
      <c r="V29" t="s">
        <v>30</v>
      </c>
      <c r="W29">
        <f>COUNTIF(INDEX(Tabla4[Tallo],1):Tabla4[[#This Row],[Tallo]],Tabla4[[#This Row],[Tallo]])</f>
        <v>3</v>
      </c>
    </row>
    <row r="30" spans="3:23" x14ac:dyDescent="0.25">
      <c r="C30">
        <f t="shared" si="0"/>
        <v>6</v>
      </c>
      <c r="D30" t="str">
        <f t="shared" si="1"/>
        <v>37</v>
      </c>
      <c r="E30">
        <f>COUNTIF(INDEX(Tabla3[Tallo],1):Tabla3[[#This Row],[Tallo]],Tabla3[[#This Row],[Tallo]])</f>
        <v>3</v>
      </c>
      <c r="G30" s="12">
        <v>6.37</v>
      </c>
      <c r="U30">
        <v>10</v>
      </c>
      <c r="V30" t="s">
        <v>35</v>
      </c>
      <c r="W30">
        <f>COUNTIF(INDEX(Tabla4[Tallo],1):Tabla4[[#This Row],[Tallo]],Tabla4[[#This Row],[Tallo]])</f>
        <v>4</v>
      </c>
    </row>
    <row r="31" spans="3:23" x14ac:dyDescent="0.25">
      <c r="C31">
        <f t="shared" si="0"/>
        <v>8</v>
      </c>
      <c r="D31" t="str">
        <f t="shared" si="1"/>
        <v>02</v>
      </c>
      <c r="E31">
        <f>COUNTIF(INDEX(Tabla3[Tallo],1):Tabla3[[#This Row],[Tallo]],Tabla3[[#This Row],[Tallo]])</f>
        <v>1</v>
      </c>
      <c r="G31" s="12">
        <v>8.02</v>
      </c>
      <c r="U31">
        <v>11</v>
      </c>
      <c r="V31" t="s">
        <v>31</v>
      </c>
      <c r="W31">
        <f>COUNTIF(INDEX(Tabla4[Tallo],1):Tabla4[[#This Row],[Tallo]],Tabla4[[#This Row],[Tallo]])</f>
        <v>1</v>
      </c>
    </row>
    <row r="32" spans="3:23" x14ac:dyDescent="0.25">
      <c r="C32">
        <f t="shared" si="0"/>
        <v>9</v>
      </c>
      <c r="D32" t="str">
        <f t="shared" si="1"/>
        <v>32</v>
      </c>
      <c r="E32">
        <f>COUNTIF(INDEX(Tabla3[Tallo],1):Tabla3[[#This Row],[Tallo]],Tabla3[[#This Row],[Tallo]])</f>
        <v>4</v>
      </c>
      <c r="G32" s="12">
        <v>9.32</v>
      </c>
      <c r="U32">
        <v>11</v>
      </c>
      <c r="V32" t="s">
        <v>32</v>
      </c>
      <c r="W32">
        <f>COUNTIF(INDEX(Tabla4[Tallo],1):Tabla4[[#This Row],[Tallo]],Tabla4[[#This Row],[Tallo]])</f>
        <v>2</v>
      </c>
    </row>
    <row r="33" spans="3:23" x14ac:dyDescent="0.25">
      <c r="C33">
        <f t="shared" si="0"/>
        <v>12</v>
      </c>
      <c r="D33" t="str">
        <f t="shared" si="1"/>
        <v>02</v>
      </c>
      <c r="E33">
        <f>COUNTIF(INDEX(Tabla3[Tallo],1):Tabla3[[#This Row],[Tallo]],Tabla3[[#This Row],[Tallo]])</f>
        <v>1</v>
      </c>
      <c r="G33" s="12">
        <v>12.02</v>
      </c>
      <c r="U33">
        <v>11</v>
      </c>
      <c r="V33" t="s">
        <v>30</v>
      </c>
      <c r="W33">
        <f>COUNTIF(INDEX(Tabla4[Tallo],1):Tabla4[[#This Row],[Tallo]],Tabla4[[#This Row],[Tallo]])</f>
        <v>3</v>
      </c>
    </row>
    <row r="34" spans="3:23" x14ac:dyDescent="0.25">
      <c r="C34">
        <f t="shared" ref="C34:C65" si="2">TRUNC(G34)</f>
        <v>14</v>
      </c>
      <c r="D34" t="str">
        <f t="shared" ref="D34:D65" si="3">LEFT(RIGHT(G34,LEN(G34)-FIND(",",G34,1))&amp;"0",2)</f>
        <v>02</v>
      </c>
      <c r="E34">
        <f>COUNTIF(INDEX(Tabla3[Tallo],1):Tabla3[[#This Row],[Tallo]],Tabla3[[#This Row],[Tallo]])</f>
        <v>1</v>
      </c>
      <c r="G34" s="12">
        <v>14.02</v>
      </c>
      <c r="U34">
        <v>11</v>
      </c>
      <c r="V34" t="s">
        <v>35</v>
      </c>
      <c r="W34">
        <f>COUNTIF(INDEX(Tabla4[Tallo],1):Tabla4[[#This Row],[Tallo]],Tabla4[[#This Row],[Tallo]])</f>
        <v>4</v>
      </c>
    </row>
    <row r="35" spans="3:23" x14ac:dyDescent="0.25">
      <c r="C35">
        <f t="shared" si="2"/>
        <v>15</v>
      </c>
      <c r="D35" t="str">
        <f t="shared" si="3"/>
        <v>37</v>
      </c>
      <c r="E35">
        <f>COUNTIF(INDEX(Tabla3[Tallo],1):Tabla3[[#This Row],[Tallo]],Tabla3[[#This Row],[Tallo]])</f>
        <v>4</v>
      </c>
      <c r="G35" s="12">
        <v>15.37</v>
      </c>
      <c r="U35">
        <v>12</v>
      </c>
      <c r="V35" t="s">
        <v>31</v>
      </c>
      <c r="W35">
        <f>COUNTIF(INDEX(Tabla4[Tallo],1):Tabla4[[#This Row],[Tallo]],Tabla4[[#This Row],[Tallo]])</f>
        <v>1</v>
      </c>
    </row>
    <row r="36" spans="3:23" x14ac:dyDescent="0.25">
      <c r="C36">
        <f t="shared" si="2"/>
        <v>17</v>
      </c>
      <c r="D36" t="str">
        <f t="shared" si="3"/>
        <v>20</v>
      </c>
      <c r="E36">
        <f>COUNTIF(INDEX(Tabla3[Tallo],1):Tabla3[[#This Row],[Tallo]],Tabla3[[#This Row],[Tallo]])</f>
        <v>3</v>
      </c>
      <c r="G36" s="12">
        <v>17.2</v>
      </c>
      <c r="U36">
        <v>12</v>
      </c>
      <c r="V36" t="s">
        <v>32</v>
      </c>
      <c r="W36">
        <f>COUNTIF(INDEX(Tabla4[Tallo],1):Tabla4[[#This Row],[Tallo]],Tabla4[[#This Row],[Tallo]])</f>
        <v>2</v>
      </c>
    </row>
    <row r="37" spans="3:23" x14ac:dyDescent="0.25">
      <c r="C37">
        <f t="shared" si="2"/>
        <v>19</v>
      </c>
      <c r="D37" t="str">
        <f t="shared" si="3"/>
        <v>02</v>
      </c>
      <c r="E37">
        <f>COUNTIF(INDEX(Tabla3[Tallo],1):Tabla3[[#This Row],[Tallo]],Tabla3[[#This Row],[Tallo]])</f>
        <v>1</v>
      </c>
      <c r="G37" s="12">
        <v>19.02</v>
      </c>
      <c r="U37">
        <v>12</v>
      </c>
      <c r="V37" t="s">
        <v>30</v>
      </c>
      <c r="W37">
        <f>COUNTIF(INDEX(Tabla4[Tallo],1):Tabla4[[#This Row],[Tallo]],Tabla4[[#This Row],[Tallo]])</f>
        <v>3</v>
      </c>
    </row>
    <row r="38" spans="3:23" x14ac:dyDescent="0.25">
      <c r="C38">
        <f t="shared" si="2"/>
        <v>20</v>
      </c>
      <c r="D38" t="str">
        <f t="shared" si="3"/>
        <v>37</v>
      </c>
      <c r="E38">
        <f>COUNTIF(INDEX(Tabla3[Tallo],1):Tabla3[[#This Row],[Tallo]],Tabla3[[#This Row],[Tallo]])</f>
        <v>4</v>
      </c>
      <c r="G38" s="12">
        <v>20.37</v>
      </c>
      <c r="U38">
        <v>12</v>
      </c>
      <c r="V38" t="s">
        <v>35</v>
      </c>
      <c r="W38">
        <f>COUNTIF(INDEX(Tabla4[Tallo],1):Tabla4[[#This Row],[Tallo]],Tabla4[[#This Row],[Tallo]])</f>
        <v>4</v>
      </c>
    </row>
    <row r="39" spans="3:23" x14ac:dyDescent="0.25">
      <c r="C39">
        <f t="shared" si="2"/>
        <v>6</v>
      </c>
      <c r="D39" t="str">
        <f t="shared" si="3"/>
        <v>48</v>
      </c>
      <c r="E39">
        <f>COUNTIF(INDEX(Tabla3[Tallo],1):Tabla3[[#This Row],[Tallo]],Tabla3[[#This Row],[Tallo]])</f>
        <v>4</v>
      </c>
      <c r="G39" s="12">
        <v>6.48</v>
      </c>
      <c r="U39">
        <v>13</v>
      </c>
      <c r="V39" t="s">
        <v>31</v>
      </c>
      <c r="W39">
        <f>COUNTIF(INDEX(Tabla4[Tallo],1):Tabla4[[#This Row],[Tallo]],Tabla4[[#This Row],[Tallo]])</f>
        <v>1</v>
      </c>
    </row>
    <row r="40" spans="3:23" x14ac:dyDescent="0.25">
      <c r="C40">
        <f t="shared" si="2"/>
        <v>8</v>
      </c>
      <c r="D40" t="str">
        <f t="shared" si="3"/>
        <v>05</v>
      </c>
      <c r="E40">
        <f>COUNTIF(INDEX(Tabla3[Tallo],1):Tabla3[[#This Row],[Tallo]],Tabla3[[#This Row],[Tallo]])</f>
        <v>2</v>
      </c>
      <c r="G40" s="12">
        <v>8.0500000000000007</v>
      </c>
      <c r="U40">
        <v>13</v>
      </c>
      <c r="V40" t="s">
        <v>32</v>
      </c>
      <c r="W40">
        <f>COUNTIF(INDEX(Tabla4[Tallo],1):Tabla4[[#This Row],[Tallo]],Tabla4[[#This Row],[Tallo]])</f>
        <v>2</v>
      </c>
    </row>
    <row r="41" spans="3:23" x14ac:dyDescent="0.25">
      <c r="C41">
        <f t="shared" si="2"/>
        <v>9</v>
      </c>
      <c r="D41" t="str">
        <f t="shared" si="3"/>
        <v>37</v>
      </c>
      <c r="E41">
        <f>COUNTIF(INDEX(Tabla3[Tallo],1):Tabla3[[#This Row],[Tallo]],Tabla3[[#This Row],[Tallo]])</f>
        <v>5</v>
      </c>
      <c r="G41" s="12">
        <v>9.3699999999999992</v>
      </c>
      <c r="U41">
        <v>13</v>
      </c>
      <c r="V41" t="s">
        <v>36</v>
      </c>
      <c r="W41">
        <f>COUNTIF(INDEX(Tabla4[Tallo],1):Tabla4[[#This Row],[Tallo]],Tabla4[[#This Row],[Tallo]])</f>
        <v>3</v>
      </c>
    </row>
    <row r="42" spans="3:23" x14ac:dyDescent="0.25">
      <c r="C42">
        <f t="shared" si="2"/>
        <v>12</v>
      </c>
      <c r="D42" t="str">
        <f t="shared" si="3"/>
        <v>07</v>
      </c>
      <c r="E42">
        <f>COUNTIF(INDEX(Tabla3[Tallo],1):Tabla3[[#This Row],[Tallo]],Tabla3[[#This Row],[Tallo]])</f>
        <v>2</v>
      </c>
      <c r="G42" s="12">
        <v>12.07</v>
      </c>
      <c r="U42">
        <v>13</v>
      </c>
      <c r="V42" t="s">
        <v>30</v>
      </c>
      <c r="W42">
        <f>COUNTIF(INDEX(Tabla4[Tallo],1):Tabla4[[#This Row],[Tallo]],Tabla4[[#This Row],[Tallo]])</f>
        <v>4</v>
      </c>
    </row>
    <row r="43" spans="3:23" x14ac:dyDescent="0.25">
      <c r="C43">
        <f t="shared" si="2"/>
        <v>14</v>
      </c>
      <c r="D43" t="str">
        <f t="shared" si="3"/>
        <v>07</v>
      </c>
      <c r="E43">
        <f>COUNTIF(INDEX(Tabla3[Tallo],1):Tabla3[[#This Row],[Tallo]],Tabla3[[#This Row],[Tallo]])</f>
        <v>2</v>
      </c>
      <c r="G43" s="12">
        <v>14.07</v>
      </c>
      <c r="U43">
        <v>13</v>
      </c>
      <c r="V43" t="s">
        <v>35</v>
      </c>
      <c r="W43">
        <f>COUNTIF(INDEX(Tabla4[Tallo],1):Tabla4[[#This Row],[Tallo]],Tabla4[[#This Row],[Tallo]])</f>
        <v>5</v>
      </c>
    </row>
    <row r="44" spans="3:23" x14ac:dyDescent="0.25">
      <c r="C44">
        <f t="shared" si="2"/>
        <v>15</v>
      </c>
      <c r="D44" t="str">
        <f t="shared" si="3"/>
        <v>50</v>
      </c>
      <c r="E44">
        <f>COUNTIF(INDEX(Tabla3[Tallo],1):Tabla3[[#This Row],[Tallo]],Tabla3[[#This Row],[Tallo]])</f>
        <v>5</v>
      </c>
      <c r="G44" s="12">
        <v>15.5</v>
      </c>
      <c r="U44">
        <v>13</v>
      </c>
      <c r="V44" t="s">
        <v>33</v>
      </c>
      <c r="W44">
        <f>COUNTIF(INDEX(Tabla4[Tallo],1):Tabla4[[#This Row],[Tallo]],Tabla4[[#This Row],[Tallo]])</f>
        <v>6</v>
      </c>
    </row>
    <row r="45" spans="3:23" x14ac:dyDescent="0.25">
      <c r="C45">
        <f t="shared" si="2"/>
        <v>17</v>
      </c>
      <c r="D45" t="str">
        <f t="shared" si="3"/>
        <v>32</v>
      </c>
      <c r="E45">
        <f>COUNTIF(INDEX(Tabla3[Tallo],1):Tabla3[[#This Row],[Tallo]],Tabla3[[#This Row],[Tallo]])</f>
        <v>4</v>
      </c>
      <c r="G45" s="12">
        <v>17.32</v>
      </c>
      <c r="U45">
        <v>14</v>
      </c>
      <c r="V45" t="s">
        <v>31</v>
      </c>
      <c r="W45">
        <f>COUNTIF(INDEX(Tabla4[Tallo],1):Tabla4[[#This Row],[Tallo]],Tabla4[[#This Row],[Tallo]])</f>
        <v>1</v>
      </c>
    </row>
    <row r="46" spans="3:23" x14ac:dyDescent="0.25">
      <c r="C46">
        <f t="shared" si="2"/>
        <v>19</v>
      </c>
      <c r="D46" t="str">
        <f t="shared" si="3"/>
        <v>07</v>
      </c>
      <c r="E46">
        <f>COUNTIF(INDEX(Tabla3[Tallo],1):Tabla3[[#This Row],[Tallo]],Tabla3[[#This Row],[Tallo]])</f>
        <v>2</v>
      </c>
      <c r="G46" s="12">
        <v>19.07</v>
      </c>
      <c r="U46">
        <v>14</v>
      </c>
      <c r="V46" t="s">
        <v>32</v>
      </c>
      <c r="W46">
        <f>COUNTIF(INDEX(Tabla4[Tallo],1):Tabla4[[#This Row],[Tallo]],Tabla4[[#This Row],[Tallo]])</f>
        <v>2</v>
      </c>
    </row>
    <row r="47" spans="3:23" x14ac:dyDescent="0.25">
      <c r="C47">
        <f t="shared" si="2"/>
        <v>20</v>
      </c>
      <c r="D47" t="str">
        <f t="shared" si="3"/>
        <v>50</v>
      </c>
      <c r="E47">
        <f>COUNTIF(INDEX(Tabla3[Tallo],1):Tabla3[[#This Row],[Tallo]],Tabla3[[#This Row],[Tallo]])</f>
        <v>5</v>
      </c>
      <c r="G47" s="12">
        <v>20.5</v>
      </c>
      <c r="U47">
        <v>14</v>
      </c>
      <c r="V47" t="s">
        <v>36</v>
      </c>
      <c r="W47">
        <f>COUNTIF(INDEX(Tabla4[Tallo],1):Tabla4[[#This Row],[Tallo]],Tabla4[[#This Row],[Tallo]])</f>
        <v>3</v>
      </c>
    </row>
    <row r="48" spans="3:23" x14ac:dyDescent="0.25">
      <c r="C48">
        <f t="shared" si="2"/>
        <v>6</v>
      </c>
      <c r="D48" t="str">
        <f t="shared" si="3"/>
        <v>55</v>
      </c>
      <c r="E48">
        <f>COUNTIF(INDEX(Tabla3[Tallo],1):Tabla3[[#This Row],[Tallo]],Tabla3[[#This Row],[Tallo]])</f>
        <v>5</v>
      </c>
      <c r="G48" s="12">
        <v>6.55</v>
      </c>
      <c r="U48">
        <v>14</v>
      </c>
      <c r="V48" t="s">
        <v>30</v>
      </c>
      <c r="W48">
        <f>COUNTIF(INDEX(Tabla4[Tallo],1):Tabla4[[#This Row],[Tallo]],Tabla4[[#This Row],[Tallo]])</f>
        <v>4</v>
      </c>
    </row>
    <row r="49" spans="3:23" x14ac:dyDescent="0.25">
      <c r="C49">
        <f t="shared" si="2"/>
        <v>8</v>
      </c>
      <c r="D49" t="str">
        <f t="shared" si="3"/>
        <v>20</v>
      </c>
      <c r="E49">
        <f>COUNTIF(INDEX(Tabla3[Tallo],1):Tabla3[[#This Row],[Tallo]],Tabla3[[#This Row],[Tallo]])</f>
        <v>3</v>
      </c>
      <c r="G49" s="12">
        <v>8.1999999999999993</v>
      </c>
      <c r="U49">
        <v>14</v>
      </c>
      <c r="V49" t="s">
        <v>35</v>
      </c>
      <c r="W49">
        <f>COUNTIF(INDEX(Tabla4[Tallo],1):Tabla4[[#This Row],[Tallo]],Tabla4[[#This Row],[Tallo]])</f>
        <v>5</v>
      </c>
    </row>
    <row r="50" spans="3:23" x14ac:dyDescent="0.25">
      <c r="C50">
        <f t="shared" si="2"/>
        <v>10</v>
      </c>
      <c r="D50" t="str">
        <f t="shared" si="3"/>
        <v>02</v>
      </c>
      <c r="E50">
        <f>COUNTIF(INDEX(Tabla3[Tallo],1):Tabla3[[#This Row],[Tallo]],Tabla3[[#This Row],[Tallo]])</f>
        <v>1</v>
      </c>
      <c r="G50" s="12">
        <v>10.02</v>
      </c>
      <c r="U50">
        <v>14</v>
      </c>
      <c r="V50" t="s">
        <v>33</v>
      </c>
      <c r="W50">
        <f>COUNTIF(INDEX(Tabla4[Tallo],1):Tabla4[[#This Row],[Tallo]],Tabla4[[#This Row],[Tallo]])</f>
        <v>6</v>
      </c>
    </row>
    <row r="51" spans="3:23" x14ac:dyDescent="0.25">
      <c r="C51">
        <f t="shared" si="2"/>
        <v>12</v>
      </c>
      <c r="D51" t="str">
        <f t="shared" si="3"/>
        <v>32</v>
      </c>
      <c r="E51">
        <f>COUNTIF(INDEX(Tabla3[Tallo],1):Tabla3[[#This Row],[Tallo]],Tabla3[[#This Row],[Tallo]])</f>
        <v>3</v>
      </c>
      <c r="G51" s="12">
        <v>12.32</v>
      </c>
      <c r="U51">
        <v>15</v>
      </c>
      <c r="V51" t="s">
        <v>31</v>
      </c>
      <c r="W51">
        <f>COUNTIF(INDEX(Tabla4[Tallo],1):Tabla4[[#This Row],[Tallo]],Tabla4[[#This Row],[Tallo]])</f>
        <v>1</v>
      </c>
    </row>
    <row r="52" spans="3:23" x14ac:dyDescent="0.25">
      <c r="C52">
        <f t="shared" si="2"/>
        <v>14</v>
      </c>
      <c r="D52" t="str">
        <f t="shared" si="3"/>
        <v>20</v>
      </c>
      <c r="E52">
        <f>COUNTIF(INDEX(Tabla3[Tallo],1):Tabla3[[#This Row],[Tallo]],Tabla3[[#This Row],[Tallo]])</f>
        <v>3</v>
      </c>
      <c r="G52" s="12">
        <v>14.2</v>
      </c>
      <c r="U52">
        <v>15</v>
      </c>
      <c r="V52" t="s">
        <v>32</v>
      </c>
      <c r="W52">
        <f>COUNTIF(INDEX(Tabla4[Tallo],1):Tabla4[[#This Row],[Tallo]],Tabla4[[#This Row],[Tallo]])</f>
        <v>2</v>
      </c>
    </row>
    <row r="53" spans="3:23" x14ac:dyDescent="0.25">
      <c r="C53">
        <f t="shared" si="2"/>
        <v>16</v>
      </c>
      <c r="D53" t="str">
        <f t="shared" si="3"/>
        <v>02</v>
      </c>
      <c r="E53">
        <f>COUNTIF(INDEX(Tabla3[Tallo],1):Tabla3[[#This Row],[Tallo]],Tabla3[[#This Row],[Tallo]])</f>
        <v>2</v>
      </c>
      <c r="G53" s="12">
        <v>16.02</v>
      </c>
      <c r="U53">
        <v>15</v>
      </c>
      <c r="V53" t="s">
        <v>36</v>
      </c>
      <c r="W53">
        <f>COUNTIF(INDEX(Tabla4[Tallo],1):Tabla4[[#This Row],[Tallo]],Tabla4[[#This Row],[Tallo]])</f>
        <v>3</v>
      </c>
    </row>
    <row r="54" spans="3:23" x14ac:dyDescent="0.25">
      <c r="C54">
        <f t="shared" si="2"/>
        <v>17</v>
      </c>
      <c r="D54" t="str">
        <f t="shared" si="3"/>
        <v>37</v>
      </c>
      <c r="E54">
        <f>COUNTIF(INDEX(Tabla3[Tallo],1):Tabla3[[#This Row],[Tallo]],Tabla3[[#This Row],[Tallo]])</f>
        <v>5</v>
      </c>
      <c r="G54" s="12">
        <v>17.37</v>
      </c>
      <c r="U54">
        <v>15</v>
      </c>
      <c r="V54" t="s">
        <v>30</v>
      </c>
      <c r="W54">
        <f>COUNTIF(INDEX(Tabla4[Tallo],1):Tabla4[[#This Row],[Tallo]],Tabla4[[#This Row],[Tallo]])</f>
        <v>4</v>
      </c>
    </row>
    <row r="55" spans="3:23" x14ac:dyDescent="0.25">
      <c r="C55">
        <f t="shared" si="2"/>
        <v>19</v>
      </c>
      <c r="D55" t="str">
        <f t="shared" si="3"/>
        <v>20</v>
      </c>
      <c r="E55">
        <f>COUNTIF(INDEX(Tabla3[Tallo],1):Tabla3[[#This Row],[Tallo]],Tabla3[[#This Row],[Tallo]])</f>
        <v>3</v>
      </c>
      <c r="G55" s="12">
        <v>19.2</v>
      </c>
      <c r="U55">
        <v>15</v>
      </c>
      <c r="V55" t="s">
        <v>35</v>
      </c>
      <c r="W55">
        <f>COUNTIF(INDEX(Tabla4[Tallo],1):Tabla4[[#This Row],[Tallo]],Tabla4[[#This Row],[Tallo]])</f>
        <v>5</v>
      </c>
    </row>
    <row r="56" spans="3:23" x14ac:dyDescent="0.25">
      <c r="C56">
        <f t="shared" si="2"/>
        <v>21</v>
      </c>
      <c r="D56" t="str">
        <f t="shared" si="3"/>
        <v>02</v>
      </c>
      <c r="E56">
        <f>COUNTIF(INDEX(Tabla3[Tallo],1):Tabla3[[#This Row],[Tallo]],Tabla3[[#This Row],[Tallo]])</f>
        <v>1</v>
      </c>
      <c r="G56" s="12">
        <v>21.02</v>
      </c>
      <c r="U56">
        <v>15</v>
      </c>
      <c r="V56" t="s">
        <v>33</v>
      </c>
      <c r="W56">
        <f>COUNTIF(INDEX(Tabla4[Tallo],1):Tabla4[[#This Row],[Tallo]],Tabla4[[#This Row],[Tallo]])</f>
        <v>6</v>
      </c>
    </row>
    <row r="57" spans="3:23" x14ac:dyDescent="0.25">
      <c r="C57">
        <f t="shared" si="2"/>
        <v>7</v>
      </c>
      <c r="D57" t="str">
        <f t="shared" si="3"/>
        <v>02</v>
      </c>
      <c r="E57">
        <f>COUNTIF(INDEX(Tabla3[Tallo],1):Tabla3[[#This Row],[Tallo]],Tabla3[[#This Row],[Tallo]])</f>
        <v>4</v>
      </c>
      <c r="G57" s="12">
        <v>7.02</v>
      </c>
      <c r="U57">
        <v>16</v>
      </c>
      <c r="V57" t="s">
        <v>31</v>
      </c>
      <c r="W57">
        <f>COUNTIF(INDEX(Tabla4[Tallo],1):Tabla4[[#This Row],[Tallo]],Tabla4[[#This Row],[Tallo]])</f>
        <v>1</v>
      </c>
    </row>
    <row r="58" spans="3:23" x14ac:dyDescent="0.25">
      <c r="C58">
        <f t="shared" si="2"/>
        <v>8</v>
      </c>
      <c r="D58" t="str">
        <f t="shared" si="3"/>
        <v>24</v>
      </c>
      <c r="E58">
        <f>COUNTIF(INDEX(Tabla3[Tallo],1):Tabla3[[#This Row],[Tallo]],Tabla3[[#This Row],[Tallo]])</f>
        <v>4</v>
      </c>
      <c r="G58" s="12">
        <v>8.24</v>
      </c>
      <c r="U58">
        <v>16</v>
      </c>
      <c r="V58" t="s">
        <v>32</v>
      </c>
      <c r="W58">
        <f>COUNTIF(INDEX(Tabla4[Tallo],1):Tabla4[[#This Row],[Tallo]],Tabla4[[#This Row],[Tallo]])</f>
        <v>2</v>
      </c>
    </row>
    <row r="59" spans="3:23" x14ac:dyDescent="0.25">
      <c r="C59">
        <f t="shared" si="2"/>
        <v>10</v>
      </c>
      <c r="D59" t="str">
        <f t="shared" si="3"/>
        <v>07</v>
      </c>
      <c r="E59">
        <f>COUNTIF(INDEX(Tabla3[Tallo],1):Tabla3[[#This Row],[Tallo]],Tabla3[[#This Row],[Tallo]])</f>
        <v>2</v>
      </c>
      <c r="G59" s="12">
        <v>10.07</v>
      </c>
      <c r="U59">
        <v>16</v>
      </c>
      <c r="V59" t="s">
        <v>36</v>
      </c>
      <c r="W59">
        <f>COUNTIF(INDEX(Tabla4[Tallo],1):Tabla4[[#This Row],[Tallo]],Tabla4[[#This Row],[Tallo]])</f>
        <v>3</v>
      </c>
    </row>
    <row r="60" spans="3:23" x14ac:dyDescent="0.25">
      <c r="C60">
        <f t="shared" si="2"/>
        <v>12</v>
      </c>
      <c r="D60" t="str">
        <f t="shared" si="3"/>
        <v>37</v>
      </c>
      <c r="E60">
        <f>COUNTIF(INDEX(Tabla3[Tallo],1):Tabla3[[#This Row],[Tallo]],Tabla3[[#This Row],[Tallo]])</f>
        <v>4</v>
      </c>
      <c r="G60" s="12">
        <v>12.37</v>
      </c>
      <c r="U60">
        <v>16</v>
      </c>
      <c r="V60" t="s">
        <v>30</v>
      </c>
      <c r="W60">
        <f>COUNTIF(INDEX(Tabla4[Tallo],1):Tabla4[[#This Row],[Tallo]],Tabla4[[#This Row],[Tallo]])</f>
        <v>4</v>
      </c>
    </row>
    <row r="61" spans="3:23" x14ac:dyDescent="0.25">
      <c r="C61">
        <f t="shared" si="2"/>
        <v>14</v>
      </c>
      <c r="D61" t="str">
        <f t="shared" si="3"/>
        <v>32</v>
      </c>
      <c r="E61">
        <f>COUNTIF(INDEX(Tabla3[Tallo],1):Tabla3[[#This Row],[Tallo]],Tabla3[[#This Row],[Tallo]])</f>
        <v>4</v>
      </c>
      <c r="G61" s="12">
        <v>14.32</v>
      </c>
      <c r="U61">
        <v>16</v>
      </c>
      <c r="V61" t="s">
        <v>35</v>
      </c>
      <c r="W61">
        <f>COUNTIF(INDEX(Tabla4[Tallo],1):Tabla4[[#This Row],[Tallo]],Tabla4[[#This Row],[Tallo]])</f>
        <v>5</v>
      </c>
    </row>
    <row r="62" spans="3:23" x14ac:dyDescent="0.25">
      <c r="C62">
        <f t="shared" si="2"/>
        <v>16</v>
      </c>
      <c r="D62" t="str">
        <f t="shared" si="3"/>
        <v>07</v>
      </c>
      <c r="E62">
        <f>COUNTIF(INDEX(Tabla3[Tallo],1):Tabla3[[#This Row],[Tallo]],Tabla3[[#This Row],[Tallo]])</f>
        <v>3</v>
      </c>
      <c r="G62" s="12">
        <v>16.07</v>
      </c>
      <c r="U62">
        <v>16</v>
      </c>
      <c r="V62" t="s">
        <v>33</v>
      </c>
      <c r="W62">
        <f>COUNTIF(INDEX(Tabla4[Tallo],1):Tabla4[[#This Row],[Tallo]],Tabla4[[#This Row],[Tallo]])</f>
        <v>6</v>
      </c>
    </row>
    <row r="63" spans="3:23" x14ac:dyDescent="0.25">
      <c r="C63">
        <f t="shared" si="2"/>
        <v>17</v>
      </c>
      <c r="D63" t="str">
        <f t="shared" si="3"/>
        <v>50</v>
      </c>
      <c r="E63">
        <f>COUNTIF(INDEX(Tabla3[Tallo],1):Tabla3[[#This Row],[Tallo]],Tabla3[[#This Row],[Tallo]])</f>
        <v>6</v>
      </c>
      <c r="G63" s="12">
        <v>17.5</v>
      </c>
      <c r="U63">
        <v>17</v>
      </c>
      <c r="V63" t="s">
        <v>31</v>
      </c>
      <c r="W63">
        <f>COUNTIF(INDEX(Tabla4[Tallo],1):Tabla4[[#This Row],[Tallo]],Tabla4[[#This Row],[Tallo]])</f>
        <v>1</v>
      </c>
    </row>
    <row r="64" spans="3:23" x14ac:dyDescent="0.25">
      <c r="C64">
        <f t="shared" si="2"/>
        <v>19</v>
      </c>
      <c r="D64" t="str">
        <f t="shared" si="3"/>
        <v>32</v>
      </c>
      <c r="E64">
        <f>COUNTIF(INDEX(Tabla3[Tallo],1):Tabla3[[#This Row],[Tallo]],Tabla3[[#This Row],[Tallo]])</f>
        <v>4</v>
      </c>
      <c r="G64" s="12">
        <v>19.32</v>
      </c>
      <c r="U64">
        <v>17</v>
      </c>
      <c r="V64" t="s">
        <v>32</v>
      </c>
      <c r="W64">
        <f>COUNTIF(INDEX(Tabla4[Tallo],1):Tabla4[[#This Row],[Tallo]],Tabla4[[#This Row],[Tallo]])</f>
        <v>2</v>
      </c>
    </row>
    <row r="65" spans="3:23" x14ac:dyDescent="0.25">
      <c r="C65">
        <f t="shared" si="2"/>
        <v>21</v>
      </c>
      <c r="D65" t="str">
        <f t="shared" si="3"/>
        <v>07</v>
      </c>
      <c r="E65">
        <f>COUNTIF(INDEX(Tabla3[Tallo],1):Tabla3[[#This Row],[Tallo]],Tabla3[[#This Row],[Tallo]])</f>
        <v>2</v>
      </c>
      <c r="G65" s="12">
        <v>21.07</v>
      </c>
      <c r="U65">
        <v>17</v>
      </c>
      <c r="V65" t="s">
        <v>36</v>
      </c>
      <c r="W65">
        <f>COUNTIF(INDEX(Tabla4[Tallo],1):Tabla4[[#This Row],[Tallo]],Tabla4[[#This Row],[Tallo]])</f>
        <v>3</v>
      </c>
    </row>
    <row r="66" spans="3:23" x14ac:dyDescent="0.25">
      <c r="C66">
        <f t="shared" ref="C66:C92" si="4">TRUNC(G66)</f>
        <v>7</v>
      </c>
      <c r="D66" t="str">
        <f t="shared" ref="D66:D92" si="5">LEFT(RIGHT(G66,LEN(G66)-FIND(",",G66,1))&amp;"0",2)</f>
        <v>07</v>
      </c>
      <c r="E66">
        <f>COUNTIF(INDEX(Tabla3[Tallo],1):Tabla3[[#This Row],[Tallo]],Tabla3[[#This Row],[Tallo]])</f>
        <v>5</v>
      </c>
      <c r="G66" s="12">
        <v>7.07</v>
      </c>
      <c r="U66">
        <v>17</v>
      </c>
      <c r="V66" t="s">
        <v>30</v>
      </c>
      <c r="W66">
        <f>COUNTIF(INDEX(Tabla4[Tallo],1):Tabla4[[#This Row],[Tallo]],Tabla4[[#This Row],[Tallo]])</f>
        <v>4</v>
      </c>
    </row>
    <row r="67" spans="3:23" x14ac:dyDescent="0.25">
      <c r="C67">
        <f t="shared" si="4"/>
        <v>8</v>
      </c>
      <c r="D67" t="str">
        <f t="shared" si="5"/>
        <v>32</v>
      </c>
      <c r="E67">
        <f>COUNTIF(INDEX(Tabla3[Tallo],1):Tabla3[[#This Row],[Tallo]],Tabla3[[#This Row],[Tallo]])</f>
        <v>5</v>
      </c>
      <c r="G67" s="12">
        <v>8.32</v>
      </c>
      <c r="U67">
        <v>17</v>
      </c>
      <c r="V67" t="s">
        <v>35</v>
      </c>
      <c r="W67">
        <f>COUNTIF(INDEX(Tabla4[Tallo],1):Tabla4[[#This Row],[Tallo]],Tabla4[[#This Row],[Tallo]])</f>
        <v>5</v>
      </c>
    </row>
    <row r="68" spans="3:23" x14ac:dyDescent="0.25">
      <c r="C68">
        <f t="shared" si="4"/>
        <v>10</v>
      </c>
      <c r="D68" t="str">
        <f t="shared" si="5"/>
        <v>32</v>
      </c>
      <c r="E68">
        <f>COUNTIF(INDEX(Tabla3[Tallo],1):Tabla3[[#This Row],[Tallo]],Tabla3[[#This Row],[Tallo]])</f>
        <v>3</v>
      </c>
      <c r="G68" s="12">
        <v>10.32</v>
      </c>
      <c r="U68">
        <v>17</v>
      </c>
      <c r="V68" t="s">
        <v>33</v>
      </c>
      <c r="W68">
        <f>COUNTIF(INDEX(Tabla4[Tallo],1):Tabla4[[#This Row],[Tallo]],Tabla4[[#This Row],[Tallo]])</f>
        <v>6</v>
      </c>
    </row>
    <row r="69" spans="3:23" x14ac:dyDescent="0.25">
      <c r="C69">
        <f t="shared" si="4"/>
        <v>13</v>
      </c>
      <c r="D69" t="str">
        <f t="shared" si="5"/>
        <v>02</v>
      </c>
      <c r="E69">
        <f>COUNTIF(INDEX(Tabla3[Tallo],1):Tabla3[[#This Row],[Tallo]],Tabla3[[#This Row],[Tallo]])</f>
        <v>4</v>
      </c>
      <c r="G69" s="12">
        <v>13.02</v>
      </c>
      <c r="U69">
        <v>18</v>
      </c>
      <c r="V69" t="s">
        <v>31</v>
      </c>
      <c r="W69">
        <f>COUNTIF(INDEX(Tabla4[Tallo],1):Tabla4[[#This Row],[Tallo]],Tabla4[[#This Row],[Tallo]])</f>
        <v>1</v>
      </c>
    </row>
    <row r="70" spans="3:23" x14ac:dyDescent="0.25">
      <c r="C70">
        <f t="shared" si="4"/>
        <v>14</v>
      </c>
      <c r="D70" t="str">
        <f t="shared" si="5"/>
        <v>37</v>
      </c>
      <c r="E70">
        <f>COUNTIF(INDEX(Tabla3[Tallo],1):Tabla3[[#This Row],[Tallo]],Tabla3[[#This Row],[Tallo]])</f>
        <v>5</v>
      </c>
      <c r="G70" s="12">
        <v>14.37</v>
      </c>
      <c r="U70">
        <v>18</v>
      </c>
      <c r="V70" t="s">
        <v>32</v>
      </c>
      <c r="W70">
        <f>COUNTIF(INDEX(Tabla4[Tallo],1):Tabla4[[#This Row],[Tallo]],Tabla4[[#This Row],[Tallo]])</f>
        <v>2</v>
      </c>
    </row>
    <row r="71" spans="3:23" x14ac:dyDescent="0.25">
      <c r="C71">
        <f t="shared" si="4"/>
        <v>16</v>
      </c>
      <c r="D71" t="str">
        <f t="shared" si="5"/>
        <v>20</v>
      </c>
      <c r="E71">
        <f>COUNTIF(INDEX(Tabla3[Tallo],1):Tabla3[[#This Row],[Tallo]],Tabla3[[#This Row],[Tallo]])</f>
        <v>4</v>
      </c>
      <c r="G71" s="12">
        <v>16.2</v>
      </c>
      <c r="U71">
        <v>18</v>
      </c>
      <c r="V71" t="s">
        <v>36</v>
      </c>
      <c r="W71">
        <f>COUNTIF(INDEX(Tabla4[Tallo],1):Tabla4[[#This Row],[Tallo]],Tabla4[[#This Row],[Tallo]])</f>
        <v>3</v>
      </c>
    </row>
    <row r="72" spans="3:23" x14ac:dyDescent="0.25">
      <c r="C72">
        <f t="shared" si="4"/>
        <v>18</v>
      </c>
      <c r="D72" t="str">
        <f t="shared" si="5"/>
        <v>02</v>
      </c>
      <c r="E72">
        <f>COUNTIF(INDEX(Tabla3[Tallo],1):Tabla3[[#This Row],[Tallo]],Tabla3[[#This Row],[Tallo]])</f>
        <v>4</v>
      </c>
      <c r="G72" s="12">
        <v>18.02</v>
      </c>
      <c r="U72">
        <v>18</v>
      </c>
      <c r="V72" t="s">
        <v>30</v>
      </c>
      <c r="W72">
        <f>COUNTIF(INDEX(Tabla4[Tallo],1):Tabla4[[#This Row],[Tallo]],Tabla4[[#This Row],[Tallo]])</f>
        <v>4</v>
      </c>
    </row>
    <row r="73" spans="3:23" x14ac:dyDescent="0.25">
      <c r="C73">
        <f t="shared" si="4"/>
        <v>19</v>
      </c>
      <c r="D73" t="str">
        <f t="shared" si="5"/>
        <v>37</v>
      </c>
      <c r="E73">
        <f>COUNTIF(INDEX(Tabla3[Tallo],1):Tabla3[[#This Row],[Tallo]],Tabla3[[#This Row],[Tallo]])</f>
        <v>5</v>
      </c>
      <c r="G73" s="12">
        <v>19.37</v>
      </c>
      <c r="U73">
        <v>18</v>
      </c>
      <c r="V73" t="s">
        <v>35</v>
      </c>
      <c r="W73">
        <f>COUNTIF(INDEX(Tabla4[Tallo],1):Tabla4[[#This Row],[Tallo]],Tabla4[[#This Row],[Tallo]])</f>
        <v>5</v>
      </c>
    </row>
    <row r="74" spans="3:23" x14ac:dyDescent="0.25">
      <c r="C74">
        <f t="shared" si="4"/>
        <v>21</v>
      </c>
      <c r="D74" t="str">
        <f t="shared" si="5"/>
        <v>20</v>
      </c>
      <c r="E74">
        <f>COUNTIF(INDEX(Tabla3[Tallo],1):Tabla3[[#This Row],[Tallo]],Tabla3[[#This Row],[Tallo]])</f>
        <v>3</v>
      </c>
      <c r="G74" s="12">
        <v>21.2</v>
      </c>
      <c r="U74">
        <v>18</v>
      </c>
      <c r="V74" t="s">
        <v>33</v>
      </c>
      <c r="W74">
        <f>COUNTIF(INDEX(Tabla4[Tallo],1):Tabla4[[#This Row],[Tallo]],Tabla4[[#This Row],[Tallo]])</f>
        <v>6</v>
      </c>
    </row>
    <row r="75" spans="3:23" x14ac:dyDescent="0.25">
      <c r="C75">
        <f t="shared" si="4"/>
        <v>7</v>
      </c>
      <c r="D75" t="str">
        <f t="shared" si="5"/>
        <v>20</v>
      </c>
      <c r="E75">
        <f>COUNTIF(INDEX(Tabla3[Tallo],1):Tabla3[[#This Row],[Tallo]],Tabla3[[#This Row],[Tallo]])</f>
        <v>6</v>
      </c>
      <c r="G75" s="12">
        <v>7.2</v>
      </c>
      <c r="U75">
        <v>19</v>
      </c>
      <c r="V75" t="s">
        <v>31</v>
      </c>
      <c r="W75">
        <f>COUNTIF(INDEX(Tabla4[Tallo],1):Tabla4[[#This Row],[Tallo]],Tabla4[[#This Row],[Tallo]])</f>
        <v>1</v>
      </c>
    </row>
    <row r="76" spans="3:23" x14ac:dyDescent="0.25">
      <c r="C76">
        <f t="shared" si="4"/>
        <v>8</v>
      </c>
      <c r="D76" t="str">
        <f t="shared" si="5"/>
        <v>37</v>
      </c>
      <c r="E76">
        <f>COUNTIF(INDEX(Tabla3[Tallo],1):Tabla3[[#This Row],[Tallo]],Tabla3[[#This Row],[Tallo]])</f>
        <v>6</v>
      </c>
      <c r="G76" s="12">
        <v>8.3699999999999992</v>
      </c>
      <c r="U76">
        <v>19</v>
      </c>
      <c r="V76" t="s">
        <v>32</v>
      </c>
      <c r="W76">
        <f>COUNTIF(INDEX(Tabla4[Tallo],1):Tabla4[[#This Row],[Tallo]],Tabla4[[#This Row],[Tallo]])</f>
        <v>2</v>
      </c>
    </row>
    <row r="77" spans="3:23" x14ac:dyDescent="0.25">
      <c r="C77">
        <f t="shared" si="4"/>
        <v>10</v>
      </c>
      <c r="D77" t="str">
        <f t="shared" si="5"/>
        <v>37</v>
      </c>
      <c r="E77">
        <f>COUNTIF(INDEX(Tabla3[Tallo],1):Tabla3[[#This Row],[Tallo]],Tabla3[[#This Row],[Tallo]])</f>
        <v>4</v>
      </c>
      <c r="G77" s="12">
        <v>10.37</v>
      </c>
      <c r="U77">
        <v>19</v>
      </c>
      <c r="V77" t="s">
        <v>36</v>
      </c>
      <c r="W77">
        <f>COUNTIF(INDEX(Tabla4[Tallo],1):Tabla4[[#This Row],[Tallo]],Tabla4[[#This Row],[Tallo]])</f>
        <v>3</v>
      </c>
    </row>
    <row r="78" spans="3:23" x14ac:dyDescent="0.25">
      <c r="C78">
        <f t="shared" si="4"/>
        <v>13</v>
      </c>
      <c r="D78" t="str">
        <f t="shared" si="5"/>
        <v>07</v>
      </c>
      <c r="E78">
        <f>COUNTIF(INDEX(Tabla3[Tallo],1):Tabla3[[#This Row],[Tallo]],Tabla3[[#This Row],[Tallo]])</f>
        <v>5</v>
      </c>
      <c r="G78" s="12">
        <v>13.07</v>
      </c>
      <c r="U78">
        <v>19</v>
      </c>
      <c r="V78" t="s">
        <v>30</v>
      </c>
      <c r="W78">
        <f>COUNTIF(INDEX(Tabla4[Tallo],1):Tabla4[[#This Row],[Tallo]],Tabla4[[#This Row],[Tallo]])</f>
        <v>4</v>
      </c>
    </row>
    <row r="79" spans="3:23" x14ac:dyDescent="0.25">
      <c r="C79">
        <f t="shared" si="4"/>
        <v>14</v>
      </c>
      <c r="D79" t="str">
        <f t="shared" si="5"/>
        <v>50</v>
      </c>
      <c r="E79">
        <f>COUNTIF(INDEX(Tabla3[Tallo],1):Tabla3[[#This Row],[Tallo]],Tabla3[[#This Row],[Tallo]])</f>
        <v>6</v>
      </c>
      <c r="G79" s="12">
        <v>14.5</v>
      </c>
      <c r="U79">
        <v>19</v>
      </c>
      <c r="V79" t="s">
        <v>35</v>
      </c>
      <c r="W79">
        <f>COUNTIF(INDEX(Tabla4[Tallo],1):Tabla4[[#This Row],[Tallo]],Tabla4[[#This Row],[Tallo]])</f>
        <v>5</v>
      </c>
    </row>
    <row r="80" spans="3:23" x14ac:dyDescent="0.25">
      <c r="C80">
        <f t="shared" si="4"/>
        <v>16</v>
      </c>
      <c r="D80" t="str">
        <f t="shared" si="5"/>
        <v>32</v>
      </c>
      <c r="E80">
        <f>COUNTIF(INDEX(Tabla3[Tallo],1):Tabla3[[#This Row],[Tallo]],Tabla3[[#This Row],[Tallo]])</f>
        <v>5</v>
      </c>
      <c r="G80" s="12">
        <v>16.32</v>
      </c>
      <c r="U80">
        <v>19</v>
      </c>
      <c r="V80" t="s">
        <v>33</v>
      </c>
      <c r="W80">
        <f>COUNTIF(INDEX(Tabla4[Tallo],1):Tabla4[[#This Row],[Tallo]],Tabla4[[#This Row],[Tallo]])</f>
        <v>6</v>
      </c>
    </row>
    <row r="81" spans="3:23" x14ac:dyDescent="0.25">
      <c r="C81">
        <f t="shared" si="4"/>
        <v>18</v>
      </c>
      <c r="D81" t="str">
        <f t="shared" si="5"/>
        <v>07</v>
      </c>
      <c r="E81">
        <f>COUNTIF(INDEX(Tabla3[Tallo],1):Tabla3[[#This Row],[Tallo]],Tabla3[[#This Row],[Tallo]])</f>
        <v>5</v>
      </c>
      <c r="G81" s="12">
        <v>18.07</v>
      </c>
      <c r="U81">
        <v>20</v>
      </c>
      <c r="V81" t="s">
        <v>31</v>
      </c>
      <c r="W81">
        <f>COUNTIF(INDEX(Tabla4[Tallo],1):Tabla4[[#This Row],[Tallo]],Tabla4[[#This Row],[Tallo]])</f>
        <v>1</v>
      </c>
    </row>
    <row r="82" spans="3:23" x14ac:dyDescent="0.25">
      <c r="C82">
        <f t="shared" si="4"/>
        <v>19</v>
      </c>
      <c r="D82" t="str">
        <f t="shared" si="5"/>
        <v>50</v>
      </c>
      <c r="E82">
        <f>COUNTIF(INDEX(Tabla3[Tallo],1):Tabla3[[#This Row],[Tallo]],Tabla3[[#This Row],[Tallo]])</f>
        <v>6</v>
      </c>
      <c r="G82" s="12">
        <v>19.5</v>
      </c>
      <c r="U82">
        <v>20</v>
      </c>
      <c r="V82" t="s">
        <v>32</v>
      </c>
      <c r="W82">
        <f>COUNTIF(INDEX(Tabla4[Tallo],1):Tabla4[[#This Row],[Tallo]],Tabla4[[#This Row],[Tallo]])</f>
        <v>2</v>
      </c>
    </row>
    <row r="83" spans="3:23" x14ac:dyDescent="0.25">
      <c r="C83">
        <f t="shared" si="4"/>
        <v>21</v>
      </c>
      <c r="D83" t="str">
        <f t="shared" si="5"/>
        <v>32</v>
      </c>
      <c r="E83">
        <f>COUNTIF(INDEX(Tabla3[Tallo],1):Tabla3[[#This Row],[Tallo]],Tabla3[[#This Row],[Tallo]])</f>
        <v>4</v>
      </c>
      <c r="G83" s="12">
        <v>21.32</v>
      </c>
      <c r="U83">
        <v>20</v>
      </c>
      <c r="V83" t="s">
        <v>36</v>
      </c>
      <c r="W83">
        <f>COUNTIF(INDEX(Tabla4[Tallo],1):Tabla4[[#This Row],[Tallo]],Tabla4[[#This Row],[Tallo]])</f>
        <v>3</v>
      </c>
    </row>
    <row r="84" spans="3:23" x14ac:dyDescent="0.25">
      <c r="C84">
        <f t="shared" si="4"/>
        <v>7</v>
      </c>
      <c r="D84" t="str">
        <f t="shared" si="5"/>
        <v>25</v>
      </c>
      <c r="E84">
        <f>COUNTIF(INDEX(Tabla3[Tallo],1):Tabla3[[#This Row],[Tallo]],Tabla3[[#This Row],[Tallo]])</f>
        <v>7</v>
      </c>
      <c r="G84" s="12">
        <v>7.25</v>
      </c>
      <c r="U84">
        <v>20</v>
      </c>
      <c r="V84" t="s">
        <v>30</v>
      </c>
      <c r="W84">
        <f>COUNTIF(INDEX(Tabla4[Tallo],1):Tabla4[[#This Row],[Tallo]],Tabla4[[#This Row],[Tallo]])</f>
        <v>4</v>
      </c>
    </row>
    <row r="85" spans="3:23" x14ac:dyDescent="0.25">
      <c r="C85">
        <f t="shared" si="4"/>
        <v>8</v>
      </c>
      <c r="D85" t="str">
        <f t="shared" si="5"/>
        <v>51</v>
      </c>
      <c r="E85">
        <f>COUNTIF(INDEX(Tabla3[Tallo],1):Tabla3[[#This Row],[Tallo]],Tabla3[[#This Row],[Tallo]])</f>
        <v>7</v>
      </c>
      <c r="G85" s="12">
        <v>8.51</v>
      </c>
      <c r="U85">
        <v>20</v>
      </c>
      <c r="V85" t="s">
        <v>35</v>
      </c>
      <c r="W85">
        <f>COUNTIF(INDEX(Tabla4[Tallo],1):Tabla4[[#This Row],[Tallo]],Tabla4[[#This Row],[Tallo]])</f>
        <v>5</v>
      </c>
    </row>
    <row r="86" spans="3:23" x14ac:dyDescent="0.25">
      <c r="C86">
        <f t="shared" si="4"/>
        <v>11</v>
      </c>
      <c r="D86" t="str">
        <f t="shared" si="5"/>
        <v>02</v>
      </c>
      <c r="E86">
        <f>COUNTIF(INDEX(Tabla3[Tallo],1):Tabla3[[#This Row],[Tallo]],Tabla3[[#This Row],[Tallo]])</f>
        <v>4</v>
      </c>
      <c r="G86" s="12">
        <v>11.02</v>
      </c>
      <c r="U86">
        <v>20</v>
      </c>
      <c r="V86" t="s">
        <v>33</v>
      </c>
      <c r="W86">
        <f>COUNTIF(INDEX(Tabla4[Tallo],1):Tabla4[[#This Row],[Tallo]],Tabla4[[#This Row],[Tallo]])</f>
        <v>6</v>
      </c>
    </row>
    <row r="87" spans="3:23" x14ac:dyDescent="0.25">
      <c r="C87">
        <f t="shared" si="4"/>
        <v>13</v>
      </c>
      <c r="D87" t="str">
        <f t="shared" si="5"/>
        <v>20</v>
      </c>
      <c r="E87">
        <f>COUNTIF(INDEX(Tabla3[Tallo],1):Tabla3[[#This Row],[Tallo]],Tabla3[[#This Row],[Tallo]])</f>
        <v>6</v>
      </c>
      <c r="G87" s="12">
        <v>13.2</v>
      </c>
      <c r="U87">
        <v>21</v>
      </c>
      <c r="V87" t="s">
        <v>31</v>
      </c>
      <c r="W87">
        <f>COUNTIF(INDEX(Tabla4[Tallo],1):Tabla4[[#This Row],[Tallo]],Tabla4[[#This Row],[Tallo]])</f>
        <v>1</v>
      </c>
    </row>
    <row r="88" spans="3:23" x14ac:dyDescent="0.25">
      <c r="C88">
        <f t="shared" si="4"/>
        <v>15</v>
      </c>
      <c r="D88" t="str">
        <f t="shared" si="5"/>
        <v>02</v>
      </c>
      <c r="E88">
        <f>COUNTIF(INDEX(Tabla3[Tallo],1):Tabla3[[#This Row],[Tallo]],Tabla3[[#This Row],[Tallo]])</f>
        <v>6</v>
      </c>
      <c r="G88" s="12">
        <v>15.02</v>
      </c>
      <c r="U88">
        <v>21</v>
      </c>
      <c r="V88" t="s">
        <v>32</v>
      </c>
      <c r="W88">
        <f>COUNTIF(INDEX(Tabla4[Tallo],1):Tabla4[[#This Row],[Tallo]],Tabla4[[#This Row],[Tallo]])</f>
        <v>2</v>
      </c>
    </row>
    <row r="89" spans="3:23" x14ac:dyDescent="0.25">
      <c r="C89">
        <f t="shared" si="4"/>
        <v>16</v>
      </c>
      <c r="D89" t="str">
        <f t="shared" si="5"/>
        <v>37</v>
      </c>
      <c r="E89">
        <f>COUNTIF(INDEX(Tabla3[Tallo],1):Tabla3[[#This Row],[Tallo]],Tabla3[[#This Row],[Tallo]])</f>
        <v>6</v>
      </c>
      <c r="G89" s="12">
        <v>16.37</v>
      </c>
      <c r="U89">
        <v>21</v>
      </c>
      <c r="V89" t="s">
        <v>36</v>
      </c>
      <c r="W89">
        <f>COUNTIF(INDEX(Tabla4[Tallo],1):Tabla4[[#This Row],[Tallo]],Tabla4[[#This Row],[Tallo]])</f>
        <v>3</v>
      </c>
    </row>
    <row r="90" spans="3:23" x14ac:dyDescent="0.25">
      <c r="C90">
        <f t="shared" si="4"/>
        <v>18</v>
      </c>
      <c r="D90" t="str">
        <f t="shared" si="5"/>
        <v>20</v>
      </c>
      <c r="E90">
        <f>COUNTIF(INDEX(Tabla3[Tallo],1):Tabla3[[#This Row],[Tallo]],Tabla3[[#This Row],[Tallo]])</f>
        <v>6</v>
      </c>
      <c r="G90" s="12">
        <v>18.2</v>
      </c>
      <c r="U90">
        <v>21</v>
      </c>
      <c r="V90" t="s">
        <v>30</v>
      </c>
      <c r="W90">
        <f>COUNTIF(INDEX(Tabla4[Tallo],1):Tabla4[[#This Row],[Tallo]],Tabla4[[#This Row],[Tallo]])</f>
        <v>4</v>
      </c>
    </row>
    <row r="91" spans="3:23" x14ac:dyDescent="0.25">
      <c r="C91">
        <f t="shared" si="4"/>
        <v>20</v>
      </c>
      <c r="D91" t="str">
        <f t="shared" si="5"/>
        <v>02</v>
      </c>
      <c r="E91">
        <f>COUNTIF(INDEX(Tabla3[Tallo],1):Tabla3[[#This Row],[Tallo]],Tabla3[[#This Row],[Tallo]])</f>
        <v>6</v>
      </c>
      <c r="G91" s="12">
        <v>20.02</v>
      </c>
      <c r="U91">
        <v>21</v>
      </c>
      <c r="V91" t="s">
        <v>35</v>
      </c>
      <c r="W91">
        <f>COUNTIF(INDEX(Tabla4[Tallo],1):Tabla4[[#This Row],[Tallo]],Tabla4[[#This Row],[Tallo]])</f>
        <v>5</v>
      </c>
    </row>
    <row r="92" spans="3:23" x14ac:dyDescent="0.25">
      <c r="C92">
        <f t="shared" si="4"/>
        <v>21</v>
      </c>
      <c r="D92" t="str">
        <f t="shared" si="5"/>
        <v>37</v>
      </c>
      <c r="E92">
        <f>COUNTIF(INDEX(Tabla3[Tallo],1):Tabla3[[#This Row],[Tallo]],Tabla3[[#This Row],[Tallo]])</f>
        <v>5</v>
      </c>
      <c r="G92" s="12">
        <v>21.37</v>
      </c>
      <c r="U92">
        <v>22</v>
      </c>
      <c r="V92" t="s">
        <v>34</v>
      </c>
      <c r="W92">
        <f>COUNTIF(INDEX(Tabla4[Tallo],1):Tabla4[[#This Row],[Tallo]],Tabla4[[#This Row],[Tallo]])</f>
        <v>1</v>
      </c>
    </row>
  </sheetData>
  <sortState xmlns:xlrd2="http://schemas.microsoft.com/office/spreadsheetml/2017/richdata2" ref="U2:W92">
    <sortCondition ref="U2:U92"/>
    <sortCondition ref="V2:V92"/>
    <sortCondition ref="W2:W92"/>
  </sortState>
  <mergeCells count="1">
    <mergeCell ref="H1:I1"/>
  </mergeCells>
  <phoneticPr fontId="4" type="noConversion"/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AAA-66D7-468F-AA72-AD4441BEC796}">
  <dimension ref="A1:S30"/>
  <sheetViews>
    <sheetView workbookViewId="0">
      <selection activeCell="K1" sqref="K1"/>
    </sheetView>
  </sheetViews>
  <sheetFormatPr baseColWidth="10" defaultRowHeight="15" x14ac:dyDescent="0.25"/>
  <cols>
    <col min="13" max="13" width="13.85546875" bestFit="1" customWidth="1"/>
  </cols>
  <sheetData>
    <row r="1" spans="1:19" x14ac:dyDescent="0.25">
      <c r="A1">
        <v>463</v>
      </c>
      <c r="B1">
        <v>512</v>
      </c>
      <c r="C1">
        <v>136</v>
      </c>
      <c r="D1">
        <v>960</v>
      </c>
      <c r="E1">
        <f>ROW()</f>
        <v>1</v>
      </c>
      <c r="G1" cm="1">
        <f t="array" ref="G1:G30">_xlfn.FILTERXML("&lt;a&gt;&lt;b&gt;"&amp;SUBSTITUTE(_xlfn.TEXTJOIN("-",TRUE,TRANSPOSE($A$1:$E$6)),"-","&lt;/b&gt;&lt;b&gt;")&amp;"&lt;/b&gt;&lt;/a&gt;","//b")</f>
        <v>463</v>
      </c>
      <c r="I1" cm="1">
        <f t="array" ref="I1:I30">_xlfn.FILTERXML("&lt;lista&gt;&lt;valor&gt;"&amp;SUBSTITUTE(_xlfn.TEXTJOIN("-",TRUE,$A$1:$E$6),"-","&lt;/valor&gt;&lt;valor&gt;")&amp;"&lt;/valor&gt;&lt;/lista&gt;","//valor")</f>
        <v>463</v>
      </c>
      <c r="K1" s="1" cm="1">
        <f t="array" ref="K1:K30">_xlfn.FILTERXML("&lt;lista&gt;&lt;valor&gt;"&amp;_xlfn.TEXTJOIN("&lt;/valor&gt;&lt;valor&gt;",TRUE,$A$1:$E$6)&amp;"&lt;/valor&gt;&lt;/lista&gt;","//valor")</f>
        <v>463</v>
      </c>
      <c r="L1">
        <v>3</v>
      </c>
      <c r="M1" t="s">
        <v>0</v>
      </c>
      <c r="N1" t="s">
        <v>3</v>
      </c>
    </row>
    <row r="2" spans="1:19" x14ac:dyDescent="0.25">
      <c r="A2">
        <v>163</v>
      </c>
      <c r="B2">
        <v>20</v>
      </c>
      <c r="C2">
        <v>807</v>
      </c>
      <c r="D2">
        <v>149</v>
      </c>
      <c r="E2">
        <f>ROW()</f>
        <v>2</v>
      </c>
      <c r="G2">
        <v>163</v>
      </c>
      <c r="I2">
        <v>512</v>
      </c>
      <c r="K2">
        <v>512</v>
      </c>
    </row>
    <row r="3" spans="1:19" x14ac:dyDescent="0.25">
      <c r="A3">
        <v>722</v>
      </c>
      <c r="B3">
        <v>6</v>
      </c>
      <c r="C3">
        <v>481</v>
      </c>
      <c r="D3">
        <v>788</v>
      </c>
      <c r="E3">
        <f>ROW()</f>
        <v>3</v>
      </c>
      <c r="G3">
        <v>722</v>
      </c>
      <c r="I3">
        <v>136</v>
      </c>
      <c r="K3">
        <v>136</v>
      </c>
      <c r="L3">
        <v>2</v>
      </c>
      <c r="M3" t="s">
        <v>1</v>
      </c>
      <c r="N3" t="s">
        <v>4</v>
      </c>
    </row>
    <row r="4" spans="1:19" x14ac:dyDescent="0.25">
      <c r="A4">
        <v>921</v>
      </c>
      <c r="B4">
        <v>131</v>
      </c>
      <c r="C4">
        <v>470</v>
      </c>
      <c r="D4">
        <v>777</v>
      </c>
      <c r="E4">
        <f>ROW()</f>
        <v>4</v>
      </c>
      <c r="G4">
        <v>921</v>
      </c>
      <c r="I4">
        <v>960</v>
      </c>
      <c r="K4">
        <v>960</v>
      </c>
    </row>
    <row r="5" spans="1:19" x14ac:dyDescent="0.25">
      <c r="A5">
        <v>873</v>
      </c>
      <c r="B5">
        <v>333</v>
      </c>
      <c r="C5">
        <v>962</v>
      </c>
      <c r="D5">
        <v>858</v>
      </c>
      <c r="E5">
        <f>ROW()</f>
        <v>5</v>
      </c>
      <c r="G5">
        <v>873</v>
      </c>
      <c r="I5">
        <v>1</v>
      </c>
      <c r="K5">
        <v>1</v>
      </c>
      <c r="L5">
        <v>1</v>
      </c>
      <c r="M5" t="s">
        <v>2</v>
      </c>
      <c r="N5" t="s">
        <v>5</v>
      </c>
    </row>
    <row r="6" spans="1:19" x14ac:dyDescent="0.25">
      <c r="A6">
        <f>COLUMN()</f>
        <v>1</v>
      </c>
      <c r="B6">
        <f>COLUMN()</f>
        <v>2</v>
      </c>
      <c r="C6">
        <f>COLUMN()</f>
        <v>3</v>
      </c>
      <c r="D6">
        <f>COLUMN()</f>
        <v>4</v>
      </c>
      <c r="E6">
        <f>COLUMN()</f>
        <v>5</v>
      </c>
      <c r="G6">
        <v>1</v>
      </c>
      <c r="I6">
        <v>163</v>
      </c>
      <c r="K6">
        <v>163</v>
      </c>
    </row>
    <row r="7" spans="1:19" x14ac:dyDescent="0.25">
      <c r="G7">
        <v>512</v>
      </c>
      <c r="I7">
        <v>20</v>
      </c>
      <c r="K7">
        <v>20</v>
      </c>
    </row>
    <row r="8" spans="1:19" x14ac:dyDescent="0.25">
      <c r="G8">
        <v>20</v>
      </c>
      <c r="I8">
        <v>807</v>
      </c>
      <c r="K8">
        <v>807</v>
      </c>
      <c r="M8" t="s">
        <v>2</v>
      </c>
      <c r="N8" cm="1">
        <f t="array" ref="N8:S12">TRANSPOSE($A$1:$E$6)</f>
        <v>463</v>
      </c>
      <c r="O8">
        <v>163</v>
      </c>
      <c r="P8">
        <v>722</v>
      </c>
      <c r="Q8">
        <v>921</v>
      </c>
      <c r="R8">
        <v>873</v>
      </c>
      <c r="S8">
        <v>1</v>
      </c>
    </row>
    <row r="9" spans="1:19" x14ac:dyDescent="0.25">
      <c r="G9">
        <v>6</v>
      </c>
      <c r="I9">
        <v>149</v>
      </c>
      <c r="K9">
        <v>149</v>
      </c>
      <c r="N9">
        <v>512</v>
      </c>
      <c r="O9">
        <v>20</v>
      </c>
      <c r="P9">
        <v>6</v>
      </c>
      <c r="Q9">
        <v>131</v>
      </c>
      <c r="R9">
        <v>333</v>
      </c>
      <c r="S9">
        <v>2</v>
      </c>
    </row>
    <row r="10" spans="1:19" x14ac:dyDescent="0.25">
      <c r="G10">
        <v>131</v>
      </c>
      <c r="I10">
        <v>2</v>
      </c>
      <c r="K10">
        <v>2</v>
      </c>
      <c r="N10">
        <v>136</v>
      </c>
      <c r="O10">
        <v>807</v>
      </c>
      <c r="P10">
        <v>481</v>
      </c>
      <c r="Q10">
        <v>470</v>
      </c>
      <c r="R10">
        <v>962</v>
      </c>
      <c r="S10">
        <v>3</v>
      </c>
    </row>
    <row r="11" spans="1:19" x14ac:dyDescent="0.25">
      <c r="G11">
        <v>333</v>
      </c>
      <c r="I11">
        <v>722</v>
      </c>
      <c r="K11">
        <v>722</v>
      </c>
      <c r="N11">
        <v>960</v>
      </c>
      <c r="O11">
        <v>149</v>
      </c>
      <c r="P11">
        <v>788</v>
      </c>
      <c r="Q11">
        <v>777</v>
      </c>
      <c r="R11">
        <v>858</v>
      </c>
      <c r="S11">
        <v>4</v>
      </c>
    </row>
    <row r="12" spans="1:19" x14ac:dyDescent="0.25">
      <c r="G12">
        <v>2</v>
      </c>
      <c r="I12">
        <v>6</v>
      </c>
      <c r="K12">
        <v>6</v>
      </c>
      <c r="N12">
        <v>1</v>
      </c>
      <c r="O12">
        <v>2</v>
      </c>
      <c r="P12">
        <v>3</v>
      </c>
      <c r="Q12">
        <v>4</v>
      </c>
      <c r="R12">
        <v>5</v>
      </c>
      <c r="S12">
        <v>5</v>
      </c>
    </row>
    <row r="13" spans="1:19" x14ac:dyDescent="0.25">
      <c r="G13">
        <v>136</v>
      </c>
      <c r="I13">
        <v>481</v>
      </c>
      <c r="K13">
        <v>481</v>
      </c>
    </row>
    <row r="14" spans="1:19" x14ac:dyDescent="0.25">
      <c r="G14">
        <v>807</v>
      </c>
      <c r="I14">
        <v>788</v>
      </c>
      <c r="K14">
        <v>788</v>
      </c>
      <c r="M14" t="s">
        <v>1</v>
      </c>
      <c r="N14" t="str">
        <f>_xlfn.TEXTJOIN("-",TRUE,$A$1:$E$6)</f>
        <v>463-512-136-960-1-163-20-807-149-2-722-6-481-788-3-921-131-470-777-4-873-333-962-858-5-1-2-3-4-5</v>
      </c>
    </row>
    <row r="15" spans="1:19" x14ac:dyDescent="0.25">
      <c r="G15">
        <v>481</v>
      </c>
      <c r="I15">
        <v>3</v>
      </c>
      <c r="K15">
        <v>3</v>
      </c>
    </row>
    <row r="16" spans="1:19" x14ac:dyDescent="0.25">
      <c r="G16">
        <v>470</v>
      </c>
      <c r="I16">
        <v>921</v>
      </c>
      <c r="K16">
        <v>921</v>
      </c>
      <c r="M16" t="s">
        <v>0</v>
      </c>
      <c r="N16" t="str">
        <f>SUBSTITUTE(_xlfn.TEXTJOIN("-",TRUE,$A$1:$E$6),"-","&lt;/valor&gt;&lt;valor&gt;")</f>
        <v>463&lt;/valor&gt;&lt;valor&gt;512&lt;/valor&gt;&lt;valor&gt;136&lt;/valor&gt;&lt;valor&gt;960&lt;/valor&gt;&lt;valor&gt;1&lt;/valor&gt;&lt;valor&gt;163&lt;/valor&gt;&lt;valor&gt;20&lt;/valor&gt;&lt;valor&gt;807&lt;/valor&gt;&lt;valor&gt;149&lt;/valor&gt;&lt;valor&gt;2&lt;/valor&gt;&lt;valor&gt;722&lt;/valor&gt;&lt;valor&gt;6&lt;/valor&gt;&lt;valor&gt;481&lt;/valor&gt;&lt;valor&gt;788&lt;/valor&gt;&lt;valor&gt;3&lt;/valor&gt;&lt;valor&gt;921&lt;/valor&gt;&lt;valor&gt;131&lt;/valor&gt;&lt;valor&gt;470&lt;/valor&gt;&lt;valor&gt;777&lt;/valor&gt;&lt;valor&gt;4&lt;/valor&gt;&lt;valor&gt;873&lt;/valor&gt;&lt;valor&gt;333&lt;/valor&gt;&lt;valor&gt;962&lt;/valor&gt;&lt;valor&gt;858&lt;/valor&gt;&lt;valor&gt;5&lt;/valor&gt;&lt;valor&gt;1&lt;/valor&gt;&lt;valor&gt;2&lt;/valor&gt;&lt;valor&gt;3&lt;/valor&gt;&lt;valor&gt;4&lt;/valor&gt;&lt;valor&gt;5</v>
      </c>
    </row>
    <row r="17" spans="7:13" x14ac:dyDescent="0.25">
      <c r="G17">
        <v>962</v>
      </c>
      <c r="I17">
        <v>131</v>
      </c>
      <c r="K17">
        <v>131</v>
      </c>
    </row>
    <row r="18" spans="7:13" x14ac:dyDescent="0.25">
      <c r="G18">
        <v>3</v>
      </c>
      <c r="I18">
        <v>470</v>
      </c>
      <c r="K18">
        <v>470</v>
      </c>
      <c r="M18" s="1" t="s">
        <v>6</v>
      </c>
    </row>
    <row r="19" spans="7:13" x14ac:dyDescent="0.25">
      <c r="G19">
        <v>960</v>
      </c>
      <c r="I19">
        <v>777</v>
      </c>
      <c r="K19">
        <v>777</v>
      </c>
      <c r="M19" s="1" t="s">
        <v>7</v>
      </c>
    </row>
    <row r="20" spans="7:13" x14ac:dyDescent="0.25">
      <c r="G20">
        <v>149</v>
      </c>
      <c r="I20">
        <v>4</v>
      </c>
      <c r="K20">
        <v>4</v>
      </c>
    </row>
    <row r="21" spans="7:13" x14ac:dyDescent="0.25">
      <c r="G21">
        <v>788</v>
      </c>
      <c r="I21">
        <v>873</v>
      </c>
      <c r="K21">
        <v>873</v>
      </c>
    </row>
    <row r="22" spans="7:13" x14ac:dyDescent="0.25">
      <c r="G22">
        <v>777</v>
      </c>
      <c r="I22">
        <v>333</v>
      </c>
      <c r="K22">
        <v>333</v>
      </c>
    </row>
    <row r="23" spans="7:13" x14ac:dyDescent="0.25">
      <c r="G23">
        <v>858</v>
      </c>
      <c r="I23">
        <v>962</v>
      </c>
      <c r="K23">
        <v>962</v>
      </c>
    </row>
    <row r="24" spans="7:13" x14ac:dyDescent="0.25">
      <c r="G24">
        <v>4</v>
      </c>
      <c r="I24">
        <v>858</v>
      </c>
      <c r="K24">
        <v>858</v>
      </c>
    </row>
    <row r="25" spans="7:13" x14ac:dyDescent="0.25">
      <c r="G25">
        <v>1</v>
      </c>
      <c r="I25">
        <v>5</v>
      </c>
      <c r="K25">
        <v>5</v>
      </c>
    </row>
    <row r="26" spans="7:13" x14ac:dyDescent="0.25">
      <c r="G26">
        <v>2</v>
      </c>
      <c r="I26">
        <v>1</v>
      </c>
      <c r="K26">
        <v>1</v>
      </c>
    </row>
    <row r="27" spans="7:13" x14ac:dyDescent="0.25">
      <c r="G27">
        <v>3</v>
      </c>
      <c r="I27">
        <v>2</v>
      </c>
      <c r="K27">
        <v>2</v>
      </c>
    </row>
    <row r="28" spans="7:13" x14ac:dyDescent="0.25">
      <c r="G28">
        <v>4</v>
      </c>
      <c r="I28">
        <v>3</v>
      </c>
      <c r="K28">
        <v>3</v>
      </c>
    </row>
    <row r="29" spans="7:13" x14ac:dyDescent="0.25">
      <c r="G29">
        <v>5</v>
      </c>
      <c r="I29">
        <v>4</v>
      </c>
      <c r="K29">
        <v>4</v>
      </c>
    </row>
    <row r="30" spans="7:13" x14ac:dyDescent="0.25">
      <c r="G30">
        <v>5</v>
      </c>
      <c r="I30">
        <v>5</v>
      </c>
      <c r="K3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Datos</vt:lpstr>
      <vt:lpstr>TEMPORAL</vt:lpstr>
      <vt:lpstr>ListaDatos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2022-09-12T13:35:20Z</dcterms:modified>
</cp:coreProperties>
</file>