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Documents\AP5\P&amp;E\PDF\Inferencial\"/>
    </mc:Choice>
  </mc:AlternateContent>
  <xr:revisionPtr revIDLastSave="0" documentId="13_ncr:1_{D07D9F2C-E502-4238-B58A-8AA03B5BF829}" xr6:coauthVersionLast="47" xr6:coauthVersionMax="47" xr10:uidLastSave="{00000000-0000-0000-0000-000000000000}"/>
  <bookViews>
    <workbookView xWindow="-120" yWindow="-120" windowWidth="19440" windowHeight="10440" activeTab="2" xr2:uid="{00000000-000D-0000-FFFF-FFFF00000000}"/>
  </bookViews>
  <sheets>
    <sheet name="DrMacias" sheetId="1" r:id="rId1"/>
    <sheet name="Color" sheetId="2" r:id="rId2"/>
    <sheet name="Apunt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1" i="2" l="1"/>
  <c r="O21" i="2"/>
  <c r="R20" i="2"/>
  <c r="R18" i="2"/>
  <c r="R21" i="2" s="1"/>
  <c r="Q17" i="2"/>
  <c r="O26" i="2" s="1"/>
  <c r="O17" i="2"/>
  <c r="O25" i="2" s="1"/>
  <c r="AA24" i="1"/>
  <c r="AA22" i="1"/>
  <c r="F24" i="2"/>
  <c r="C24" i="2"/>
  <c r="I21" i="2"/>
  <c r="I18" i="2"/>
  <c r="I24" i="2" s="1"/>
  <c r="F20" i="2"/>
  <c r="C30" i="2" s="1"/>
  <c r="C20" i="2"/>
  <c r="C29" i="2" s="1"/>
  <c r="F17" i="2"/>
  <c r="C28" i="2" s="1"/>
  <c r="C17" i="2"/>
  <c r="C27" i="2" s="1"/>
  <c r="C31" i="2" s="1"/>
  <c r="F31" i="2" s="1"/>
  <c r="F32" i="2" s="1"/>
  <c r="I33" i="2" s="1"/>
  <c r="T22" i="1"/>
  <c r="S22" i="1"/>
  <c r="Z20" i="1"/>
  <c r="X20" i="1"/>
  <c r="V20" i="1"/>
  <c r="T20" i="1"/>
  <c r="S20" i="1"/>
  <c r="Z17" i="1"/>
  <c r="X17" i="1"/>
  <c r="V17" i="1"/>
  <c r="T17" i="1"/>
  <c r="S17" i="1"/>
  <c r="Z12" i="1"/>
  <c r="Z9" i="1"/>
  <c r="Z6" i="1"/>
  <c r="Z3" i="1"/>
  <c r="X12" i="1"/>
  <c r="X9" i="1"/>
  <c r="X6" i="1"/>
  <c r="X3" i="1"/>
  <c r="Q19" i="2" l="1"/>
  <c r="O28" i="2" s="1"/>
  <c r="O19" i="2"/>
  <c r="O27" i="2" s="1"/>
  <c r="O29" i="2" s="1"/>
  <c r="Q29" i="2" s="1"/>
  <c r="O30" i="2" s="1"/>
  <c r="Q30" i="2" s="1"/>
</calcChain>
</file>

<file path=xl/sharedStrings.xml><?xml version="1.0" encoding="utf-8"?>
<sst xmlns="http://schemas.openxmlformats.org/spreadsheetml/2006/main" count="148" uniqueCount="91">
  <si>
    <t>CONCEPTOS</t>
  </si>
  <si>
    <t>&gt;</t>
  </si>
  <si>
    <t>Probabilidad</t>
  </si>
  <si>
    <t>Esperado/Observado</t>
  </si>
  <si>
    <t>Inferencia</t>
  </si>
  <si>
    <t>Grados de Libertad</t>
  </si>
  <si>
    <t>GRADOS DE LIBERTAD</t>
  </si>
  <si>
    <r>
      <t>Distribución x</t>
    </r>
    <r>
      <rPr>
        <vertAlign val="superscript"/>
        <sz val="11"/>
        <color theme="1"/>
        <rFont val="Calibri"/>
        <family val="2"/>
        <scheme val="minor"/>
      </rPr>
      <t>2</t>
    </r>
    <r>
      <rPr>
        <sz val="11"/>
        <color theme="1"/>
        <rFont val="Calibri"/>
        <family val="2"/>
        <scheme val="minor"/>
      </rPr>
      <t xml:space="preserve"> (Probabilidad)</t>
    </r>
  </si>
  <si>
    <t>GL =</t>
  </si>
  <si>
    <t>(columnas - 1) * (filas - 1)</t>
  </si>
  <si>
    <t>En el caso de una tabla de 2x2, el grado es 1.</t>
  </si>
  <si>
    <t>FÓRMULA</t>
  </si>
  <si>
    <t>Es decir, la Chi Cuadrada de Pearson (Pearson es el autor del método) nos dice que es el resultado de la sumatoria de lo que observo menos lo que espero (al cuadrado) sobre lo que espero.</t>
  </si>
  <si>
    <t>EJEMPLO</t>
  </si>
  <si>
    <t>Vamos a probar un nuevo medicamento contra un control.</t>
  </si>
  <si>
    <t>Con 50 personas sobre las que se va a probar.</t>
  </si>
  <si>
    <t>Y 100 personas con un antiguo medicamento.</t>
  </si>
  <si>
    <t>Tx</t>
  </si>
  <si>
    <t>E16</t>
  </si>
  <si>
    <t>a</t>
  </si>
  <si>
    <r>
      <rPr>
        <vertAlign val="superscript"/>
        <sz val="22"/>
        <color theme="1"/>
        <rFont val="Calibri"/>
        <family val="2"/>
        <scheme val="minor"/>
      </rPr>
      <t>O</t>
    </r>
    <r>
      <rPr>
        <sz val="22"/>
        <color theme="1"/>
        <rFont val="Calibri"/>
        <family val="2"/>
        <scheme val="minor"/>
      </rPr>
      <t>10</t>
    </r>
  </si>
  <si>
    <r>
      <rPr>
        <vertAlign val="superscript"/>
        <sz val="22"/>
        <color theme="1"/>
        <rFont val="Calibri"/>
        <family val="2"/>
        <scheme val="minor"/>
      </rPr>
      <t>O</t>
    </r>
    <r>
      <rPr>
        <sz val="22"/>
        <color theme="1"/>
        <rFont val="Calibri"/>
        <family val="2"/>
        <scheme val="minor"/>
      </rPr>
      <t>40</t>
    </r>
  </si>
  <si>
    <r>
      <rPr>
        <vertAlign val="superscript"/>
        <sz val="22"/>
        <color theme="1"/>
        <rFont val="Calibri"/>
        <family val="2"/>
        <scheme val="minor"/>
      </rPr>
      <t>O</t>
    </r>
    <r>
      <rPr>
        <sz val="22"/>
        <color theme="1"/>
        <rFont val="Calibri"/>
        <family val="2"/>
        <scheme val="minor"/>
      </rPr>
      <t>38</t>
    </r>
  </si>
  <si>
    <r>
      <rPr>
        <vertAlign val="superscript"/>
        <sz val="22"/>
        <color theme="1"/>
        <rFont val="Calibri"/>
        <family val="2"/>
        <scheme val="minor"/>
      </rPr>
      <t>O</t>
    </r>
    <r>
      <rPr>
        <sz val="22"/>
        <color theme="1"/>
        <rFont val="Calibri"/>
        <family val="2"/>
        <scheme val="minor"/>
      </rPr>
      <t>62</t>
    </r>
  </si>
  <si>
    <t>E34</t>
  </si>
  <si>
    <t>E32</t>
  </si>
  <si>
    <t>E68</t>
  </si>
  <si>
    <t>b</t>
  </si>
  <si>
    <t>c</t>
  </si>
  <si>
    <t>d</t>
  </si>
  <si>
    <t>CURÓ</t>
  </si>
  <si>
    <t>NO CURÓ</t>
  </si>
  <si>
    <t>Control</t>
  </si>
  <si>
    <t>Es decir, 80% (curó a 40 de 50)</t>
  </si>
  <si>
    <t>Es decir, 62% (curó a 62 de 100)</t>
  </si>
  <si>
    <t>A primera vista, el nuevo medicamento funcionó mejor que el anterior (un 80% contra un 62%), pero en estadística se calcula de otra manera</t>
  </si>
  <si>
    <t>Se va a calcular con chi cuadrada la probabilidad de que esa diferencia haya sido meramente la suerte, el azar, etc.</t>
  </si>
  <si>
    <t>Para eso, tengo que calcular el valor observado contra el valor que se esperaría si no hubiera diferencia en los dos tratamientos. Se calcula así &gt;</t>
  </si>
  <si>
    <t>Para a &gt;</t>
  </si>
  <si>
    <t>El total de su fila * El total de su columna / Total General</t>
  </si>
  <si>
    <t>a =</t>
  </si>
  <si>
    <t>50 * 48</t>
  </si>
  <si>
    <t>b =</t>
  </si>
  <si>
    <t>c =</t>
  </si>
  <si>
    <t>d =</t>
  </si>
  <si>
    <t>50 * 102</t>
  </si>
  <si>
    <t>100 * 48</t>
  </si>
  <si>
    <t>100 * 102</t>
  </si>
  <si>
    <t>Aplicando la fórmula &gt;</t>
  </si>
  <si>
    <t>+</t>
  </si>
  <si>
    <t>Conversión a P =</t>
  </si>
  <si>
    <t>Según la tabla, al ser mayor a 3,8415, la probabilidad es menor al 5%</t>
  </si>
  <si>
    <t>Conclusión: esto no es suerte, es algo que se le puede atribuir al medicamento</t>
  </si>
  <si>
    <t>En dos ciudades, A y B, se observó el color del pelo y de los ojos de sus habitantes, encontrándose las siguientes tablas:</t>
  </si>
  <si>
    <t>Ciudad A</t>
  </si>
  <si>
    <t>Cabello</t>
  </si>
  <si>
    <t>Ojos</t>
  </si>
  <si>
    <t>Azul</t>
  </si>
  <si>
    <t>No Azul</t>
  </si>
  <si>
    <t>Rubio</t>
  </si>
  <si>
    <t>No Rubio</t>
  </si>
  <si>
    <t>Ciudad B</t>
  </si>
  <si>
    <t>Hallar los coeficientes de contingencia de las dos ciudades.</t>
  </si>
  <si>
    <t>¿En cuál de las dos ciudades podemos afirmar que hay mayor dependencia entre el color del pelo y de los ojos?</t>
  </si>
  <si>
    <t>RUBIO</t>
  </si>
  <si>
    <t>NO RUBIO</t>
  </si>
  <si>
    <t>AZUL</t>
  </si>
  <si>
    <t>NO AZUL</t>
  </si>
  <si>
    <t>E</t>
  </si>
  <si>
    <t>O</t>
  </si>
  <si>
    <t>FÓRMULA &gt;</t>
  </si>
  <si>
    <t>CHI</t>
  </si>
  <si>
    <t>P</t>
  </si>
  <si>
    <t>Límites de clase</t>
  </si>
  <si>
    <t xml:space="preserve">Frecuencias Observadas </t>
  </si>
  <si>
    <t>Menor que 1.75</t>
  </si>
  <si>
    <t>De 1.75 a 2.25</t>
  </si>
  <si>
    <t>De 2.25 a 2.75</t>
  </si>
  <si>
    <t>De 2.75 a 3.25</t>
  </si>
  <si>
    <t>De 3.25 a 3.75</t>
  </si>
  <si>
    <t>De 3.75 a 4.25</t>
  </si>
  <si>
    <t>De 4.25 a 4.75</t>
  </si>
  <si>
    <r>
      <t xml:space="preserve">Pruebe la hipótesis de que la distribución de frecuencia de las duraciones de baterías para  notebooks  dadas  en  la  siguiente  tabla. Se  puede  aproximar  mediante  una distribución normal con media </t>
    </r>
    <r>
      <rPr>
        <sz val="12"/>
        <color theme="1"/>
        <rFont val="Calibri"/>
        <family val="2"/>
      </rPr>
      <t>μ</t>
    </r>
    <r>
      <rPr>
        <sz val="12"/>
        <color theme="1"/>
        <rFont val="Calibri"/>
        <family val="2"/>
        <scheme val="minor"/>
      </rPr>
      <t xml:space="preserve"> = 3.5 y desviación estándar </t>
    </r>
    <r>
      <rPr>
        <sz val="12"/>
        <color theme="1"/>
        <rFont val="Calibri"/>
        <family val="2"/>
      </rPr>
      <t>σ</t>
    </r>
    <r>
      <rPr>
        <sz val="12"/>
        <color theme="1"/>
        <rFont val="Calibri"/>
        <family val="2"/>
        <scheme val="minor"/>
      </rPr>
      <t xml:space="preserve"> = 0.7. Utilice un </t>
    </r>
    <r>
      <rPr>
        <sz val="12"/>
        <color theme="1"/>
        <rFont val="Calibri"/>
        <family val="2"/>
      </rPr>
      <t>α</t>
    </r>
    <r>
      <rPr>
        <sz val="12"/>
        <color theme="1"/>
        <rFont val="Calibri"/>
        <family val="2"/>
        <scheme val="minor"/>
      </rPr>
      <t xml:space="preserve"> = 0.05</t>
    </r>
  </si>
  <si>
    <t xml:space="preserve">Sea  X : “Tiempo de duración de las baterías” </t>
  </si>
  <si>
    <t>i</t>
  </si>
  <si>
    <t>Plantear Hipótesis:</t>
  </si>
  <si>
    <r>
      <t>H</t>
    </r>
    <r>
      <rPr>
        <vertAlign val="subscript"/>
        <sz val="11"/>
        <color theme="1"/>
        <rFont val="Calibri"/>
        <family val="2"/>
        <scheme val="minor"/>
      </rPr>
      <t>0</t>
    </r>
  </si>
  <si>
    <r>
      <t>H</t>
    </r>
    <r>
      <rPr>
        <vertAlign val="subscript"/>
        <sz val="11"/>
        <color theme="1"/>
        <rFont val="Calibri"/>
        <family val="2"/>
        <scheme val="minor"/>
      </rPr>
      <t>1</t>
    </r>
  </si>
  <si>
    <t>X = N(3.5, 0,49)</t>
  </si>
  <si>
    <r>
      <t xml:space="preserve">X </t>
    </r>
    <r>
      <rPr>
        <sz val="11"/>
        <color theme="1"/>
        <rFont val="Calibri"/>
        <family val="2"/>
      </rPr>
      <t>≠</t>
    </r>
    <r>
      <rPr>
        <sz val="11"/>
        <color theme="1"/>
        <rFont val="Calibri"/>
        <family val="2"/>
        <scheme val="minor"/>
      </rPr>
      <t xml:space="preserve"> N(3.5, 0,49)</t>
    </r>
  </si>
  <si>
    <t xml:space="preserve">Estadístico de prueba: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</si>
</sst>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sz val="12"/>
      <color theme="1"/>
      <name val="Calibri"/>
      <family val="2"/>
      <scheme val="minor"/>
    </font>
    <font>
      <vertAlign val="superscript"/>
      <sz val="11"/>
      <color theme="1"/>
      <name val="Calibri"/>
      <family val="2"/>
      <scheme val="minor"/>
    </font>
    <font>
      <b/>
      <sz val="11"/>
      <color rgb="FFFF0000"/>
      <name val="Calibri"/>
      <family val="2"/>
      <scheme val="minor"/>
    </font>
    <font>
      <sz val="22"/>
      <color theme="1"/>
      <name val="Calibri"/>
      <family val="2"/>
      <scheme val="minor"/>
    </font>
    <font>
      <sz val="12"/>
      <color theme="4" tint="-0.249977111117893"/>
      <name val="Calibri"/>
      <family val="2"/>
      <scheme val="minor"/>
    </font>
    <font>
      <vertAlign val="superscript"/>
      <sz val="22"/>
      <color theme="1"/>
      <name val="Calibri"/>
      <family val="2"/>
      <scheme val="minor"/>
    </font>
    <font>
      <sz val="11"/>
      <color rgb="FFC00000"/>
      <name val="Calibri"/>
      <family val="2"/>
      <scheme val="minor"/>
    </font>
    <font>
      <b/>
      <sz val="11"/>
      <color rgb="FFC00000"/>
      <name val="Calibri"/>
      <family val="2"/>
      <scheme val="minor"/>
    </font>
    <font>
      <b/>
      <sz val="12"/>
      <color rgb="FFC00000"/>
      <name val="Calibri"/>
      <family val="2"/>
      <scheme val="minor"/>
    </font>
    <font>
      <sz val="11"/>
      <color theme="1"/>
      <name val="Calibri"/>
      <family val="2"/>
      <scheme val="minor"/>
    </font>
    <font>
      <sz val="12"/>
      <color theme="1"/>
      <name val="Calibri"/>
      <family val="2"/>
      <scheme val="minor"/>
    </font>
    <font>
      <sz val="8"/>
      <color theme="1"/>
      <name val="Calibri"/>
      <family val="2"/>
      <scheme val="minor"/>
    </font>
    <font>
      <b/>
      <sz val="12"/>
      <color rgb="FFFF0000"/>
      <name val="Calibri"/>
      <family val="2"/>
      <scheme val="minor"/>
    </font>
    <font>
      <sz val="12"/>
      <color theme="1"/>
      <name val="Calibri"/>
      <family val="2"/>
    </font>
    <font>
      <vertAlign val="subscript"/>
      <sz val="11"/>
      <color theme="1"/>
      <name val="Calibri"/>
      <family val="2"/>
      <scheme val="minor"/>
    </font>
    <font>
      <sz val="11"/>
      <color theme="1"/>
      <name val="Calibri"/>
      <family val="2"/>
    </font>
  </fonts>
  <fills count="2">
    <fill>
      <patternFill patternType="none"/>
    </fill>
    <fill>
      <patternFill patternType="gray125"/>
    </fill>
  </fills>
  <borders count="1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11" fillId="0" borderId="0" applyFont="0" applyFill="0" applyBorder="0" applyAlignment="0" applyProtection="0"/>
  </cellStyleXfs>
  <cellXfs count="71">
    <xf numFmtId="0" fontId="0" fillId="0" borderId="0" xfId="0"/>
    <xf numFmtId="0" fontId="2" fillId="0" borderId="0" xfId="0" applyFont="1"/>
    <xf numFmtId="0" fontId="0" fillId="0" borderId="0" xfId="0" applyAlignment="1">
      <alignment horizontal="right"/>
    </xf>
    <xf numFmtId="0" fontId="0" fillId="0" borderId="0" xfId="0" applyAlignment="1">
      <alignment horizontal="left"/>
    </xf>
    <xf numFmtId="0" fontId="2" fillId="0" borderId="0" xfId="0" applyFont="1" applyAlignment="1">
      <alignment horizontal="left"/>
    </xf>
    <xf numFmtId="0" fontId="1" fillId="0" borderId="0" xfId="0" applyFont="1" applyAlignment="1">
      <alignment horizontal="right"/>
    </xf>
    <xf numFmtId="0" fontId="1" fillId="0" borderId="0" xfId="0" applyFont="1"/>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5" fillId="0" borderId="0" xfId="0" applyFont="1" applyBorder="1" applyAlignment="1">
      <alignment horizontal="center" vertical="center"/>
    </xf>
    <xf numFmtId="0" fontId="4" fillId="0" borderId="1" xfId="0" applyFont="1" applyBorder="1" applyAlignment="1">
      <alignment horizontal="left"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4" fillId="0" borderId="7" xfId="0" applyFont="1" applyBorder="1" applyAlignment="1">
      <alignment horizontal="left"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1" fillId="0" borderId="0" xfId="0" applyFont="1" applyAlignment="1">
      <alignment horizontal="center"/>
    </xf>
    <xf numFmtId="0" fontId="2" fillId="0" borderId="0" xfId="0" applyFont="1" applyAlignment="1">
      <alignment horizontal="right"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xf numFmtId="0" fontId="0" fillId="0" borderId="0" xfId="0" applyAlignment="1">
      <alignment vertical="center"/>
    </xf>
    <xf numFmtId="0" fontId="0" fillId="0" borderId="9" xfId="0" applyBorder="1" applyAlignment="1">
      <alignment textRotation="90"/>
    </xf>
    <xf numFmtId="0" fontId="0" fillId="0" borderId="9" xfId="0" applyBorder="1" applyAlignment="1">
      <alignment horizontal="left" vertical="center" textRotation="90"/>
    </xf>
    <xf numFmtId="0" fontId="12" fillId="0" borderId="9" xfId="0" applyFont="1" applyBorder="1" applyAlignment="1">
      <alignment horizontal="center" vertical="center"/>
    </xf>
    <xf numFmtId="0" fontId="0" fillId="0" borderId="0" xfId="0" applyBorder="1" applyAlignment="1">
      <alignment horizontal="center" vertical="center" textRotation="90"/>
    </xf>
    <xf numFmtId="0" fontId="0" fillId="0" borderId="0" xfId="0" applyBorder="1" applyAlignment="1">
      <alignment horizontal="left" vertical="center"/>
    </xf>
    <xf numFmtId="0" fontId="12" fillId="0" borderId="0" xfId="0" applyFont="1" applyBorder="1" applyAlignment="1">
      <alignment horizontal="center" vertical="center"/>
    </xf>
    <xf numFmtId="0" fontId="0" fillId="0" borderId="0" xfId="0" applyBorder="1" applyAlignment="1">
      <alignment horizontal="right" vertical="center"/>
    </xf>
    <xf numFmtId="0" fontId="4" fillId="0" borderId="7" xfId="0" applyFont="1" applyBorder="1" applyAlignment="1">
      <alignment horizontal="right" vertical="center"/>
    </xf>
    <xf numFmtId="0" fontId="4" fillId="0" borderId="1" xfId="0" applyFont="1" applyBorder="1" applyAlignment="1">
      <alignment horizontal="right" vertical="center"/>
    </xf>
    <xf numFmtId="0" fontId="0" fillId="0" borderId="8" xfId="0" applyBorder="1" applyAlignment="1">
      <alignment vertical="center"/>
    </xf>
    <xf numFmtId="0" fontId="13" fillId="0" borderId="0" xfId="0" applyFont="1" applyAlignment="1">
      <alignment vertical="center" wrapText="1"/>
    </xf>
    <xf numFmtId="10" fontId="10" fillId="0" borderId="0" xfId="1" applyNumberFormat="1" applyFont="1"/>
    <xf numFmtId="10" fontId="14" fillId="0" borderId="0" xfId="1" applyNumberFormat="1" applyFont="1"/>
    <xf numFmtId="0" fontId="4" fillId="0" borderId="2" xfId="0" applyFont="1" applyBorder="1" applyAlignment="1">
      <alignment horizontal="left" vertical="center"/>
    </xf>
    <xf numFmtId="0" fontId="0" fillId="0" borderId="3" xfId="0" applyBorder="1" applyAlignment="1">
      <alignment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4" fillId="0" borderId="0" xfId="0" applyFont="1" applyAlignment="1">
      <alignment horizontal="center" wrapText="1"/>
    </xf>
    <xf numFmtId="0" fontId="8" fillId="0" borderId="0" xfId="0" applyFont="1" applyBorder="1" applyAlignment="1">
      <alignment horizontal="left" wrapText="1"/>
    </xf>
    <xf numFmtId="0" fontId="0" fillId="0" borderId="0" xfId="0" applyAlignment="1">
      <alignment horizontal="left" wrapText="1"/>
    </xf>
    <xf numFmtId="0" fontId="0" fillId="0" borderId="6" xfId="0" applyBorder="1" applyAlignment="1">
      <alignment horizontal="center"/>
    </xf>
    <xf numFmtId="0" fontId="0" fillId="0" borderId="0" xfId="0" applyAlignment="1">
      <alignment horizontal="center" vertical="center"/>
    </xf>
    <xf numFmtId="0" fontId="0" fillId="0" borderId="7" xfId="0" applyBorder="1" applyAlignment="1">
      <alignment horizontal="center"/>
    </xf>
    <xf numFmtId="0" fontId="1" fillId="0" borderId="0" xfId="0" applyFont="1" applyAlignment="1">
      <alignment horizontal="center" vertical="center"/>
    </xf>
    <xf numFmtId="0" fontId="9" fillId="0" borderId="0" xfId="0" applyFont="1" applyAlignment="1">
      <alignment horizontal="left" wrapText="1"/>
    </xf>
    <xf numFmtId="0" fontId="1" fillId="0" borderId="0" xfId="0" applyFont="1" applyAlignment="1">
      <alignment horizontal="left"/>
    </xf>
    <xf numFmtId="0" fontId="0" fillId="0" borderId="0" xfId="0" applyAlignment="1">
      <alignment horizontal="left"/>
    </xf>
    <xf numFmtId="0" fontId="0" fillId="0" borderId="0" xfId="0" applyAlignment="1">
      <alignment horizontal="left" vertical="center" wrapText="1"/>
    </xf>
    <xf numFmtId="0" fontId="2" fillId="0" borderId="5" xfId="0" applyFont="1" applyBorder="1" applyAlignment="1">
      <alignment horizontal="center" vertical="center" textRotation="90"/>
    </xf>
    <xf numFmtId="0" fontId="0" fillId="0" borderId="9" xfId="0" applyBorder="1" applyAlignment="1">
      <alignment horizontal="center" vertical="center" textRotation="90"/>
    </xf>
    <xf numFmtId="0" fontId="0" fillId="0" borderId="9" xfId="0"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0" xfId="0" applyAlignment="1">
      <alignment horizontal="center" vertical="center" wrapText="1"/>
    </xf>
    <xf numFmtId="0" fontId="12" fillId="0" borderId="0" xfId="0" applyFont="1" applyAlignment="1">
      <alignment horizontal="left" wrapText="1"/>
    </xf>
    <xf numFmtId="0" fontId="0" fillId="0" borderId="0" xfId="0" applyAlignment="1">
      <alignment horizontal="right" vertical="center"/>
    </xf>
  </cellXfs>
  <cellStyles count="2">
    <cellStyle name="Normal" xfId="0" builtinId="0"/>
    <cellStyle name="Porcentaje" xfId="1" builtinId="5"/>
  </cellStyles>
  <dxfs count="3">
    <dxf>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371475</xdr:colOff>
      <xdr:row>15</xdr:row>
      <xdr:rowOff>80962</xdr:rowOff>
    </xdr:from>
    <xdr:ext cx="2228302" cy="711670"/>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2A0E1786-A858-A54A-AD49-75124BBD807E}"/>
                </a:ext>
              </a:extLst>
            </xdr:cNvPr>
            <xdr:cNvSpPr txBox="1"/>
          </xdr:nvSpPr>
          <xdr:spPr>
            <a:xfrm>
              <a:off x="371475" y="2805112"/>
              <a:ext cx="2228302" cy="7116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AR" sz="2400" i="1">
                            <a:latin typeface="Cambria Math" panose="02040503050406030204" pitchFamily="18" charset="0"/>
                          </a:rPr>
                        </m:ctrlPr>
                      </m:sSupPr>
                      <m:e>
                        <m:r>
                          <a:rPr lang="es-ES" sz="2400" b="0" i="1">
                            <a:latin typeface="Cambria Math" panose="02040503050406030204" pitchFamily="18" charset="0"/>
                          </a:rPr>
                          <m:t>𝑥</m:t>
                        </m:r>
                      </m:e>
                      <m:sup>
                        <m:r>
                          <a:rPr lang="es-ES" sz="2400" b="0" i="1">
                            <a:latin typeface="Cambria Math" panose="02040503050406030204" pitchFamily="18" charset="0"/>
                          </a:rPr>
                          <m:t>𝑎</m:t>
                        </m:r>
                      </m:sup>
                    </m:sSup>
                    <m:r>
                      <a:rPr lang="es-ES" sz="2400" b="0" i="1">
                        <a:latin typeface="Cambria Math" panose="02040503050406030204" pitchFamily="18" charset="0"/>
                      </a:rPr>
                      <m:t>=</m:t>
                    </m:r>
                    <m:f>
                      <m:fPr>
                        <m:ctrlPr>
                          <a:rPr lang="es-ES" sz="2400" b="0" i="1">
                            <a:latin typeface="Cambria Math" panose="02040503050406030204" pitchFamily="18" charset="0"/>
                          </a:rPr>
                        </m:ctrlPr>
                      </m:fPr>
                      <m:num>
                        <m:nary>
                          <m:naryPr>
                            <m:chr m:val="∑"/>
                            <m:subHide m:val="on"/>
                            <m:supHide m:val="on"/>
                            <m:ctrlPr>
                              <a:rPr lang="es-ES" sz="2400" b="0" i="1">
                                <a:latin typeface="Cambria Math" panose="02040503050406030204" pitchFamily="18" charset="0"/>
                              </a:rPr>
                            </m:ctrlPr>
                          </m:naryPr>
                          <m:sub/>
                          <m:sup/>
                          <m:e>
                            <m:sSup>
                              <m:sSupPr>
                                <m:ctrlPr>
                                  <a:rPr lang="es-ES" sz="2400" b="0" i="1">
                                    <a:latin typeface="Cambria Math" panose="02040503050406030204" pitchFamily="18" charset="0"/>
                                  </a:rPr>
                                </m:ctrlPr>
                              </m:sSupPr>
                              <m:e>
                                <m:r>
                                  <a:rPr lang="es-ES" sz="2400" b="0" i="1">
                                    <a:latin typeface="Cambria Math" panose="02040503050406030204" pitchFamily="18" charset="0"/>
                                  </a:rPr>
                                  <m:t>(</m:t>
                                </m:r>
                                <m:r>
                                  <a:rPr lang="es-ES" sz="2400" b="0" i="1">
                                    <a:latin typeface="Cambria Math" panose="02040503050406030204" pitchFamily="18" charset="0"/>
                                  </a:rPr>
                                  <m:t>𝑂</m:t>
                                </m:r>
                                <m:r>
                                  <a:rPr lang="es-ES" sz="2400" b="0" i="1">
                                    <a:latin typeface="Cambria Math" panose="02040503050406030204" pitchFamily="18" charset="0"/>
                                  </a:rPr>
                                  <m:t>−</m:t>
                                </m:r>
                                <m:r>
                                  <a:rPr lang="es-ES" sz="2400" b="0" i="1">
                                    <a:latin typeface="Cambria Math" panose="02040503050406030204" pitchFamily="18" charset="0"/>
                                  </a:rPr>
                                  <m:t>𝐸</m:t>
                                </m:r>
                                <m:r>
                                  <a:rPr lang="es-ES" sz="2400" b="0" i="1">
                                    <a:latin typeface="Cambria Math" panose="02040503050406030204" pitchFamily="18" charset="0"/>
                                  </a:rPr>
                                  <m:t>)</m:t>
                                </m:r>
                              </m:e>
                              <m:sup>
                                <m:r>
                                  <a:rPr lang="es-ES" sz="2400" b="0" i="1">
                                    <a:latin typeface="Cambria Math" panose="02040503050406030204" pitchFamily="18" charset="0"/>
                                  </a:rPr>
                                  <m:t>𝑎</m:t>
                                </m:r>
                              </m:sup>
                            </m:sSup>
                          </m:e>
                        </m:nary>
                      </m:num>
                      <m:den>
                        <m:r>
                          <a:rPr lang="es-ES" sz="2400" b="0" i="1">
                            <a:latin typeface="Cambria Math" panose="02040503050406030204" pitchFamily="18" charset="0"/>
                          </a:rPr>
                          <m:t>𝐸</m:t>
                        </m:r>
                      </m:den>
                    </m:f>
                  </m:oMath>
                </m:oMathPara>
              </a14:m>
              <a:endParaRPr lang="es-AR" sz="2400"/>
            </a:p>
          </xdr:txBody>
        </xdr:sp>
      </mc:Choice>
      <mc:Fallback xmlns="">
        <xdr:sp macro="" textlink="">
          <xdr:nvSpPr>
            <xdr:cNvPr id="2" name="CuadroTexto 1">
              <a:extLst>
                <a:ext uri="{FF2B5EF4-FFF2-40B4-BE49-F238E27FC236}">
                  <a16:creationId xmlns:a16="http://schemas.microsoft.com/office/drawing/2014/main" id="{2A0E1786-A858-A54A-AD49-75124BBD807E}"/>
                </a:ext>
              </a:extLst>
            </xdr:cNvPr>
            <xdr:cNvSpPr txBox="1"/>
          </xdr:nvSpPr>
          <xdr:spPr>
            <a:xfrm>
              <a:off x="371475" y="2805112"/>
              <a:ext cx="2228302" cy="7116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400" b="0" i="0">
                  <a:latin typeface="Cambria Math" panose="02040503050406030204" pitchFamily="18" charset="0"/>
                </a:rPr>
                <a:t>𝑥</a:t>
              </a:r>
              <a:r>
                <a:rPr lang="es-AR" sz="2400" b="0" i="0">
                  <a:latin typeface="Cambria Math" panose="02040503050406030204" pitchFamily="18" charset="0"/>
                </a:rPr>
                <a:t>^</a:t>
              </a:r>
              <a:r>
                <a:rPr lang="es-ES" sz="2400" b="0" i="0">
                  <a:latin typeface="Cambria Math" panose="02040503050406030204" pitchFamily="18" charset="0"/>
                </a:rPr>
                <a:t>𝑎=(∑▒〖(𝑂−𝐸)〗^𝑎 )/𝐸</a:t>
              </a:r>
              <a:endParaRPr lang="es-AR" sz="2400"/>
            </a:p>
          </xdr:txBody>
        </xdr:sp>
      </mc:Fallback>
    </mc:AlternateContent>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804A57-E2AE-4F57-AEFD-9A9785CA5A32}" name="Tabla1" displayName="Tabla1" ref="C6:E13" totalsRowShown="0">
  <tableColumns count="3">
    <tableColumn id="3" xr3:uid="{963123AB-6D79-42E1-9A02-F1A649C92C6F}" name="i" dataDxfId="0"/>
    <tableColumn id="1" xr3:uid="{AF737F89-CF02-489F-941D-8130221FD8A9}" name="Límites de clase" dataDxfId="1"/>
    <tableColumn id="2" xr3:uid="{71358679-F0AF-4773-8FF9-D056E6539483}" name="Frecuencias Observadas "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9"/>
  <sheetViews>
    <sheetView topLeftCell="A10" zoomScaleNormal="100" workbookViewId="0">
      <selection activeCell="AA22" sqref="AA22"/>
    </sheetView>
  </sheetViews>
  <sheetFormatPr baseColWidth="10" defaultColWidth="9.140625" defaultRowHeight="15" x14ac:dyDescent="0.25"/>
  <cols>
    <col min="6" max="6" width="5.7109375" customWidth="1"/>
    <col min="7" max="7" width="5.85546875" customWidth="1"/>
    <col min="8" max="8" width="2.42578125" customWidth="1"/>
    <col min="9" max="9" width="8" customWidth="1"/>
    <col min="10" max="11" width="2.42578125" customWidth="1"/>
    <col min="12" max="12" width="8" bestFit="1" customWidth="1"/>
    <col min="13" max="14" width="2.42578125" customWidth="1"/>
    <col min="15" max="15" width="8" bestFit="1" customWidth="1"/>
    <col min="16" max="16" width="2.42578125" style="13" customWidth="1"/>
    <col min="17" max="17" width="16.7109375" customWidth="1"/>
    <col min="19" max="19" width="7.7109375" bestFit="1" customWidth="1"/>
    <col min="20" max="26" width="4.7109375" customWidth="1"/>
  </cols>
  <sheetData>
    <row r="1" spans="1:27" ht="15.75" x14ac:dyDescent="0.25">
      <c r="A1" s="1" t="s">
        <v>0</v>
      </c>
      <c r="G1" s="1" t="s">
        <v>13</v>
      </c>
      <c r="S1" s="2" t="s">
        <v>38</v>
      </c>
      <c r="T1" t="s">
        <v>39</v>
      </c>
      <c r="AA1" s="13"/>
    </row>
    <row r="2" spans="1:27" x14ac:dyDescent="0.25">
      <c r="A2" s="2" t="s">
        <v>1</v>
      </c>
      <c r="B2" t="s">
        <v>2</v>
      </c>
      <c r="G2" t="s">
        <v>14</v>
      </c>
      <c r="AA2" s="13"/>
    </row>
    <row r="3" spans="1:27" x14ac:dyDescent="0.25">
      <c r="A3" s="2" t="s">
        <v>1</v>
      </c>
      <c r="B3" t="s">
        <v>3</v>
      </c>
      <c r="G3" t="s">
        <v>15</v>
      </c>
      <c r="T3" s="56" t="s">
        <v>40</v>
      </c>
      <c r="U3" s="55" t="s">
        <v>41</v>
      </c>
      <c r="V3" s="55"/>
      <c r="W3" s="55"/>
      <c r="X3" s="56" t="str">
        <f>"="</f>
        <v>=</v>
      </c>
      <c r="Y3" s="56"/>
      <c r="Z3" s="58">
        <f>O8*I14/$O$14</f>
        <v>16</v>
      </c>
      <c r="AA3" s="13"/>
    </row>
    <row r="4" spans="1:27" x14ac:dyDescent="0.25">
      <c r="A4" s="2" t="s">
        <v>1</v>
      </c>
      <c r="B4" t="s">
        <v>4</v>
      </c>
      <c r="G4" t="s">
        <v>16</v>
      </c>
      <c r="T4" s="56"/>
      <c r="U4" s="57">
        <v>150</v>
      </c>
      <c r="V4" s="57"/>
      <c r="W4" s="57"/>
      <c r="X4" s="56"/>
      <c r="Y4" s="56"/>
      <c r="Z4" s="58"/>
      <c r="AA4" s="13"/>
    </row>
    <row r="5" spans="1:27" x14ac:dyDescent="0.25">
      <c r="A5" s="2"/>
      <c r="AA5" s="13"/>
    </row>
    <row r="6" spans="1:27" x14ac:dyDescent="0.25">
      <c r="A6" s="2" t="s">
        <v>1</v>
      </c>
      <c r="B6" t="s">
        <v>5</v>
      </c>
      <c r="I6" s="23" t="s">
        <v>31</v>
      </c>
      <c r="L6" s="23" t="s">
        <v>30</v>
      </c>
      <c r="T6" s="56" t="s">
        <v>42</v>
      </c>
      <c r="U6" s="55" t="s">
        <v>45</v>
      </c>
      <c r="V6" s="55"/>
      <c r="W6" s="55"/>
      <c r="X6" s="56" t="str">
        <f>"="</f>
        <v>=</v>
      </c>
      <c r="Y6" s="56"/>
      <c r="Z6" s="58">
        <f>50*102/$O$14</f>
        <v>34</v>
      </c>
      <c r="AA6" s="13"/>
    </row>
    <row r="7" spans="1:27" x14ac:dyDescent="0.25">
      <c r="H7" s="17" t="s">
        <v>18</v>
      </c>
      <c r="I7" s="14"/>
      <c r="J7" s="9"/>
      <c r="K7" s="17" t="s">
        <v>24</v>
      </c>
      <c r="L7" s="14"/>
      <c r="M7" s="9"/>
      <c r="N7" s="8"/>
      <c r="O7" s="14"/>
      <c r="T7" s="56"/>
      <c r="U7" s="57">
        <v>150</v>
      </c>
      <c r="V7" s="57"/>
      <c r="W7" s="57"/>
      <c r="X7" s="56"/>
      <c r="Y7" s="56"/>
      <c r="Z7" s="58"/>
      <c r="AA7" s="13"/>
    </row>
    <row r="8" spans="1:27" ht="31.5" x14ac:dyDescent="0.25">
      <c r="A8" s="4" t="s">
        <v>6</v>
      </c>
      <c r="G8" s="24" t="s">
        <v>17</v>
      </c>
      <c r="H8" s="15"/>
      <c r="I8" s="16" t="s">
        <v>20</v>
      </c>
      <c r="J8" s="11"/>
      <c r="K8" s="15"/>
      <c r="L8" s="16" t="s">
        <v>21</v>
      </c>
      <c r="M8" s="11"/>
      <c r="O8" s="16">
        <v>50</v>
      </c>
      <c r="Q8" s="7" t="s">
        <v>33</v>
      </c>
      <c r="AA8" s="13"/>
    </row>
    <row r="9" spans="1:27" ht="14.1" customHeight="1" x14ac:dyDescent="0.25">
      <c r="A9" s="3" t="s">
        <v>7</v>
      </c>
      <c r="H9" s="10"/>
      <c r="I9" s="12"/>
      <c r="J9" s="18" t="s">
        <v>19</v>
      </c>
      <c r="K9" s="19" t="s">
        <v>27</v>
      </c>
      <c r="L9" s="12"/>
      <c r="M9" s="18"/>
      <c r="T9" s="56" t="s">
        <v>43</v>
      </c>
      <c r="U9" s="55" t="s">
        <v>46</v>
      </c>
      <c r="V9" s="55"/>
      <c r="W9" s="55"/>
      <c r="X9" s="56" t="str">
        <f>"="</f>
        <v>=</v>
      </c>
      <c r="Y9" s="56"/>
      <c r="Z9" s="58">
        <f>100*48/$O$14</f>
        <v>32</v>
      </c>
      <c r="AA9" s="13"/>
    </row>
    <row r="10" spans="1:27" ht="14.1" customHeight="1" x14ac:dyDescent="0.25">
      <c r="H10" s="17" t="s">
        <v>25</v>
      </c>
      <c r="I10" s="14"/>
      <c r="J10" s="22" t="s">
        <v>28</v>
      </c>
      <c r="K10" s="21" t="s">
        <v>29</v>
      </c>
      <c r="L10" s="20" t="s">
        <v>26</v>
      </c>
      <c r="M10" s="9"/>
      <c r="N10" s="8"/>
      <c r="O10" s="14"/>
      <c r="T10" s="56"/>
      <c r="U10" s="57">
        <v>150</v>
      </c>
      <c r="V10" s="57"/>
      <c r="W10" s="57"/>
      <c r="X10" s="56"/>
      <c r="Y10" s="56"/>
      <c r="Z10" s="58"/>
      <c r="AA10" s="13"/>
    </row>
    <row r="11" spans="1:27" ht="31.5" x14ac:dyDescent="0.25">
      <c r="B11" s="5" t="s">
        <v>8</v>
      </c>
      <c r="C11" s="6" t="s">
        <v>9</v>
      </c>
      <c r="G11" s="24" t="s">
        <v>32</v>
      </c>
      <c r="H11" s="15"/>
      <c r="I11" s="16" t="s">
        <v>22</v>
      </c>
      <c r="J11" s="11"/>
      <c r="K11" s="15"/>
      <c r="L11" s="16" t="s">
        <v>23</v>
      </c>
      <c r="M11" s="11"/>
      <c r="O11" s="16">
        <v>100</v>
      </c>
      <c r="Q11" s="7" t="s">
        <v>34</v>
      </c>
      <c r="AA11" s="13"/>
    </row>
    <row r="12" spans="1:27" ht="14.1" customHeight="1" x14ac:dyDescent="0.25">
      <c r="H12" s="10"/>
      <c r="I12" s="12"/>
      <c r="J12" s="18"/>
      <c r="K12" s="10"/>
      <c r="L12" s="12"/>
      <c r="M12" s="18"/>
      <c r="T12" s="56" t="s">
        <v>44</v>
      </c>
      <c r="U12" s="55" t="s">
        <v>47</v>
      </c>
      <c r="V12" s="55"/>
      <c r="W12" s="55"/>
      <c r="X12" s="56" t="str">
        <f>"="</f>
        <v>=</v>
      </c>
      <c r="Y12" s="56"/>
      <c r="Z12" s="58">
        <f>100*102/$O$14</f>
        <v>68</v>
      </c>
      <c r="AA12" s="13"/>
    </row>
    <row r="13" spans="1:27" ht="14.1" customHeight="1" x14ac:dyDescent="0.25">
      <c r="A13" t="s">
        <v>10</v>
      </c>
      <c r="H13" s="8"/>
      <c r="K13" s="8"/>
      <c r="N13" s="8"/>
      <c r="O13" s="14"/>
      <c r="T13" s="56"/>
      <c r="U13" s="57">
        <v>150</v>
      </c>
      <c r="V13" s="57"/>
      <c r="W13" s="57"/>
      <c r="X13" s="56"/>
      <c r="Y13" s="56"/>
      <c r="Z13" s="58"/>
      <c r="AA13" s="13"/>
    </row>
    <row r="14" spans="1:27" ht="28.5" x14ac:dyDescent="0.25">
      <c r="H14" s="15"/>
      <c r="I14" s="16">
        <v>48</v>
      </c>
      <c r="K14" s="15"/>
      <c r="L14" s="16">
        <v>102</v>
      </c>
      <c r="N14" s="15"/>
      <c r="O14" s="16">
        <v>150</v>
      </c>
    </row>
    <row r="15" spans="1:27" ht="14.1" customHeight="1" x14ac:dyDescent="0.25">
      <c r="A15" s="1" t="s">
        <v>11</v>
      </c>
      <c r="H15" s="13"/>
      <c r="I15" s="13"/>
      <c r="J15" s="13"/>
      <c r="K15" s="13"/>
      <c r="L15" s="13"/>
      <c r="M15" s="13"/>
      <c r="N15" s="13"/>
      <c r="O15" s="13"/>
      <c r="S15" t="s">
        <v>48</v>
      </c>
    </row>
    <row r="16" spans="1:27" ht="14.1" customHeight="1" x14ac:dyDescent="0.25">
      <c r="H16" s="53" t="s">
        <v>35</v>
      </c>
      <c r="I16" s="53"/>
      <c r="J16" s="53"/>
      <c r="K16" s="53"/>
      <c r="L16" s="53"/>
      <c r="M16" s="53"/>
      <c r="N16" s="53"/>
      <c r="O16" s="53"/>
      <c r="P16" s="53"/>
      <c r="Q16" s="53"/>
    </row>
    <row r="17" spans="1:28" ht="14.1" customHeight="1" x14ac:dyDescent="0.25">
      <c r="H17" s="53"/>
      <c r="I17" s="53"/>
      <c r="J17" s="53"/>
      <c r="K17" s="53"/>
      <c r="L17" s="53"/>
      <c r="M17" s="53"/>
      <c r="N17" s="53"/>
      <c r="O17" s="53"/>
      <c r="P17" s="53"/>
      <c r="Q17" s="53"/>
      <c r="S17" s="56" t="str">
        <f>"="</f>
        <v>=</v>
      </c>
      <c r="T17" s="25">
        <f>(10-16)^2</f>
        <v>36</v>
      </c>
      <c r="U17" s="56" t="s">
        <v>49</v>
      </c>
      <c r="V17" s="25">
        <f>(40-34)^2</f>
        <v>36</v>
      </c>
      <c r="W17" s="56" t="s">
        <v>49</v>
      </c>
      <c r="X17" s="25">
        <f>(38-32)^2</f>
        <v>36</v>
      </c>
      <c r="Y17" s="56" t="s">
        <v>49</v>
      </c>
      <c r="Z17" s="25">
        <f>(62-68)^2</f>
        <v>36</v>
      </c>
      <c r="AA17" s="26"/>
      <c r="AB17" s="26"/>
    </row>
    <row r="18" spans="1:28" ht="14.1" customHeight="1" x14ac:dyDescent="0.25">
      <c r="H18" s="53"/>
      <c r="I18" s="53"/>
      <c r="J18" s="53"/>
      <c r="K18" s="53"/>
      <c r="L18" s="53"/>
      <c r="M18" s="53"/>
      <c r="N18" s="53"/>
      <c r="O18" s="53"/>
      <c r="P18" s="53"/>
      <c r="Q18" s="53"/>
      <c r="S18" s="56"/>
      <c r="T18" s="26">
        <v>16</v>
      </c>
      <c r="U18" s="56"/>
      <c r="V18" s="26">
        <v>34</v>
      </c>
      <c r="W18" s="56"/>
      <c r="X18" s="26">
        <v>32</v>
      </c>
      <c r="Y18" s="56"/>
      <c r="Z18" s="26">
        <v>68</v>
      </c>
      <c r="AA18" s="26"/>
      <c r="AB18" s="26"/>
    </row>
    <row r="19" spans="1:28" ht="14.1" customHeight="1" x14ac:dyDescent="0.25"/>
    <row r="20" spans="1:28" x14ac:dyDescent="0.25">
      <c r="H20" s="54" t="s">
        <v>36</v>
      </c>
      <c r="I20" s="54"/>
      <c r="J20" s="54"/>
      <c r="K20" s="54"/>
      <c r="L20" s="54"/>
      <c r="M20" s="54"/>
      <c r="N20" s="54"/>
      <c r="O20" s="54"/>
      <c r="P20" s="54"/>
      <c r="Q20" s="54"/>
      <c r="S20" s="26" t="str">
        <f>"="</f>
        <v>=</v>
      </c>
      <c r="T20" s="26">
        <f>T17/T18</f>
        <v>2.25</v>
      </c>
      <c r="U20" s="26" t="s">
        <v>49</v>
      </c>
      <c r="V20" s="26">
        <f>V17/V18</f>
        <v>1.0588235294117647</v>
      </c>
      <c r="W20" s="26" t="s">
        <v>49</v>
      </c>
      <c r="X20" s="26">
        <f>X17/X18</f>
        <v>1.125</v>
      </c>
      <c r="Y20" s="26" t="s">
        <v>49</v>
      </c>
      <c r="Z20" s="26">
        <f>Z17/Z18</f>
        <v>0.52941176470588236</v>
      </c>
    </row>
    <row r="21" spans="1:28" x14ac:dyDescent="0.25">
      <c r="A21" s="52" t="s">
        <v>12</v>
      </c>
      <c r="B21" s="52"/>
      <c r="C21" s="52"/>
      <c r="D21" s="52"/>
      <c r="E21" s="52"/>
      <c r="H21" s="54"/>
      <c r="I21" s="54"/>
      <c r="J21" s="54"/>
      <c r="K21" s="54"/>
      <c r="L21" s="54"/>
      <c r="M21" s="54"/>
      <c r="N21" s="54"/>
      <c r="O21" s="54"/>
      <c r="P21" s="54"/>
      <c r="Q21" s="54"/>
    </row>
    <row r="22" spans="1:28" x14ac:dyDescent="0.25">
      <c r="A22" s="52"/>
      <c r="B22" s="52"/>
      <c r="C22" s="52"/>
      <c r="D22" s="52"/>
      <c r="E22" s="52"/>
      <c r="H22" s="54" t="s">
        <v>37</v>
      </c>
      <c r="I22" s="54"/>
      <c r="J22" s="54"/>
      <c r="K22" s="54"/>
      <c r="L22" s="54"/>
      <c r="M22" s="54"/>
      <c r="N22" s="54"/>
      <c r="O22" s="54"/>
      <c r="P22" s="54"/>
      <c r="Q22" s="54"/>
      <c r="S22" s="26" t="str">
        <f>"="</f>
        <v>=</v>
      </c>
      <c r="T22" s="60">
        <f>SUM(T20:Z20)</f>
        <v>4.9632352941176467</v>
      </c>
      <c r="U22" s="60"/>
      <c r="V22" s="60"/>
      <c r="W22" s="60"/>
      <c r="X22" s="60"/>
      <c r="Y22" s="60"/>
      <c r="Z22" s="60"/>
      <c r="AA22">
        <f>CHIDIST(T22,1)</f>
        <v>2.5891721975398505E-2</v>
      </c>
    </row>
    <row r="23" spans="1:28" x14ac:dyDescent="0.25">
      <c r="A23" s="52"/>
      <c r="B23" s="52"/>
      <c r="C23" s="52"/>
      <c r="D23" s="52"/>
      <c r="E23" s="52"/>
      <c r="H23" s="54"/>
      <c r="I23" s="54"/>
      <c r="J23" s="54"/>
      <c r="K23" s="54"/>
      <c r="L23" s="54"/>
      <c r="M23" s="54"/>
      <c r="N23" s="54"/>
      <c r="O23" s="54"/>
      <c r="P23" s="54"/>
      <c r="Q23" s="54"/>
    </row>
    <row r="24" spans="1:28" ht="15.75" x14ac:dyDescent="0.25">
      <c r="A24" s="52"/>
      <c r="B24" s="52"/>
      <c r="C24" s="52"/>
      <c r="D24" s="52"/>
      <c r="E24" s="52"/>
      <c r="H24" s="54"/>
      <c r="I24" s="54"/>
      <c r="J24" s="54"/>
      <c r="K24" s="54"/>
      <c r="L24" s="54"/>
      <c r="M24" s="54"/>
      <c r="N24" s="54"/>
      <c r="O24" s="54"/>
      <c r="P24" s="54"/>
      <c r="Q24" s="54"/>
      <c r="S24" t="s">
        <v>50</v>
      </c>
      <c r="V24" s="61"/>
      <c r="W24" s="61"/>
      <c r="X24" s="61"/>
      <c r="Y24" s="61"/>
      <c r="Z24" s="61"/>
      <c r="AA24" s="45">
        <f>AA22</f>
        <v>2.5891721975398505E-2</v>
      </c>
    </row>
    <row r="26" spans="1:28" x14ac:dyDescent="0.25">
      <c r="S26" t="s">
        <v>51</v>
      </c>
    </row>
    <row r="28" spans="1:28" x14ac:dyDescent="0.25">
      <c r="S28" s="59" t="s">
        <v>52</v>
      </c>
      <c r="T28" s="59"/>
      <c r="U28" s="59"/>
      <c r="V28" s="59"/>
      <c r="W28" s="59"/>
      <c r="X28" s="59"/>
      <c r="Y28" s="59"/>
      <c r="Z28" s="59"/>
      <c r="AA28" s="59"/>
      <c r="AB28" s="59"/>
    </row>
    <row r="29" spans="1:28" x14ac:dyDescent="0.25">
      <c r="S29" s="59"/>
      <c r="T29" s="59"/>
      <c r="U29" s="59"/>
      <c r="V29" s="59"/>
      <c r="W29" s="59"/>
      <c r="X29" s="59"/>
      <c r="Y29" s="59"/>
      <c r="Z29" s="59"/>
      <c r="AA29" s="59"/>
      <c r="AB29" s="59"/>
    </row>
  </sheetData>
  <mergeCells count="31">
    <mergeCell ref="Y17:Y18"/>
    <mergeCell ref="S28:AB29"/>
    <mergeCell ref="T22:Z22"/>
    <mergeCell ref="V24:Z24"/>
    <mergeCell ref="T9:T10"/>
    <mergeCell ref="U9:W9"/>
    <mergeCell ref="X9:Y10"/>
    <mergeCell ref="Z9:Z10"/>
    <mergeCell ref="U10:W10"/>
    <mergeCell ref="T12:T13"/>
    <mergeCell ref="U12:W12"/>
    <mergeCell ref="X12:Y13"/>
    <mergeCell ref="Z12:Z13"/>
    <mergeCell ref="U13:W13"/>
    <mergeCell ref="X3:Y4"/>
    <mergeCell ref="Z3:Z4"/>
    <mergeCell ref="T6:T7"/>
    <mergeCell ref="U6:W6"/>
    <mergeCell ref="X6:Y7"/>
    <mergeCell ref="Z6:Z7"/>
    <mergeCell ref="U7:W7"/>
    <mergeCell ref="A21:E24"/>
    <mergeCell ref="H16:Q18"/>
    <mergeCell ref="H20:Q21"/>
    <mergeCell ref="H22:Q24"/>
    <mergeCell ref="U3:W3"/>
    <mergeCell ref="U17:U18"/>
    <mergeCell ref="S17:S18"/>
    <mergeCell ref="W17:W18"/>
    <mergeCell ref="U4:W4"/>
    <mergeCell ref="T3:T4"/>
  </mergeCells>
  <printOptions horizontalCentered="1" verticalCentered="1"/>
  <pageMargins left="0.39370078740157483" right="0.39370078740157483" top="0.39370078740157483" bottom="0.39370078740157483" header="0.39370078740157483" footer="0.3937007874015748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61869-E99E-4CB9-9A74-F6D30B657187}">
  <dimension ref="A1:R33"/>
  <sheetViews>
    <sheetView topLeftCell="A8" zoomScaleNormal="100" workbookViewId="0">
      <selection activeCell="O29" sqref="O29"/>
    </sheetView>
  </sheetViews>
  <sheetFormatPr baseColWidth="10" defaultColWidth="9.140625" defaultRowHeight="15" x14ac:dyDescent="0.25"/>
  <cols>
    <col min="1" max="1" width="9.7109375" bestFit="1" customWidth="1"/>
    <col min="2" max="2" width="2.42578125" customWidth="1"/>
    <col min="3" max="3" width="8" customWidth="1"/>
    <col min="4" max="5" width="3.28515625" bestFit="1" customWidth="1"/>
    <col min="6" max="6" width="8" bestFit="1" customWidth="1"/>
    <col min="7" max="7" width="3.7109375" bestFit="1" customWidth="1"/>
    <col min="8" max="8" width="2.42578125" customWidth="1"/>
    <col min="9" max="9" width="8" bestFit="1" customWidth="1"/>
    <col min="10" max="10" width="3.7109375" style="13" bestFit="1" customWidth="1"/>
    <col min="11" max="11" width="3.7109375" bestFit="1" customWidth="1"/>
    <col min="13" max="13" width="6" bestFit="1" customWidth="1"/>
    <col min="14" max="14" width="2.42578125" bestFit="1" customWidth="1"/>
    <col min="15" max="15" width="12" customWidth="1"/>
    <col min="16" max="16" width="2.42578125" bestFit="1" customWidth="1"/>
    <col min="17" max="17" width="12" bestFit="1" customWidth="1"/>
    <col min="18" max="18" width="12" customWidth="1"/>
  </cols>
  <sheetData>
    <row r="1" spans="1:17" ht="15.75" x14ac:dyDescent="0.25">
      <c r="A1" s="1" t="s">
        <v>13</v>
      </c>
    </row>
    <row r="2" spans="1:17" x14ac:dyDescent="0.25">
      <c r="A2" s="62" t="s">
        <v>53</v>
      </c>
      <c r="B2" s="62"/>
      <c r="C2" s="62"/>
      <c r="D2" s="62"/>
      <c r="E2" s="62"/>
      <c r="F2" s="62"/>
      <c r="G2" s="62"/>
      <c r="H2" s="62"/>
      <c r="I2" s="62"/>
    </row>
    <row r="3" spans="1:17" x14ac:dyDescent="0.25">
      <c r="A3" s="62"/>
      <c r="B3" s="62"/>
      <c r="C3" s="62"/>
      <c r="D3" s="62"/>
      <c r="E3" s="62"/>
      <c r="F3" s="62"/>
      <c r="G3" s="62"/>
      <c r="H3" s="62"/>
      <c r="I3" s="62"/>
    </row>
    <row r="4" spans="1:17" x14ac:dyDescent="0.25">
      <c r="A4" s="62"/>
      <c r="B4" s="62"/>
      <c r="C4" s="62"/>
      <c r="D4" s="62"/>
      <c r="E4" s="62"/>
      <c r="F4" s="62"/>
      <c r="G4" s="62"/>
      <c r="H4" s="62"/>
      <c r="I4" s="62"/>
    </row>
    <row r="5" spans="1:17" x14ac:dyDescent="0.25">
      <c r="A5" s="29"/>
      <c r="B5" s="29"/>
      <c r="C5" s="29"/>
      <c r="D5" s="29"/>
      <c r="E5" s="29"/>
      <c r="F5" s="29"/>
      <c r="G5" s="29"/>
      <c r="H5" s="29"/>
      <c r="I5" s="29"/>
    </row>
    <row r="6" spans="1:17" ht="15.75" x14ac:dyDescent="0.25">
      <c r="A6" s="31" t="s">
        <v>54</v>
      </c>
      <c r="B6" s="29"/>
      <c r="C6" s="29"/>
      <c r="D6" s="29"/>
      <c r="E6" s="29"/>
      <c r="F6" s="29"/>
      <c r="G6" s="31" t="s">
        <v>61</v>
      </c>
      <c r="H6" s="29"/>
      <c r="I6" s="29"/>
      <c r="J6" s="29"/>
      <c r="K6" s="29"/>
    </row>
    <row r="7" spans="1:17" x14ac:dyDescent="0.25">
      <c r="A7" s="30"/>
      <c r="C7" s="33"/>
      <c r="D7" s="65" t="s">
        <v>55</v>
      </c>
      <c r="E7" s="65"/>
      <c r="F7" s="33"/>
      <c r="G7" s="30"/>
      <c r="I7" s="33"/>
      <c r="J7" s="65" t="s">
        <v>55</v>
      </c>
      <c r="K7" s="65"/>
      <c r="L7" s="32"/>
    </row>
    <row r="8" spans="1:17" ht="48" x14ac:dyDescent="0.25">
      <c r="D8" s="34" t="s">
        <v>59</v>
      </c>
      <c r="E8" s="35" t="s">
        <v>60</v>
      </c>
      <c r="F8" s="30"/>
      <c r="J8" s="34" t="s">
        <v>59</v>
      </c>
      <c r="K8" s="35" t="s">
        <v>60</v>
      </c>
      <c r="L8" s="32"/>
    </row>
    <row r="9" spans="1:17" ht="15.75" x14ac:dyDescent="0.25">
      <c r="A9" s="64" t="s">
        <v>56</v>
      </c>
      <c r="B9" s="66" t="s">
        <v>57</v>
      </c>
      <c r="C9" s="67"/>
      <c r="D9" s="36">
        <v>47</v>
      </c>
      <c r="E9" s="36">
        <v>23</v>
      </c>
      <c r="F9" s="30"/>
      <c r="G9" s="64" t="s">
        <v>56</v>
      </c>
      <c r="H9" s="66" t="s">
        <v>57</v>
      </c>
      <c r="I9" s="67"/>
      <c r="J9" s="36">
        <v>54</v>
      </c>
      <c r="K9" s="36">
        <v>30</v>
      </c>
      <c r="L9" s="32"/>
    </row>
    <row r="10" spans="1:17" ht="15.75" x14ac:dyDescent="0.25">
      <c r="A10" s="64"/>
      <c r="B10" s="66" t="s">
        <v>58</v>
      </c>
      <c r="C10" s="67"/>
      <c r="D10" s="36">
        <v>31</v>
      </c>
      <c r="E10" s="36">
        <v>93</v>
      </c>
      <c r="F10" s="30"/>
      <c r="G10" s="64"/>
      <c r="H10" s="66" t="s">
        <v>58</v>
      </c>
      <c r="I10" s="67"/>
      <c r="J10" s="36">
        <v>42</v>
      </c>
      <c r="K10" s="36">
        <v>80</v>
      </c>
      <c r="L10" s="32"/>
    </row>
    <row r="11" spans="1:17" ht="15.75" x14ac:dyDescent="0.25">
      <c r="A11" s="37"/>
      <c r="B11" s="38"/>
      <c r="C11" s="38"/>
      <c r="D11" s="39"/>
      <c r="E11" s="39"/>
      <c r="F11" s="30"/>
      <c r="G11" s="37"/>
      <c r="H11" s="38"/>
      <c r="I11" s="38"/>
      <c r="J11" s="39"/>
      <c r="K11" s="39"/>
      <c r="L11" s="32"/>
    </row>
    <row r="12" spans="1:17" ht="14.1" customHeight="1" x14ac:dyDescent="0.25">
      <c r="A12" s="40" t="s">
        <v>1</v>
      </c>
      <c r="B12" s="38"/>
      <c r="C12" s="38" t="s">
        <v>62</v>
      </c>
      <c r="D12" s="39"/>
      <c r="E12" s="39"/>
      <c r="F12" s="30"/>
      <c r="G12" s="37"/>
      <c r="H12" s="38"/>
      <c r="I12" s="38"/>
      <c r="J12" s="39"/>
      <c r="K12" s="39"/>
      <c r="L12" s="32"/>
    </row>
    <row r="13" spans="1:17" x14ac:dyDescent="0.25">
      <c r="A13" s="40" t="s">
        <v>1</v>
      </c>
      <c r="B13" s="30"/>
      <c r="C13" s="62" t="s">
        <v>63</v>
      </c>
      <c r="D13" s="62"/>
      <c r="E13" s="62"/>
      <c r="F13" s="62"/>
      <c r="G13" s="62"/>
      <c r="H13" s="62"/>
      <c r="I13" s="62"/>
      <c r="J13" s="62"/>
      <c r="K13" s="62"/>
      <c r="L13" s="62"/>
    </row>
    <row r="14" spans="1:17" x14ac:dyDescent="0.25">
      <c r="A14" s="40"/>
      <c r="B14" s="30"/>
      <c r="C14" s="62"/>
      <c r="D14" s="62"/>
      <c r="E14" s="62"/>
      <c r="F14" s="62"/>
      <c r="G14" s="62"/>
      <c r="H14" s="62"/>
      <c r="I14" s="62"/>
      <c r="J14" s="62"/>
      <c r="K14" s="62"/>
      <c r="L14" s="62"/>
    </row>
    <row r="16" spans="1:17" x14ac:dyDescent="0.25">
      <c r="C16" s="23" t="s">
        <v>64</v>
      </c>
      <c r="F16" s="23" t="s">
        <v>65</v>
      </c>
      <c r="O16" s="23" t="s">
        <v>64</v>
      </c>
      <c r="Q16" s="23" t="s">
        <v>65</v>
      </c>
    </row>
    <row r="17" spans="1:18" ht="14.1" customHeight="1" x14ac:dyDescent="0.25">
      <c r="B17" s="42" t="s">
        <v>68</v>
      </c>
      <c r="C17" s="20">
        <f>I18*C24/I24</f>
        <v>28.144329896907216</v>
      </c>
      <c r="D17" s="9"/>
      <c r="E17" s="42" t="s">
        <v>68</v>
      </c>
      <c r="F17" s="20">
        <f>I18*F24/I24</f>
        <v>41.855670103092784</v>
      </c>
      <c r="G17" s="9"/>
      <c r="H17" s="8"/>
      <c r="I17" s="14"/>
      <c r="M17" s="63" t="s">
        <v>66</v>
      </c>
      <c r="N17" s="42" t="s">
        <v>68</v>
      </c>
      <c r="O17" s="47">
        <f>R18*O21/R21</f>
        <v>39.145631067961162</v>
      </c>
      <c r="P17" s="42" t="s">
        <v>68</v>
      </c>
      <c r="Q17" s="47">
        <f>R18*Q21/R21</f>
        <v>44.854368932038838</v>
      </c>
      <c r="R17" s="14"/>
    </row>
    <row r="18" spans="1:18" ht="68.099999999999994" customHeight="1" x14ac:dyDescent="0.25">
      <c r="A18" s="24" t="s">
        <v>66</v>
      </c>
      <c r="B18" s="43" t="s">
        <v>69</v>
      </c>
      <c r="C18" s="16">
        <v>47</v>
      </c>
      <c r="D18" s="11"/>
      <c r="E18" s="43" t="s">
        <v>69</v>
      </c>
      <c r="F18" s="16">
        <v>23</v>
      </c>
      <c r="G18" s="11"/>
      <c r="I18" s="16">
        <f>C18+F18</f>
        <v>70</v>
      </c>
      <c r="K18" s="44"/>
      <c r="L18" s="44"/>
      <c r="M18" s="63"/>
      <c r="N18" s="48" t="s">
        <v>69</v>
      </c>
      <c r="O18" s="49">
        <v>54</v>
      </c>
      <c r="P18" s="48" t="s">
        <v>69</v>
      </c>
      <c r="Q18" s="49">
        <v>30</v>
      </c>
      <c r="R18" s="16">
        <f>O18+Q18</f>
        <v>84</v>
      </c>
    </row>
    <row r="19" spans="1:18" ht="15.75" x14ac:dyDescent="0.25">
      <c r="B19" s="10"/>
      <c r="C19" s="12"/>
      <c r="D19" s="18" t="s">
        <v>19</v>
      </c>
      <c r="E19" s="19" t="s">
        <v>27</v>
      </c>
      <c r="F19" s="12"/>
      <c r="G19" s="18"/>
      <c r="M19" s="63" t="s">
        <v>67</v>
      </c>
      <c r="N19" s="42" t="s">
        <v>68</v>
      </c>
      <c r="O19" s="47">
        <f>R20*O21/R21</f>
        <v>56.854368932038838</v>
      </c>
      <c r="P19" s="42" t="s">
        <v>68</v>
      </c>
      <c r="Q19" s="47">
        <f>R20*Q21/R21</f>
        <v>65.145631067961162</v>
      </c>
      <c r="R19" s="14"/>
    </row>
    <row r="20" spans="1:18" ht="68.099999999999994" customHeight="1" x14ac:dyDescent="0.25">
      <c r="B20" s="42" t="s">
        <v>68</v>
      </c>
      <c r="C20" s="20">
        <f>I21*C24/I24</f>
        <v>49.855670103092784</v>
      </c>
      <c r="D20" s="22" t="s">
        <v>28</v>
      </c>
      <c r="E20" s="41" t="s">
        <v>68</v>
      </c>
      <c r="F20" s="20">
        <f>I21*F24/I24</f>
        <v>74.144329896907223</v>
      </c>
      <c r="G20" s="9"/>
      <c r="H20" s="8"/>
      <c r="I20" s="14"/>
      <c r="M20" s="63"/>
      <c r="N20" s="48" t="s">
        <v>69</v>
      </c>
      <c r="O20" s="49">
        <v>42</v>
      </c>
      <c r="P20" s="48" t="s">
        <v>69</v>
      </c>
      <c r="Q20" s="49">
        <v>80</v>
      </c>
      <c r="R20" s="50">
        <f>O20+Q20</f>
        <v>122</v>
      </c>
    </row>
    <row r="21" spans="1:18" ht="68.099999999999994" customHeight="1" x14ac:dyDescent="0.25">
      <c r="A21" s="24" t="s">
        <v>67</v>
      </c>
      <c r="B21" s="43" t="s">
        <v>69</v>
      </c>
      <c r="C21" s="16">
        <v>31</v>
      </c>
      <c r="D21" s="11"/>
      <c r="E21" s="43" t="s">
        <v>69</v>
      </c>
      <c r="F21" s="16">
        <v>93</v>
      </c>
      <c r="G21" s="11"/>
      <c r="I21" s="16">
        <f>C21+F21</f>
        <v>124</v>
      </c>
      <c r="K21" s="44"/>
      <c r="N21" s="15"/>
      <c r="O21" s="16">
        <f>O18+O20</f>
        <v>96</v>
      </c>
      <c r="P21" s="15"/>
      <c r="Q21" s="51">
        <f>Q18+Q20</f>
        <v>110</v>
      </c>
      <c r="R21" s="16">
        <f>R18+R20</f>
        <v>206</v>
      </c>
    </row>
    <row r="22" spans="1:18" ht="15" customHeight="1" x14ac:dyDescent="0.25">
      <c r="B22" s="10"/>
      <c r="C22" s="12"/>
      <c r="D22" s="18"/>
      <c r="E22" s="10"/>
      <c r="F22" s="12"/>
      <c r="G22" s="18"/>
      <c r="N22" s="13"/>
      <c r="O22" s="13"/>
      <c r="P22" s="13"/>
      <c r="Q22" s="13"/>
      <c r="R22" s="13"/>
    </row>
    <row r="23" spans="1:18" x14ac:dyDescent="0.25">
      <c r="B23" s="8"/>
      <c r="E23" s="8"/>
      <c r="H23" s="8"/>
      <c r="I23" s="14"/>
    </row>
    <row r="24" spans="1:18" ht="28.5" x14ac:dyDescent="0.25">
      <c r="B24" s="15"/>
      <c r="C24" s="16">
        <f>C18+C21</f>
        <v>78</v>
      </c>
      <c r="E24" s="15"/>
      <c r="F24" s="16">
        <f>F18+F21</f>
        <v>116</v>
      </c>
      <c r="H24" s="15"/>
      <c r="I24" s="16">
        <f>I18+I21</f>
        <v>194</v>
      </c>
      <c r="M24" t="s">
        <v>70</v>
      </c>
    </row>
    <row r="25" spans="1:18" x14ac:dyDescent="0.25">
      <c r="B25" s="13"/>
      <c r="C25" s="13"/>
      <c r="D25" s="13"/>
      <c r="E25" s="13"/>
      <c r="F25" s="13"/>
      <c r="G25" s="13"/>
      <c r="H25" s="13"/>
      <c r="I25" s="13"/>
      <c r="N25" t="s">
        <v>19</v>
      </c>
      <c r="O25">
        <f>(O18-O17)^2/O17</f>
        <v>5.636702496532596</v>
      </c>
    </row>
    <row r="26" spans="1:18" x14ac:dyDescent="0.25">
      <c r="A26" t="s">
        <v>70</v>
      </c>
      <c r="N26" t="s">
        <v>27</v>
      </c>
      <c r="O26">
        <f>(Q18-Q17)^2/Q17</f>
        <v>4.919303996973901</v>
      </c>
    </row>
    <row r="27" spans="1:18" x14ac:dyDescent="0.25">
      <c r="B27" t="s">
        <v>19</v>
      </c>
      <c r="C27">
        <f>(C18-C17)^2/C17</f>
        <v>12.632608285185604</v>
      </c>
      <c r="N27" t="s">
        <v>28</v>
      </c>
      <c r="O27">
        <f>(O20-O19)^2/O19</f>
        <v>3.8810082763011313</v>
      </c>
    </row>
    <row r="28" spans="1:18" x14ac:dyDescent="0.25">
      <c r="B28" t="s">
        <v>27</v>
      </c>
      <c r="C28">
        <f>(F18-F17)^2/F17</f>
        <v>8.4943400538316993</v>
      </c>
      <c r="N28" t="s">
        <v>29</v>
      </c>
      <c r="O28">
        <f>(Q20-Q19)^2/Q19</f>
        <v>3.3870617684082602</v>
      </c>
    </row>
    <row r="29" spans="1:18" x14ac:dyDescent="0.25">
      <c r="B29" t="s">
        <v>28</v>
      </c>
      <c r="C29">
        <f>(C21-C20)^2/C20</f>
        <v>7.1313111287338087</v>
      </c>
      <c r="M29" s="28" t="s">
        <v>71</v>
      </c>
      <c r="N29" t="s">
        <v>1</v>
      </c>
      <c r="O29">
        <f>SUM(O25:O28)</f>
        <v>17.824076538215888</v>
      </c>
      <c r="P29" t="s">
        <v>1</v>
      </c>
      <c r="Q29">
        <f>SQRT(O29)</f>
        <v>4.2218570011567049</v>
      </c>
    </row>
    <row r="30" spans="1:18" ht="15.75" x14ac:dyDescent="0.25">
      <c r="B30" t="s">
        <v>29</v>
      </c>
      <c r="C30">
        <f>(F21-F20)^2/F20</f>
        <v>4.7951919658727302</v>
      </c>
      <c r="M30" s="28" t="s">
        <v>72</v>
      </c>
      <c r="N30" t="s">
        <v>1</v>
      </c>
      <c r="O30">
        <f>CHIDIST(Q29,1)</f>
        <v>3.9906463368412477E-2</v>
      </c>
      <c r="P30" t="s">
        <v>1</v>
      </c>
      <c r="Q30" s="46">
        <f>O30</f>
        <v>3.9906463368412477E-2</v>
      </c>
    </row>
    <row r="31" spans="1:18" x14ac:dyDescent="0.25">
      <c r="A31" s="28" t="s">
        <v>71</v>
      </c>
      <c r="B31" t="s">
        <v>1</v>
      </c>
      <c r="C31">
        <f>SUM(C27:C30)</f>
        <v>33.053451433623842</v>
      </c>
      <c r="E31" t="s">
        <v>1</v>
      </c>
      <c r="F31">
        <f>SQRT(C31)</f>
        <v>5.7492131142986729</v>
      </c>
    </row>
    <row r="32" spans="1:18" x14ac:dyDescent="0.25">
      <c r="A32" s="28" t="s">
        <v>72</v>
      </c>
      <c r="B32" t="s">
        <v>1</v>
      </c>
      <c r="F32">
        <f>CHIDIST(F31,1)</f>
        <v>1.6496044125024825E-2</v>
      </c>
    </row>
    <row r="33" spans="8:9" ht="15.75" x14ac:dyDescent="0.25">
      <c r="H33" t="s">
        <v>1</v>
      </c>
      <c r="I33" s="46">
        <f>F32</f>
        <v>1.6496044125024825E-2</v>
      </c>
    </row>
  </sheetData>
  <mergeCells count="12">
    <mergeCell ref="A2:I4"/>
    <mergeCell ref="B9:C9"/>
    <mergeCell ref="B10:C10"/>
    <mergeCell ref="C13:L14"/>
    <mergeCell ref="M17:M18"/>
    <mergeCell ref="M19:M20"/>
    <mergeCell ref="A9:A10"/>
    <mergeCell ref="D7:E7"/>
    <mergeCell ref="J7:K7"/>
    <mergeCell ref="G9:G10"/>
    <mergeCell ref="H9:I9"/>
    <mergeCell ref="H10:I10"/>
  </mergeCells>
  <printOptions horizontalCentered="1" verticalCentered="1"/>
  <pageMargins left="0.39370078740157483" right="0.39370078740157483" top="0.39370078740157483" bottom="0.39370078740157483" header="0.39370078740157483" footer="0.3937007874015748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11149-D514-46A3-89BC-178F7C7E0C18}">
  <dimension ref="A1:G21"/>
  <sheetViews>
    <sheetView tabSelected="1" topLeftCell="A7" workbookViewId="0">
      <selection activeCell="A21" sqref="A21"/>
    </sheetView>
  </sheetViews>
  <sheetFormatPr baseColWidth="10" defaultRowHeight="15" x14ac:dyDescent="0.25"/>
  <cols>
    <col min="1" max="1" width="4.7109375" customWidth="1"/>
    <col min="2" max="2" width="11.42578125" customWidth="1"/>
    <col min="3" max="3" width="4.7109375" customWidth="1"/>
    <col min="4" max="4" width="14.7109375" customWidth="1"/>
    <col min="5" max="5" width="12.7109375" customWidth="1"/>
  </cols>
  <sheetData>
    <row r="1" spans="1:7" ht="15" customHeight="1" x14ac:dyDescent="0.25">
      <c r="A1" s="69" t="s">
        <v>82</v>
      </c>
      <c r="B1" s="69"/>
      <c r="C1" s="69"/>
      <c r="D1" s="69"/>
      <c r="E1" s="69"/>
      <c r="F1" s="69"/>
      <c r="G1" s="69"/>
    </row>
    <row r="2" spans="1:7" ht="15" customHeight="1" x14ac:dyDescent="0.25">
      <c r="A2" s="69"/>
      <c r="B2" s="69"/>
      <c r="C2" s="69"/>
      <c r="D2" s="69"/>
      <c r="E2" s="69"/>
      <c r="F2" s="69"/>
      <c r="G2" s="69"/>
    </row>
    <row r="3" spans="1:7" ht="15" customHeight="1" x14ac:dyDescent="0.25">
      <c r="A3" s="69"/>
      <c r="B3" s="69"/>
      <c r="C3" s="69"/>
      <c r="D3" s="69"/>
      <c r="E3" s="69"/>
      <c r="F3" s="69"/>
      <c r="G3" s="69"/>
    </row>
    <row r="4" spans="1:7" ht="15.75" customHeight="1" x14ac:dyDescent="0.25">
      <c r="A4" s="69"/>
      <c r="B4" s="69"/>
      <c r="C4" s="69"/>
      <c r="D4" s="69"/>
      <c r="E4" s="69"/>
      <c r="F4" s="69"/>
      <c r="G4" s="69"/>
    </row>
    <row r="6" spans="1:7" ht="45" x14ac:dyDescent="0.25">
      <c r="C6" s="27" t="s">
        <v>84</v>
      </c>
      <c r="D6" s="27" t="s">
        <v>73</v>
      </c>
      <c r="E6" s="68" t="s">
        <v>74</v>
      </c>
    </row>
    <row r="7" spans="1:7" x14ac:dyDescent="0.25">
      <c r="C7" s="27">
        <v>1</v>
      </c>
      <c r="D7" s="30" t="s">
        <v>75</v>
      </c>
      <c r="E7" s="27">
        <v>3</v>
      </c>
    </row>
    <row r="8" spans="1:7" x14ac:dyDescent="0.25">
      <c r="C8" s="27">
        <v>2</v>
      </c>
      <c r="D8" s="30" t="s">
        <v>76</v>
      </c>
      <c r="E8" s="27">
        <v>2</v>
      </c>
    </row>
    <row r="9" spans="1:7" x14ac:dyDescent="0.25">
      <c r="C9" s="27">
        <v>3</v>
      </c>
      <c r="D9" s="30" t="s">
        <v>77</v>
      </c>
      <c r="E9" s="27">
        <v>5</v>
      </c>
    </row>
    <row r="10" spans="1:7" x14ac:dyDescent="0.25">
      <c r="C10" s="27">
        <v>4</v>
      </c>
      <c r="D10" s="30" t="s">
        <v>78</v>
      </c>
      <c r="E10" s="27">
        <v>16</v>
      </c>
    </row>
    <row r="11" spans="1:7" x14ac:dyDescent="0.25">
      <c r="C11" s="27">
        <v>5</v>
      </c>
      <c r="D11" s="30" t="s">
        <v>79</v>
      </c>
      <c r="E11" s="27">
        <v>11</v>
      </c>
    </row>
    <row r="12" spans="1:7" x14ac:dyDescent="0.25">
      <c r="C12" s="27">
        <v>6</v>
      </c>
      <c r="D12" s="30" t="s">
        <v>80</v>
      </c>
      <c r="E12" s="27">
        <v>6</v>
      </c>
    </row>
    <row r="13" spans="1:7" x14ac:dyDescent="0.25">
      <c r="C13" s="27">
        <v>7</v>
      </c>
      <c r="D13" s="30" t="s">
        <v>81</v>
      </c>
      <c r="E13" s="27">
        <v>4</v>
      </c>
    </row>
    <row r="15" spans="1:7" x14ac:dyDescent="0.25">
      <c r="A15" t="s">
        <v>83</v>
      </c>
    </row>
    <row r="17" spans="1:2" x14ac:dyDescent="0.25">
      <c r="A17" s="6" t="s">
        <v>85</v>
      </c>
    </row>
    <row r="18" spans="1:2" ht="18" x14ac:dyDescent="0.25">
      <c r="A18" s="70" t="s">
        <v>86</v>
      </c>
      <c r="B18" s="33" t="s">
        <v>88</v>
      </c>
    </row>
    <row r="19" spans="1:2" ht="18" x14ac:dyDescent="0.25">
      <c r="A19" s="70" t="s">
        <v>87</v>
      </c>
      <c r="B19" s="33" t="s">
        <v>89</v>
      </c>
    </row>
    <row r="21" spans="1:2" x14ac:dyDescent="0.25">
      <c r="A21" s="6" t="s">
        <v>90</v>
      </c>
    </row>
  </sheetData>
  <mergeCells count="1">
    <mergeCell ref="A1:G4"/>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DrMacias</vt:lpstr>
      <vt:lpstr>Color</vt:lpstr>
      <vt:lpstr>Apunte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Tordoya</dc:creator>
  <cp:lastModifiedBy>Gerardo Tordoya</cp:lastModifiedBy>
  <dcterms:created xsi:type="dcterms:W3CDTF">2015-06-05T18:19:34Z</dcterms:created>
  <dcterms:modified xsi:type="dcterms:W3CDTF">2022-11-17T04:52:36Z</dcterms:modified>
</cp:coreProperties>
</file>