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Documents\AP5\P&amp;E\"/>
    </mc:Choice>
  </mc:AlternateContent>
  <xr:revisionPtr revIDLastSave="0" documentId="13_ncr:1_{CF14B948-48E9-40B5-A1EF-9A4C1A98437F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Hoja1" sheetId="1" r:id="rId1"/>
  </sheets>
  <definedNames>
    <definedName name="PROMEDIO_VIDEO_3">Hoja1!$D$24</definedName>
    <definedName name="PromedioV4">Hoja1!$D$42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1" l="1"/>
  <c r="D46" i="1"/>
  <c r="D44" i="1"/>
  <c r="D48" i="1"/>
  <c r="D26" i="1"/>
  <c r="D42" i="1"/>
  <c r="D37" i="1"/>
  <c r="D38" i="1"/>
  <c r="D39" i="1"/>
  <c r="B40" i="1"/>
  <c r="C39" i="1"/>
  <c r="C38" i="1"/>
  <c r="C37" i="1"/>
  <c r="C40" i="1" s="1"/>
  <c r="C16" i="1"/>
  <c r="C17" i="1"/>
  <c r="C18" i="1"/>
  <c r="C19" i="1"/>
  <c r="C20" i="1"/>
  <c r="C21" i="1"/>
  <c r="B22" i="1"/>
  <c r="B12" i="1"/>
  <c r="B3" i="1"/>
  <c r="C22" i="1" l="1"/>
  <c r="D24" i="1" s="1"/>
  <c r="C5" i="1"/>
  <c r="C6" i="1" s="1"/>
  <c r="B5" i="1"/>
  <c r="B6" i="1" s="1"/>
  <c r="A5" i="1"/>
  <c r="A6" i="1" s="1"/>
  <c r="B8" i="1" s="1"/>
  <c r="B9" i="1" s="1"/>
  <c r="E39" i="1" l="1"/>
  <c r="E38" i="1"/>
  <c r="E37" i="1"/>
  <c r="E40" i="1" s="1"/>
  <c r="D21" i="1" l="1"/>
  <c r="E21" i="1" s="1"/>
  <c r="D20" i="1"/>
  <c r="E20" i="1" s="1"/>
  <c r="D19" i="1"/>
  <c r="E19" i="1" s="1"/>
  <c r="D18" i="1"/>
  <c r="E18" i="1" s="1"/>
  <c r="D16" i="1"/>
  <c r="E16" i="1"/>
  <c r="D17" i="1"/>
  <c r="E17" i="1"/>
  <c r="E22" i="1" s="1"/>
  <c r="D28" i="1" s="1"/>
  <c r="D30" i="1" s="1"/>
  <c r="D31" i="1" s="1"/>
</calcChain>
</file>

<file path=xl/sharedStrings.xml><?xml version="1.0" encoding="utf-8"?>
<sst xmlns="http://schemas.openxmlformats.org/spreadsheetml/2006/main" count="27" uniqueCount="15">
  <si>
    <t>x</t>
  </si>
  <si>
    <t>S2</t>
  </si>
  <si>
    <t>S</t>
  </si>
  <si>
    <t>f</t>
  </si>
  <si>
    <t>xf</t>
  </si>
  <si>
    <t>(x-p)^2</t>
  </si>
  <si>
    <t>(x-p)^2 * f</t>
  </si>
  <si>
    <t>Total</t>
  </si>
  <si>
    <t xml:space="preserve">p (promedio) = </t>
  </si>
  <si>
    <t>varianza =</t>
  </si>
  <si>
    <t>desviación estándar =</t>
  </si>
  <si>
    <t>coeficiente de variación =</t>
  </si>
  <si>
    <t>en porcentaje =</t>
  </si>
  <si>
    <t>MUESTRA</t>
  </si>
  <si>
    <t>POBLACIÓN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</si>
</sst>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FFE164-D5BB-47FD-8CE1-B8F5B0C3C7FE}" name="Tabla1" displayName="Tabla1" ref="A15:E22" totalsRowCount="1">
  <autoFilter ref="A15:E21" xr:uid="{6AFFE164-D5BB-47FD-8CE1-B8F5B0C3C7FE}"/>
  <tableColumns count="5">
    <tableColumn id="1" xr3:uid="{1794485D-58FA-487B-897E-EAC49798744D}" name="x" totalsRowLabel="Total"/>
    <tableColumn id="2" xr3:uid="{4DFE73BF-C14D-4427-8A65-42FEC8AE9570}" name="f" totalsRowFunction="sum"/>
    <tableColumn id="3" xr3:uid="{F85DED66-0BFB-4624-9478-87BF28690130}" name="xf" totalsRowFunction="sum" dataDxfId="5">
      <calculatedColumnFormula>Tabla1[[#This Row],[x]]*Tabla1[[#This Row],[f]]</calculatedColumnFormula>
    </tableColumn>
    <tableColumn id="4" xr3:uid="{A869E359-42F3-4396-8F32-B4BF1DE1F7F9}" name="(x-p)^2" dataDxfId="4">
      <calculatedColumnFormula>(Tabla1[[#This Row],[x]]-PROMEDIO_VIDEO_3)^2</calculatedColumnFormula>
    </tableColumn>
    <tableColumn id="5" xr3:uid="{F7D3FEBC-7F87-4C3B-A25A-D7E1635669B3}" name="(x-p)^2 * f" totalsRowFunction="sum" dataDxfId="3">
      <calculatedColumnFormula>Tabla1[[#This Row],[(x-p)^2]]*Tabla1[[#This Row],[f]]</calculatedColumnFormula>
    </tableColumn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316F92-7DDA-48A9-BD01-1B960A30D0D9}" name="Tabla13" displayName="Tabla13" ref="A36:E40" totalsRowCount="1">
  <autoFilter ref="A36:E39" xr:uid="{4D316F92-7DDA-48A9-BD01-1B960A30D0D9}"/>
  <tableColumns count="5">
    <tableColumn id="1" xr3:uid="{60729419-9D35-4CB5-835C-C52900D4022C}" name="x" totalsRowLabel="Total"/>
    <tableColumn id="2" xr3:uid="{82334761-8398-4347-9F2C-A03F6579D0FC}" name="f" totalsRowFunction="sum"/>
    <tableColumn id="3" xr3:uid="{D0704D1E-19E7-4067-A3E7-05B082AABD3D}" name="xf" totalsRowFunction="sum" dataDxfId="2">
      <calculatedColumnFormula>Tabla13[[#This Row],[x]]*Tabla13[[#This Row],[f]]</calculatedColumnFormula>
    </tableColumn>
    <tableColumn id="4" xr3:uid="{40CA6538-CEB4-4809-8E74-BEC6C2070456}" name="(x-p)^2" dataDxfId="0">
      <calculatedColumnFormula>ROUND((Tabla13[[#This Row],[x]]-PromedioV4)^2,2)</calculatedColumnFormula>
    </tableColumn>
    <tableColumn id="5" xr3:uid="{786180D9-05B7-433A-90EA-7B41011753FC}" name="(x-p)^2 * f" totalsRowFunction="sum" dataDxfId="1">
      <calculatedColumnFormula>Tabla13[[#This Row],[(x-p)^2]]*Tabla13[[#This Row],[f]]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topLeftCell="A32" workbookViewId="0">
      <selection activeCell="A52" sqref="A52"/>
    </sheetView>
  </sheetViews>
  <sheetFormatPr baseColWidth="10" defaultColWidth="9.140625" defaultRowHeight="15" x14ac:dyDescent="0.25"/>
  <cols>
    <col min="4" max="4" width="9.42578125" customWidth="1"/>
    <col min="5" max="5" width="12" customWidth="1"/>
  </cols>
  <sheetData>
    <row r="1" spans="1:5" x14ac:dyDescent="0.25">
      <c r="A1">
        <v>52</v>
      </c>
      <c r="B1">
        <v>55</v>
      </c>
      <c r="C1">
        <v>58</v>
      </c>
    </row>
    <row r="3" spans="1:5" x14ac:dyDescent="0.25">
      <c r="A3" t="s">
        <v>0</v>
      </c>
      <c r="B3">
        <f>SUM(A1:C1)/COUNT(A1:C1)</f>
        <v>55</v>
      </c>
    </row>
    <row r="5" spans="1:5" x14ac:dyDescent="0.25">
      <c r="A5">
        <f>A1-B3</f>
        <v>-3</v>
      </c>
      <c r="B5">
        <f>B1-B3</f>
        <v>0</v>
      </c>
      <c r="C5">
        <f>C1-B3</f>
        <v>3</v>
      </c>
    </row>
    <row r="6" spans="1:5" x14ac:dyDescent="0.25">
      <c r="A6">
        <f>POWER(A5,2)</f>
        <v>9</v>
      </c>
      <c r="B6">
        <f t="shared" ref="B6:C6" si="0">POWER(B5,2)</f>
        <v>0</v>
      </c>
      <c r="C6">
        <f t="shared" si="0"/>
        <v>9</v>
      </c>
    </row>
    <row r="8" spans="1:5" x14ac:dyDescent="0.25">
      <c r="B8">
        <f>SUM(A6:C6)</f>
        <v>18</v>
      </c>
    </row>
    <row r="9" spans="1:5" x14ac:dyDescent="0.25">
      <c r="B9">
        <f>B8/2</f>
        <v>9</v>
      </c>
    </row>
    <row r="11" spans="1:5" x14ac:dyDescent="0.25">
      <c r="A11" t="s">
        <v>1</v>
      </c>
      <c r="B11">
        <v>9</v>
      </c>
    </row>
    <row r="12" spans="1:5" x14ac:dyDescent="0.25">
      <c r="A12" t="s">
        <v>2</v>
      </c>
      <c r="B12">
        <f>SQRT(B11)</f>
        <v>3</v>
      </c>
    </row>
    <row r="14" spans="1:5" ht="28.5" x14ac:dyDescent="0.45">
      <c r="A14" s="2" t="s">
        <v>14</v>
      </c>
    </row>
    <row r="15" spans="1:5" x14ac:dyDescent="0.25">
      <c r="A15" t="s">
        <v>0</v>
      </c>
      <c r="B15" t="s">
        <v>3</v>
      </c>
      <c r="C15" t="s">
        <v>4</v>
      </c>
      <c r="D15" t="s">
        <v>5</v>
      </c>
      <c r="E15" t="s">
        <v>6</v>
      </c>
    </row>
    <row r="16" spans="1:5" x14ac:dyDescent="0.25">
      <c r="A16">
        <v>13</v>
      </c>
      <c r="B16">
        <v>3</v>
      </c>
      <c r="C16">
        <f>Tabla1[[#This Row],[x]]*Tabla1[[#This Row],[f]]</f>
        <v>39</v>
      </c>
      <c r="D16">
        <f>(Tabla1[[#This Row],[x]]-PROMEDIO_VIDEO_3)^2</f>
        <v>4.7669444444444453</v>
      </c>
      <c r="E16">
        <f>Tabla1[[#This Row],[(x-p)^2]]*Tabla1[[#This Row],[f]]</f>
        <v>14.300833333333337</v>
      </c>
    </row>
    <row r="17" spans="1:5" x14ac:dyDescent="0.25">
      <c r="A17">
        <v>14</v>
      </c>
      <c r="B17">
        <v>15</v>
      </c>
      <c r="C17">
        <f>Tabla1[[#This Row],[x]]*Tabla1[[#This Row],[f]]</f>
        <v>210</v>
      </c>
      <c r="D17">
        <f>(Tabla1[[#This Row],[x]]-PROMEDIO_VIDEO_3)^2</f>
        <v>1.4002777777777784</v>
      </c>
      <c r="E17">
        <f>Tabla1[[#This Row],[(x-p)^2]]*Tabla1[[#This Row],[f]]</f>
        <v>21.004166666666677</v>
      </c>
    </row>
    <row r="18" spans="1:5" x14ac:dyDescent="0.25">
      <c r="A18">
        <v>15</v>
      </c>
      <c r="B18">
        <v>23</v>
      </c>
      <c r="C18">
        <f>Tabla1[[#This Row],[x]]*Tabla1[[#This Row],[f]]</f>
        <v>345</v>
      </c>
      <c r="D18">
        <f>(Tabla1[[#This Row],[x]]-PROMEDIO_VIDEO_3)^2</f>
        <v>3.3611111111111196E-2</v>
      </c>
      <c r="E18">
        <f>Tabla1[[#This Row],[(x-p)^2]]*Tabla1[[#This Row],[f]]</f>
        <v>0.77305555555555749</v>
      </c>
    </row>
    <row r="19" spans="1:5" x14ac:dyDescent="0.25">
      <c r="A19">
        <v>16</v>
      </c>
      <c r="B19">
        <v>10</v>
      </c>
      <c r="C19">
        <f>Tabla1[[#This Row],[x]]*Tabla1[[#This Row],[f]]</f>
        <v>160</v>
      </c>
      <c r="D19">
        <f>(Tabla1[[#This Row],[x]]-PROMEDIO_VIDEO_3)^2</f>
        <v>0.66694444444444401</v>
      </c>
      <c r="E19">
        <f>Tabla1[[#This Row],[(x-p)^2]]*Tabla1[[#This Row],[f]]</f>
        <v>6.6694444444444398</v>
      </c>
    </row>
    <row r="20" spans="1:5" x14ac:dyDescent="0.25">
      <c r="A20">
        <v>17</v>
      </c>
      <c r="B20">
        <v>5</v>
      </c>
      <c r="C20">
        <f>Tabla1[[#This Row],[x]]*Tabla1[[#This Row],[f]]</f>
        <v>85</v>
      </c>
      <c r="D20">
        <f>(Tabla1[[#This Row],[x]]-PROMEDIO_VIDEO_3)^2</f>
        <v>3.3002777777777768</v>
      </c>
      <c r="E20">
        <f>Tabla1[[#This Row],[(x-p)^2]]*Tabla1[[#This Row],[f]]</f>
        <v>16.501388888888883</v>
      </c>
    </row>
    <row r="21" spans="1:5" x14ac:dyDescent="0.25">
      <c r="A21">
        <v>18</v>
      </c>
      <c r="B21">
        <v>4</v>
      </c>
      <c r="C21">
        <f>Tabla1[[#This Row],[x]]*Tabla1[[#This Row],[f]]</f>
        <v>72</v>
      </c>
      <c r="D21">
        <f>(Tabla1[[#This Row],[x]]-PROMEDIO_VIDEO_3)^2</f>
        <v>7.9336111111111096</v>
      </c>
      <c r="E21">
        <f>Tabla1[[#This Row],[(x-p)^2]]*Tabla1[[#This Row],[f]]</f>
        <v>31.734444444444438</v>
      </c>
    </row>
    <row r="22" spans="1:5" x14ac:dyDescent="0.25">
      <c r="A22" t="s">
        <v>7</v>
      </c>
      <c r="B22">
        <f>SUBTOTAL(109,Tabla1[f])</f>
        <v>60</v>
      </c>
      <c r="C22">
        <f>SUBTOTAL(109,Tabla1[xf])</f>
        <v>911</v>
      </c>
      <c r="E22">
        <f>SUBTOTAL(109,Tabla1[(x-p)^2 * f])</f>
        <v>90.983333333333334</v>
      </c>
    </row>
    <row r="24" spans="1:5" x14ac:dyDescent="0.25">
      <c r="A24" t="s">
        <v>8</v>
      </c>
      <c r="D24">
        <f>Tabla1[[#Totals],[xf]]/Tabla1[[#Totals],[f]]</f>
        <v>15.183333333333334</v>
      </c>
    </row>
    <row r="26" spans="1:5" x14ac:dyDescent="0.25">
      <c r="A26" t="s">
        <v>9</v>
      </c>
      <c r="D26">
        <f>Tabla1[[#Totals],[(x-p)^2 * f]]/Tabla1[[#Totals],[f]]</f>
        <v>1.516388888888889</v>
      </c>
    </row>
    <row r="28" spans="1:5" x14ac:dyDescent="0.25">
      <c r="A28" t="s">
        <v>10</v>
      </c>
      <c r="D28">
        <f>SQRT(D26)</f>
        <v>1.2314174308043917</v>
      </c>
    </row>
    <row r="30" spans="1:5" x14ac:dyDescent="0.25">
      <c r="A30" t="s">
        <v>11</v>
      </c>
      <c r="D30">
        <f>D28/PROMEDIO_VIDEO_3</f>
        <v>8.1103233642440722E-2</v>
      </c>
    </row>
    <row r="31" spans="1:5" x14ac:dyDescent="0.25">
      <c r="A31" t="s">
        <v>12</v>
      </c>
      <c r="D31">
        <f>D30*100</f>
        <v>8.1103233642440724</v>
      </c>
    </row>
    <row r="35" spans="1:5" ht="28.5" x14ac:dyDescent="0.45">
      <c r="A35" s="2" t="s">
        <v>13</v>
      </c>
    </row>
    <row r="36" spans="1:5" x14ac:dyDescent="0.25">
      <c r="A36" t="s">
        <v>0</v>
      </c>
      <c r="B36" t="s">
        <v>3</v>
      </c>
      <c r="C36" t="s">
        <v>4</v>
      </c>
      <c r="D36" t="s">
        <v>5</v>
      </c>
      <c r="E36" t="s">
        <v>6</v>
      </c>
    </row>
    <row r="37" spans="1:5" x14ac:dyDescent="0.25">
      <c r="A37">
        <v>10</v>
      </c>
      <c r="B37">
        <v>5</v>
      </c>
      <c r="C37">
        <f>Tabla13[[#This Row],[x]]*Tabla13[[#This Row],[f]]</f>
        <v>50</v>
      </c>
      <c r="D37">
        <f>ROUND((Tabla13[[#This Row],[x]]-PromedioV4)^2,2)</f>
        <v>0.74</v>
      </c>
      <c r="E37">
        <f>Tabla13[[#This Row],[(x-p)^2]]*Tabla13[[#This Row],[f]]</f>
        <v>3.7</v>
      </c>
    </row>
    <row r="38" spans="1:5" x14ac:dyDescent="0.25">
      <c r="A38">
        <v>11</v>
      </c>
      <c r="B38">
        <v>6</v>
      </c>
      <c r="C38">
        <f>Tabla13[[#This Row],[x]]*Tabla13[[#This Row],[f]]</f>
        <v>66</v>
      </c>
      <c r="D38">
        <f>ROUND((Tabla13[[#This Row],[x]]-PromedioV4)^2,2)</f>
        <v>0.02</v>
      </c>
      <c r="E38">
        <f>Tabla13[[#This Row],[(x-p)^2]]*Tabla13[[#This Row],[f]]</f>
        <v>0.12</v>
      </c>
    </row>
    <row r="39" spans="1:5" x14ac:dyDescent="0.25">
      <c r="A39">
        <v>12</v>
      </c>
      <c r="B39">
        <v>3</v>
      </c>
      <c r="C39">
        <f>Tabla13[[#This Row],[x]]*Tabla13[[#This Row],[f]]</f>
        <v>36</v>
      </c>
      <c r="D39">
        <f>ROUND((Tabla13[[#This Row],[x]]-PromedioV4)^2,2)</f>
        <v>1.3</v>
      </c>
      <c r="E39">
        <f>Tabla13[[#This Row],[(x-p)^2]]*Tabla13[[#This Row],[f]]</f>
        <v>3.9000000000000004</v>
      </c>
    </row>
    <row r="40" spans="1:5" x14ac:dyDescent="0.25">
      <c r="A40" t="s">
        <v>7</v>
      </c>
      <c r="B40">
        <f>SUBTOTAL(109,Tabla13[f])</f>
        <v>14</v>
      </c>
      <c r="C40">
        <f>SUBTOTAL(109,Tabla13[xf])</f>
        <v>152</v>
      </c>
      <c r="E40">
        <f>SUBTOTAL(109,Tabla13[(x-p)^2 * f])</f>
        <v>7.7200000000000006</v>
      </c>
    </row>
    <row r="42" spans="1:5" x14ac:dyDescent="0.25">
      <c r="A42" t="s">
        <v>8</v>
      </c>
      <c r="D42">
        <f>ROUND(Tabla13[[#Totals],[xf]]/Tabla13[[#Totals],[f]],2)</f>
        <v>10.86</v>
      </c>
      <c r="E42" s="1">
        <v>10.85</v>
      </c>
    </row>
    <row r="43" spans="1:5" x14ac:dyDescent="0.25">
      <c r="E43" s="1"/>
    </row>
    <row r="44" spans="1:5" x14ac:dyDescent="0.25">
      <c r="A44" t="s">
        <v>9</v>
      </c>
      <c r="D44">
        <f>ROUND(Tabla13[[#Totals],[(x-p)^2 * f]]/(Tabla13[[#Totals],[f]]-1),2)</f>
        <v>0.59</v>
      </c>
      <c r="E44" s="1">
        <v>0.59</v>
      </c>
    </row>
    <row r="45" spans="1:5" x14ac:dyDescent="0.25">
      <c r="E45" s="1"/>
    </row>
    <row r="46" spans="1:5" x14ac:dyDescent="0.25">
      <c r="A46" t="s">
        <v>10</v>
      </c>
      <c r="D46">
        <f>ROUND(SQRT(D44),3)</f>
        <v>0.76800000000000002</v>
      </c>
      <c r="E46" s="1">
        <v>0.76800000000000002</v>
      </c>
    </row>
    <row r="47" spans="1:5" x14ac:dyDescent="0.25">
      <c r="E47" s="1"/>
    </row>
    <row r="48" spans="1:5" x14ac:dyDescent="0.25">
      <c r="A48" t="s">
        <v>11</v>
      </c>
      <c r="D48">
        <f>D46/PromedioV4</f>
        <v>7.07182320441989E-2</v>
      </c>
      <c r="E48" s="1"/>
    </row>
    <row r="49" spans="1:5" x14ac:dyDescent="0.25">
      <c r="A49" t="s">
        <v>12</v>
      </c>
      <c r="D49">
        <f>ROUND(D48*100,2)</f>
        <v>7.07</v>
      </c>
      <c r="E49" s="1">
        <v>7.07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PROMEDIO_VIDEO_3</vt:lpstr>
      <vt:lpstr>PromedioV4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2015-06-05T18:19:34Z</dcterms:created>
  <dcterms:modified xsi:type="dcterms:W3CDTF">2022-09-26T21:43:19Z</dcterms:modified>
</cp:coreProperties>
</file>