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4kLJjzvD/sUYsAuAHxitV6KJww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6" width="14.43"/>
  </cols>
  <sheetData>
    <row r="1" ht="15.75" customHeight="1">
      <c r="A1" s="1" t="str">
        <f>IFERROR(__xludf.DUMMYFUNCTION("GOOGLEFINANCE(""NASDAQ:TSLA"", ""price"", DATE(2019,6,1), DATE(2020,6,1), ""DAILY"")"),"Date")</f>
        <v>Date</v>
      </c>
      <c r="B1" s="1" t="str">
        <f>IFERROR(__xludf.DUMMYFUNCTION("""COMPUTED_VALUE"""),"Close")</f>
        <v>Close</v>
      </c>
    </row>
    <row r="2" ht="15.75" customHeight="1">
      <c r="A2" s="2">
        <f>IFERROR(__xludf.DUMMYFUNCTION("""COMPUTED_VALUE"""),43619.66666666667)</f>
        <v>43619.66667</v>
      </c>
      <c r="B2" s="1">
        <f>IFERROR(__xludf.DUMMYFUNCTION("""COMPUTED_VALUE"""),35.79)</f>
        <v>35.79</v>
      </c>
    </row>
    <row r="3" ht="15.75" customHeight="1">
      <c r="A3" s="2">
        <f>IFERROR(__xludf.DUMMYFUNCTION("""COMPUTED_VALUE"""),43620.66666666667)</f>
        <v>43620.66667</v>
      </c>
      <c r="B3" s="1">
        <f>IFERROR(__xludf.DUMMYFUNCTION("""COMPUTED_VALUE"""),38.72)</f>
        <v>38.72</v>
      </c>
    </row>
    <row r="4" ht="15.75" customHeight="1">
      <c r="A4" s="2">
        <f>IFERROR(__xludf.DUMMYFUNCTION("""COMPUTED_VALUE"""),43621.66666666667)</f>
        <v>43621.66667</v>
      </c>
      <c r="B4" s="1">
        <f>IFERROR(__xludf.DUMMYFUNCTION("""COMPUTED_VALUE"""),39.32)</f>
        <v>39.32</v>
      </c>
    </row>
    <row r="5" ht="15.75" customHeight="1">
      <c r="A5" s="2">
        <f>IFERROR(__xludf.DUMMYFUNCTION("""COMPUTED_VALUE"""),43622.66666666667)</f>
        <v>43622.66667</v>
      </c>
      <c r="B5" s="1">
        <f>IFERROR(__xludf.DUMMYFUNCTION("""COMPUTED_VALUE"""),41.19)</f>
        <v>41.19</v>
      </c>
    </row>
    <row r="6" ht="15.75" customHeight="1">
      <c r="A6" s="2">
        <f>IFERROR(__xludf.DUMMYFUNCTION("""COMPUTED_VALUE"""),43623.66666666667)</f>
        <v>43623.66667</v>
      </c>
      <c r="B6" s="1">
        <f>IFERROR(__xludf.DUMMYFUNCTION("""COMPUTED_VALUE"""),40.9)</f>
        <v>40.9</v>
      </c>
    </row>
    <row r="7" ht="15.75" customHeight="1">
      <c r="A7" s="2">
        <f>IFERROR(__xludf.DUMMYFUNCTION("""COMPUTED_VALUE"""),43626.66666666667)</f>
        <v>43626.66667</v>
      </c>
      <c r="B7" s="1">
        <f>IFERROR(__xludf.DUMMYFUNCTION("""COMPUTED_VALUE"""),42.58)</f>
        <v>42.58</v>
      </c>
    </row>
    <row r="8" ht="15.75" customHeight="1">
      <c r="A8" s="2">
        <f>IFERROR(__xludf.DUMMYFUNCTION("""COMPUTED_VALUE"""),43627.66666666667)</f>
        <v>43627.66667</v>
      </c>
      <c r="B8" s="1">
        <f>IFERROR(__xludf.DUMMYFUNCTION("""COMPUTED_VALUE"""),43.42)</f>
        <v>43.42</v>
      </c>
    </row>
    <row r="9" ht="15.75" customHeight="1">
      <c r="A9" s="2">
        <f>IFERROR(__xludf.DUMMYFUNCTION("""COMPUTED_VALUE"""),43628.66666666667)</f>
        <v>43628.66667</v>
      </c>
      <c r="B9" s="1">
        <f>IFERROR(__xludf.DUMMYFUNCTION("""COMPUTED_VALUE"""),41.85)</f>
        <v>41.85</v>
      </c>
    </row>
    <row r="10" ht="15.75" customHeight="1">
      <c r="A10" s="2">
        <f>IFERROR(__xludf.DUMMYFUNCTION("""COMPUTED_VALUE"""),43629.66666666667)</f>
        <v>43629.66667</v>
      </c>
      <c r="B10" s="1">
        <f>IFERROR(__xludf.DUMMYFUNCTION("""COMPUTED_VALUE"""),42.78)</f>
        <v>42.78</v>
      </c>
    </row>
    <row r="11" ht="15.75" customHeight="1">
      <c r="A11" s="2">
        <f>IFERROR(__xludf.DUMMYFUNCTION("""COMPUTED_VALUE"""),43630.66666666667)</f>
        <v>43630.66667</v>
      </c>
      <c r="B11" s="1">
        <f>IFERROR(__xludf.DUMMYFUNCTION("""COMPUTED_VALUE"""),42.98)</f>
        <v>42.98</v>
      </c>
    </row>
    <row r="12" ht="15.75" customHeight="1">
      <c r="A12" s="2">
        <f>IFERROR(__xludf.DUMMYFUNCTION("""COMPUTED_VALUE"""),43633.66666666667)</f>
        <v>43633.66667</v>
      </c>
      <c r="B12" s="1">
        <f>IFERROR(__xludf.DUMMYFUNCTION("""COMPUTED_VALUE"""),45.01)</f>
        <v>45.01</v>
      </c>
    </row>
    <row r="13" ht="15.75" customHeight="1">
      <c r="A13" s="2">
        <f>IFERROR(__xludf.DUMMYFUNCTION("""COMPUTED_VALUE"""),43634.66666666667)</f>
        <v>43634.66667</v>
      </c>
      <c r="B13" s="1">
        <f>IFERROR(__xludf.DUMMYFUNCTION("""COMPUTED_VALUE"""),44.95)</f>
        <v>44.95</v>
      </c>
    </row>
    <row r="14" ht="15.75" customHeight="1">
      <c r="A14" s="2">
        <f>IFERROR(__xludf.DUMMYFUNCTION("""COMPUTED_VALUE"""),43635.66666666667)</f>
        <v>43635.66667</v>
      </c>
      <c r="B14" s="1">
        <f>IFERROR(__xludf.DUMMYFUNCTION("""COMPUTED_VALUE"""),45.29)</f>
        <v>45.29</v>
      </c>
    </row>
    <row r="15" ht="15.75" customHeight="1">
      <c r="A15" s="2">
        <f>IFERROR(__xludf.DUMMYFUNCTION("""COMPUTED_VALUE"""),43636.66666666667)</f>
        <v>43636.66667</v>
      </c>
      <c r="B15" s="1">
        <f>IFERROR(__xludf.DUMMYFUNCTION("""COMPUTED_VALUE"""),43.92)</f>
        <v>43.92</v>
      </c>
    </row>
    <row r="16" ht="15.75" customHeight="1">
      <c r="A16" s="2">
        <f>IFERROR(__xludf.DUMMYFUNCTION("""COMPUTED_VALUE"""),43637.66666666667)</f>
        <v>43637.66667</v>
      </c>
      <c r="B16" s="1">
        <f>IFERROR(__xludf.DUMMYFUNCTION("""COMPUTED_VALUE"""),44.37)</f>
        <v>44.37</v>
      </c>
    </row>
    <row r="17" ht="15.75" customHeight="1">
      <c r="A17" s="2">
        <f>IFERROR(__xludf.DUMMYFUNCTION("""COMPUTED_VALUE"""),43640.66666666667)</f>
        <v>43640.66667</v>
      </c>
      <c r="B17" s="1">
        <f>IFERROR(__xludf.DUMMYFUNCTION("""COMPUTED_VALUE"""),44.73)</f>
        <v>44.73</v>
      </c>
    </row>
    <row r="18" ht="15.75" customHeight="1">
      <c r="A18" s="2">
        <f>IFERROR(__xludf.DUMMYFUNCTION("""COMPUTED_VALUE"""),43641.66666666667)</f>
        <v>43641.66667</v>
      </c>
      <c r="B18" s="1">
        <f>IFERROR(__xludf.DUMMYFUNCTION("""COMPUTED_VALUE"""),43.95)</f>
        <v>43.95</v>
      </c>
    </row>
    <row r="19" ht="15.75" customHeight="1">
      <c r="A19" s="2">
        <f>IFERROR(__xludf.DUMMYFUNCTION("""COMPUTED_VALUE"""),43642.66666666667)</f>
        <v>43642.66667</v>
      </c>
      <c r="B19" s="1">
        <f>IFERROR(__xludf.DUMMYFUNCTION("""COMPUTED_VALUE"""),43.85)</f>
        <v>43.85</v>
      </c>
    </row>
    <row r="20" ht="15.75" customHeight="1">
      <c r="A20" s="2">
        <f>IFERROR(__xludf.DUMMYFUNCTION("""COMPUTED_VALUE"""),43643.66666666667)</f>
        <v>43643.66667</v>
      </c>
      <c r="B20" s="1">
        <f>IFERROR(__xludf.DUMMYFUNCTION("""COMPUTED_VALUE"""),44.57)</f>
        <v>44.57</v>
      </c>
    </row>
    <row r="21" ht="15.75" customHeight="1">
      <c r="A21" s="2">
        <f>IFERROR(__xludf.DUMMYFUNCTION("""COMPUTED_VALUE"""),43644.66666666667)</f>
        <v>43644.66667</v>
      </c>
      <c r="B21" s="1">
        <f>IFERROR(__xludf.DUMMYFUNCTION("""COMPUTED_VALUE"""),44.69)</f>
        <v>44.69</v>
      </c>
    </row>
    <row r="22" ht="15.75" customHeight="1">
      <c r="A22" s="2">
        <f>IFERROR(__xludf.DUMMYFUNCTION("""COMPUTED_VALUE"""),43647.66666666667)</f>
        <v>43647.66667</v>
      </c>
      <c r="B22" s="1">
        <f>IFERROR(__xludf.DUMMYFUNCTION("""COMPUTED_VALUE"""),45.43)</f>
        <v>45.43</v>
      </c>
    </row>
    <row r="23" ht="15.75" customHeight="1">
      <c r="A23" s="2">
        <f>IFERROR(__xludf.DUMMYFUNCTION("""COMPUTED_VALUE"""),43648.66666666667)</f>
        <v>43648.66667</v>
      </c>
      <c r="B23" s="1">
        <f>IFERROR(__xludf.DUMMYFUNCTION("""COMPUTED_VALUE"""),44.91)</f>
        <v>44.91</v>
      </c>
    </row>
    <row r="24" ht="15.75" customHeight="1">
      <c r="A24" s="2">
        <f>IFERROR(__xludf.DUMMYFUNCTION("""COMPUTED_VALUE"""),43649.54166666667)</f>
        <v>43649.54167</v>
      </c>
      <c r="B24" s="1">
        <f>IFERROR(__xludf.DUMMYFUNCTION("""COMPUTED_VALUE"""),46.98)</f>
        <v>46.98</v>
      </c>
    </row>
    <row r="25" ht="15.75" customHeight="1">
      <c r="A25" s="2">
        <f>IFERROR(__xludf.DUMMYFUNCTION("""COMPUTED_VALUE"""),43651.66666666667)</f>
        <v>43651.66667</v>
      </c>
      <c r="B25" s="1">
        <f>IFERROR(__xludf.DUMMYFUNCTION("""COMPUTED_VALUE"""),46.62)</f>
        <v>46.62</v>
      </c>
    </row>
    <row r="26" ht="15.75" customHeight="1">
      <c r="A26" s="2">
        <f>IFERROR(__xludf.DUMMYFUNCTION("""COMPUTED_VALUE"""),43654.66666666667)</f>
        <v>43654.66667</v>
      </c>
      <c r="B26" s="1">
        <f>IFERROR(__xludf.DUMMYFUNCTION("""COMPUTED_VALUE"""),46.07)</f>
        <v>46.07</v>
      </c>
    </row>
    <row r="27" ht="15.75" customHeight="1">
      <c r="A27" s="2">
        <f>IFERROR(__xludf.DUMMYFUNCTION("""COMPUTED_VALUE"""),43655.66666666667)</f>
        <v>43655.66667</v>
      </c>
      <c r="B27" s="1">
        <f>IFERROR(__xludf.DUMMYFUNCTION("""COMPUTED_VALUE"""),46.01)</f>
        <v>46.01</v>
      </c>
    </row>
    <row r="28" ht="15.75" customHeight="1">
      <c r="A28" s="2">
        <f>IFERROR(__xludf.DUMMYFUNCTION("""COMPUTED_VALUE"""),43656.66666666667)</f>
        <v>43656.66667</v>
      </c>
      <c r="B28" s="1">
        <f>IFERROR(__xludf.DUMMYFUNCTION("""COMPUTED_VALUE"""),47.78)</f>
        <v>47.78</v>
      </c>
    </row>
    <row r="29" ht="15.75" customHeight="1">
      <c r="A29" s="2">
        <f>IFERROR(__xludf.DUMMYFUNCTION("""COMPUTED_VALUE"""),43657.66666666667)</f>
        <v>43657.66667</v>
      </c>
      <c r="B29" s="1">
        <f>IFERROR(__xludf.DUMMYFUNCTION("""COMPUTED_VALUE"""),47.72)</f>
        <v>47.72</v>
      </c>
    </row>
    <row r="30" ht="15.75" customHeight="1">
      <c r="A30" s="2">
        <f>IFERROR(__xludf.DUMMYFUNCTION("""COMPUTED_VALUE"""),43658.66666666667)</f>
        <v>43658.66667</v>
      </c>
      <c r="B30" s="1">
        <f>IFERROR(__xludf.DUMMYFUNCTION("""COMPUTED_VALUE"""),49.02)</f>
        <v>49.02</v>
      </c>
    </row>
    <row r="31" ht="15.75" customHeight="1">
      <c r="A31" s="2">
        <f>IFERROR(__xludf.DUMMYFUNCTION("""COMPUTED_VALUE"""),43661.66666666667)</f>
        <v>43661.66667</v>
      </c>
      <c r="B31" s="1">
        <f>IFERROR(__xludf.DUMMYFUNCTION("""COMPUTED_VALUE"""),50.7)</f>
        <v>50.7</v>
      </c>
    </row>
    <row r="32" ht="15.75" customHeight="1">
      <c r="A32" s="2">
        <f>IFERROR(__xludf.DUMMYFUNCTION("""COMPUTED_VALUE"""),43662.66666666667)</f>
        <v>43662.66667</v>
      </c>
      <c r="B32" s="1">
        <f>IFERROR(__xludf.DUMMYFUNCTION("""COMPUTED_VALUE"""),50.48)</f>
        <v>50.48</v>
      </c>
    </row>
    <row r="33" ht="15.75" customHeight="1">
      <c r="A33" s="2">
        <f>IFERROR(__xludf.DUMMYFUNCTION("""COMPUTED_VALUE"""),43663.66666666667)</f>
        <v>43663.66667</v>
      </c>
      <c r="B33" s="1">
        <f>IFERROR(__xludf.DUMMYFUNCTION("""COMPUTED_VALUE"""),50.97)</f>
        <v>50.97</v>
      </c>
    </row>
    <row r="34" ht="15.75" customHeight="1">
      <c r="A34" s="2">
        <f>IFERROR(__xludf.DUMMYFUNCTION("""COMPUTED_VALUE"""),43664.66666666667)</f>
        <v>43664.66667</v>
      </c>
      <c r="B34" s="1">
        <f>IFERROR(__xludf.DUMMYFUNCTION("""COMPUTED_VALUE"""),50.71)</f>
        <v>50.71</v>
      </c>
    </row>
    <row r="35" ht="15.75" customHeight="1">
      <c r="A35" s="2">
        <f>IFERROR(__xludf.DUMMYFUNCTION("""COMPUTED_VALUE"""),43665.66666666667)</f>
        <v>43665.66667</v>
      </c>
      <c r="B35" s="1">
        <f>IFERROR(__xludf.DUMMYFUNCTION("""COMPUTED_VALUE"""),51.64)</f>
        <v>51.64</v>
      </c>
    </row>
    <row r="36" ht="15.75" customHeight="1">
      <c r="A36" s="2">
        <f>IFERROR(__xludf.DUMMYFUNCTION("""COMPUTED_VALUE"""),43668.66666666667)</f>
        <v>43668.66667</v>
      </c>
      <c r="B36" s="1">
        <f>IFERROR(__xludf.DUMMYFUNCTION("""COMPUTED_VALUE"""),51.14)</f>
        <v>51.14</v>
      </c>
    </row>
    <row r="37" ht="15.75" customHeight="1">
      <c r="A37" s="2">
        <f>IFERROR(__xludf.DUMMYFUNCTION("""COMPUTED_VALUE"""),43669.66666666667)</f>
        <v>43669.66667</v>
      </c>
      <c r="B37" s="1">
        <f>IFERROR(__xludf.DUMMYFUNCTION("""COMPUTED_VALUE"""),52.03)</f>
        <v>52.03</v>
      </c>
    </row>
    <row r="38" ht="15.75" customHeight="1">
      <c r="A38" s="2">
        <f>IFERROR(__xludf.DUMMYFUNCTION("""COMPUTED_VALUE"""),43670.66666666667)</f>
        <v>43670.66667</v>
      </c>
      <c r="B38" s="1">
        <f>IFERROR(__xludf.DUMMYFUNCTION("""COMPUTED_VALUE"""),52.98)</f>
        <v>52.98</v>
      </c>
    </row>
    <row r="39" ht="15.75" customHeight="1">
      <c r="A39" s="2">
        <f>IFERROR(__xludf.DUMMYFUNCTION("""COMPUTED_VALUE"""),43671.66666666667)</f>
        <v>43671.66667</v>
      </c>
      <c r="B39" s="1">
        <f>IFERROR(__xludf.DUMMYFUNCTION("""COMPUTED_VALUE"""),45.76)</f>
        <v>45.76</v>
      </c>
    </row>
    <row r="40" ht="15.75" customHeight="1">
      <c r="A40" s="2">
        <f>IFERROR(__xludf.DUMMYFUNCTION("""COMPUTED_VALUE"""),43672.66666666667)</f>
        <v>43672.66667</v>
      </c>
      <c r="B40" s="1">
        <f>IFERROR(__xludf.DUMMYFUNCTION("""COMPUTED_VALUE"""),45.61)</f>
        <v>45.61</v>
      </c>
    </row>
    <row r="41" ht="15.75" customHeight="1">
      <c r="A41" s="2">
        <f>IFERROR(__xludf.DUMMYFUNCTION("""COMPUTED_VALUE"""),43675.66666666667)</f>
        <v>43675.66667</v>
      </c>
      <c r="B41" s="1">
        <f>IFERROR(__xludf.DUMMYFUNCTION("""COMPUTED_VALUE"""),47.15)</f>
        <v>47.15</v>
      </c>
    </row>
    <row r="42" ht="15.75" customHeight="1">
      <c r="A42" s="2">
        <f>IFERROR(__xludf.DUMMYFUNCTION("""COMPUTED_VALUE"""),43676.66666666667)</f>
        <v>43676.66667</v>
      </c>
      <c r="B42" s="1">
        <f>IFERROR(__xludf.DUMMYFUNCTION("""COMPUTED_VALUE"""),48.45)</f>
        <v>48.45</v>
      </c>
    </row>
    <row r="43" ht="15.75" customHeight="1">
      <c r="A43" s="2">
        <f>IFERROR(__xludf.DUMMYFUNCTION("""COMPUTED_VALUE"""),43677.66666666667)</f>
        <v>43677.66667</v>
      </c>
      <c r="B43" s="1">
        <f>IFERROR(__xludf.DUMMYFUNCTION("""COMPUTED_VALUE"""),48.32)</f>
        <v>48.32</v>
      </c>
    </row>
    <row r="44" ht="15.75" customHeight="1">
      <c r="A44" s="2">
        <f>IFERROR(__xludf.DUMMYFUNCTION("""COMPUTED_VALUE"""),43678.66666666667)</f>
        <v>43678.66667</v>
      </c>
      <c r="B44" s="1">
        <f>IFERROR(__xludf.DUMMYFUNCTION("""COMPUTED_VALUE"""),46.77)</f>
        <v>46.77</v>
      </c>
    </row>
    <row r="45" ht="15.75" customHeight="1">
      <c r="A45" s="2">
        <f>IFERROR(__xludf.DUMMYFUNCTION("""COMPUTED_VALUE"""),43679.66666666667)</f>
        <v>43679.66667</v>
      </c>
      <c r="B45" s="1">
        <f>IFERROR(__xludf.DUMMYFUNCTION("""COMPUTED_VALUE"""),46.87)</f>
        <v>46.87</v>
      </c>
    </row>
    <row r="46" ht="15.75" customHeight="1">
      <c r="A46" s="2">
        <f>IFERROR(__xludf.DUMMYFUNCTION("""COMPUTED_VALUE"""),43682.66666666667)</f>
        <v>43682.66667</v>
      </c>
      <c r="B46" s="1">
        <f>IFERROR(__xludf.DUMMYFUNCTION("""COMPUTED_VALUE"""),45.66)</f>
        <v>45.66</v>
      </c>
    </row>
    <row r="47" ht="15.75" customHeight="1">
      <c r="A47" s="2">
        <f>IFERROR(__xludf.DUMMYFUNCTION("""COMPUTED_VALUE"""),43683.66666666667)</f>
        <v>43683.66667</v>
      </c>
      <c r="B47" s="1">
        <f>IFERROR(__xludf.DUMMYFUNCTION("""COMPUTED_VALUE"""),46.15)</f>
        <v>46.15</v>
      </c>
    </row>
    <row r="48" ht="15.75" customHeight="1">
      <c r="A48" s="2">
        <f>IFERROR(__xludf.DUMMYFUNCTION("""COMPUTED_VALUE"""),43684.66666666667)</f>
        <v>43684.66667</v>
      </c>
      <c r="B48" s="1">
        <f>IFERROR(__xludf.DUMMYFUNCTION("""COMPUTED_VALUE"""),46.68)</f>
        <v>46.68</v>
      </c>
    </row>
    <row r="49" ht="15.75" customHeight="1">
      <c r="A49" s="2">
        <f>IFERROR(__xludf.DUMMYFUNCTION("""COMPUTED_VALUE"""),43685.66666666667)</f>
        <v>43685.66667</v>
      </c>
      <c r="B49" s="1">
        <f>IFERROR(__xludf.DUMMYFUNCTION("""COMPUTED_VALUE"""),47.66)</f>
        <v>47.66</v>
      </c>
    </row>
    <row r="50" ht="15.75" customHeight="1">
      <c r="A50" s="2">
        <f>IFERROR(__xludf.DUMMYFUNCTION("""COMPUTED_VALUE"""),43686.66666666667)</f>
        <v>43686.66667</v>
      </c>
      <c r="B50" s="1">
        <f>IFERROR(__xludf.DUMMYFUNCTION("""COMPUTED_VALUE"""),47.0)</f>
        <v>47</v>
      </c>
    </row>
    <row r="51" ht="15.75" customHeight="1">
      <c r="A51" s="2">
        <f>IFERROR(__xludf.DUMMYFUNCTION("""COMPUTED_VALUE"""),43689.66666666667)</f>
        <v>43689.66667</v>
      </c>
      <c r="B51" s="1">
        <f>IFERROR(__xludf.DUMMYFUNCTION("""COMPUTED_VALUE"""),45.8)</f>
        <v>45.8</v>
      </c>
    </row>
    <row r="52" ht="15.75" customHeight="1">
      <c r="A52" s="2">
        <f>IFERROR(__xludf.DUMMYFUNCTION("""COMPUTED_VALUE"""),43690.66666666667)</f>
        <v>43690.66667</v>
      </c>
      <c r="B52" s="1">
        <f>IFERROR(__xludf.DUMMYFUNCTION("""COMPUTED_VALUE"""),47.0)</f>
        <v>47</v>
      </c>
    </row>
    <row r="53" ht="15.75" customHeight="1">
      <c r="A53" s="2">
        <f>IFERROR(__xludf.DUMMYFUNCTION("""COMPUTED_VALUE"""),43691.66666666667)</f>
        <v>43691.66667</v>
      </c>
      <c r="B53" s="1">
        <f>IFERROR(__xludf.DUMMYFUNCTION("""COMPUTED_VALUE"""),43.92)</f>
        <v>43.92</v>
      </c>
    </row>
    <row r="54" ht="15.75" customHeight="1">
      <c r="A54" s="2">
        <f>IFERROR(__xludf.DUMMYFUNCTION("""COMPUTED_VALUE"""),43692.66666666667)</f>
        <v>43692.66667</v>
      </c>
      <c r="B54" s="1">
        <f>IFERROR(__xludf.DUMMYFUNCTION("""COMPUTED_VALUE"""),43.13)</f>
        <v>43.13</v>
      </c>
    </row>
    <row r="55" ht="15.75" customHeight="1">
      <c r="A55" s="2">
        <f>IFERROR(__xludf.DUMMYFUNCTION("""COMPUTED_VALUE"""),43693.66666666667)</f>
        <v>43693.66667</v>
      </c>
      <c r="B55" s="1">
        <f>IFERROR(__xludf.DUMMYFUNCTION("""COMPUTED_VALUE"""),43.99)</f>
        <v>43.99</v>
      </c>
    </row>
    <row r="56" ht="15.75" customHeight="1">
      <c r="A56" s="2">
        <f>IFERROR(__xludf.DUMMYFUNCTION("""COMPUTED_VALUE"""),43696.66666666667)</f>
        <v>43696.66667</v>
      </c>
      <c r="B56" s="1">
        <f>IFERROR(__xludf.DUMMYFUNCTION("""COMPUTED_VALUE"""),45.37)</f>
        <v>45.37</v>
      </c>
    </row>
    <row r="57" ht="15.75" customHeight="1">
      <c r="A57" s="2">
        <f>IFERROR(__xludf.DUMMYFUNCTION("""COMPUTED_VALUE"""),43697.66666666667)</f>
        <v>43697.66667</v>
      </c>
      <c r="B57" s="1">
        <f>IFERROR(__xludf.DUMMYFUNCTION("""COMPUTED_VALUE"""),45.17)</f>
        <v>45.17</v>
      </c>
    </row>
    <row r="58" ht="15.75" customHeight="1">
      <c r="A58" s="2">
        <f>IFERROR(__xludf.DUMMYFUNCTION("""COMPUTED_VALUE"""),43698.66666666667)</f>
        <v>43698.66667</v>
      </c>
      <c r="B58" s="1">
        <f>IFERROR(__xludf.DUMMYFUNCTION("""COMPUTED_VALUE"""),44.17)</f>
        <v>44.17</v>
      </c>
    </row>
    <row r="59" ht="15.75" customHeight="1">
      <c r="A59" s="2">
        <f>IFERROR(__xludf.DUMMYFUNCTION("""COMPUTED_VALUE"""),43699.66666666667)</f>
        <v>43699.66667</v>
      </c>
      <c r="B59" s="1">
        <f>IFERROR(__xludf.DUMMYFUNCTION("""COMPUTED_VALUE"""),44.43)</f>
        <v>44.43</v>
      </c>
    </row>
    <row r="60" ht="15.75" customHeight="1">
      <c r="A60" s="2">
        <f>IFERROR(__xludf.DUMMYFUNCTION("""COMPUTED_VALUE"""),43700.66666666667)</f>
        <v>43700.66667</v>
      </c>
      <c r="B60" s="1">
        <f>IFERROR(__xludf.DUMMYFUNCTION("""COMPUTED_VALUE"""),42.28)</f>
        <v>42.28</v>
      </c>
    </row>
    <row r="61" ht="15.75" customHeight="1">
      <c r="A61" s="2">
        <f>IFERROR(__xludf.DUMMYFUNCTION("""COMPUTED_VALUE"""),43703.66666666667)</f>
        <v>43703.66667</v>
      </c>
      <c r="B61" s="1">
        <f>IFERROR(__xludf.DUMMYFUNCTION("""COMPUTED_VALUE"""),43.0)</f>
        <v>43</v>
      </c>
    </row>
    <row r="62" ht="15.75" customHeight="1">
      <c r="A62" s="2">
        <f>IFERROR(__xludf.DUMMYFUNCTION("""COMPUTED_VALUE"""),43704.66666666667)</f>
        <v>43704.66667</v>
      </c>
      <c r="B62" s="1">
        <f>IFERROR(__xludf.DUMMYFUNCTION("""COMPUTED_VALUE"""),42.82)</f>
        <v>42.82</v>
      </c>
    </row>
    <row r="63" ht="15.75" customHeight="1">
      <c r="A63" s="2">
        <f>IFERROR(__xludf.DUMMYFUNCTION("""COMPUTED_VALUE"""),43705.66666666667)</f>
        <v>43705.66667</v>
      </c>
      <c r="B63" s="1">
        <f>IFERROR(__xludf.DUMMYFUNCTION("""COMPUTED_VALUE"""),43.12)</f>
        <v>43.12</v>
      </c>
    </row>
    <row r="64" ht="15.75" customHeight="1">
      <c r="A64" s="2">
        <f>IFERROR(__xludf.DUMMYFUNCTION("""COMPUTED_VALUE"""),43706.66666666667)</f>
        <v>43706.66667</v>
      </c>
      <c r="B64" s="1">
        <f>IFERROR(__xludf.DUMMYFUNCTION("""COMPUTED_VALUE"""),44.34)</f>
        <v>44.34</v>
      </c>
    </row>
    <row r="65" ht="15.75" customHeight="1">
      <c r="A65" s="2">
        <f>IFERROR(__xludf.DUMMYFUNCTION("""COMPUTED_VALUE"""),43707.66666666667)</f>
        <v>43707.66667</v>
      </c>
      <c r="B65" s="1">
        <f>IFERROR(__xludf.DUMMYFUNCTION("""COMPUTED_VALUE"""),45.12)</f>
        <v>45.12</v>
      </c>
    </row>
    <row r="66" ht="15.75" customHeight="1">
      <c r="A66" s="2">
        <f>IFERROR(__xludf.DUMMYFUNCTION("""COMPUTED_VALUE"""),43711.66666666667)</f>
        <v>43711.66667</v>
      </c>
      <c r="B66" s="1">
        <f>IFERROR(__xludf.DUMMYFUNCTION("""COMPUTED_VALUE"""),45.0)</f>
        <v>45</v>
      </c>
    </row>
    <row r="67" ht="15.75" customHeight="1">
      <c r="A67" s="2">
        <f>IFERROR(__xludf.DUMMYFUNCTION("""COMPUTED_VALUE"""),43712.66666666667)</f>
        <v>43712.66667</v>
      </c>
      <c r="B67" s="1">
        <f>IFERROR(__xludf.DUMMYFUNCTION("""COMPUTED_VALUE"""),44.14)</f>
        <v>44.14</v>
      </c>
    </row>
    <row r="68" ht="15.75" customHeight="1">
      <c r="A68" s="2">
        <f>IFERROR(__xludf.DUMMYFUNCTION("""COMPUTED_VALUE"""),43713.66666666667)</f>
        <v>43713.66667</v>
      </c>
      <c r="B68" s="1">
        <f>IFERROR(__xludf.DUMMYFUNCTION("""COMPUTED_VALUE"""),45.92)</f>
        <v>45.92</v>
      </c>
    </row>
    <row r="69" ht="15.75" customHeight="1">
      <c r="A69" s="2">
        <f>IFERROR(__xludf.DUMMYFUNCTION("""COMPUTED_VALUE"""),43714.66666666667)</f>
        <v>43714.66667</v>
      </c>
      <c r="B69" s="1">
        <f>IFERROR(__xludf.DUMMYFUNCTION("""COMPUTED_VALUE"""),45.49)</f>
        <v>45.49</v>
      </c>
    </row>
    <row r="70" ht="15.75" customHeight="1">
      <c r="A70" s="2">
        <f>IFERROR(__xludf.DUMMYFUNCTION("""COMPUTED_VALUE"""),43717.66666666667)</f>
        <v>43717.66667</v>
      </c>
      <c r="B70" s="1">
        <f>IFERROR(__xludf.DUMMYFUNCTION("""COMPUTED_VALUE"""),46.36)</f>
        <v>46.36</v>
      </c>
    </row>
    <row r="71" ht="15.75" customHeight="1">
      <c r="A71" s="2">
        <f>IFERROR(__xludf.DUMMYFUNCTION("""COMPUTED_VALUE"""),43718.66666666667)</f>
        <v>43718.66667</v>
      </c>
      <c r="B71" s="1">
        <f>IFERROR(__xludf.DUMMYFUNCTION("""COMPUTED_VALUE"""),47.11)</f>
        <v>47.11</v>
      </c>
    </row>
    <row r="72" ht="15.75" customHeight="1">
      <c r="A72" s="2">
        <f>IFERROR(__xludf.DUMMYFUNCTION("""COMPUTED_VALUE"""),43719.66666666667)</f>
        <v>43719.66667</v>
      </c>
      <c r="B72" s="1">
        <f>IFERROR(__xludf.DUMMYFUNCTION("""COMPUTED_VALUE"""),49.42)</f>
        <v>49.42</v>
      </c>
    </row>
    <row r="73" ht="15.75" customHeight="1">
      <c r="A73" s="2">
        <f>IFERROR(__xludf.DUMMYFUNCTION("""COMPUTED_VALUE"""),43720.66666666667)</f>
        <v>43720.66667</v>
      </c>
      <c r="B73" s="1">
        <f>IFERROR(__xludf.DUMMYFUNCTION("""COMPUTED_VALUE"""),49.17)</f>
        <v>49.17</v>
      </c>
    </row>
    <row r="74" ht="15.75" customHeight="1">
      <c r="A74" s="2">
        <f>IFERROR(__xludf.DUMMYFUNCTION("""COMPUTED_VALUE"""),43721.66666666667)</f>
        <v>43721.66667</v>
      </c>
      <c r="B74" s="1">
        <f>IFERROR(__xludf.DUMMYFUNCTION("""COMPUTED_VALUE"""),49.04)</f>
        <v>49.04</v>
      </c>
    </row>
    <row r="75" ht="15.75" customHeight="1">
      <c r="A75" s="2">
        <f>IFERROR(__xludf.DUMMYFUNCTION("""COMPUTED_VALUE"""),43724.66666666667)</f>
        <v>43724.66667</v>
      </c>
      <c r="B75" s="1">
        <f>IFERROR(__xludf.DUMMYFUNCTION("""COMPUTED_VALUE"""),48.56)</f>
        <v>48.56</v>
      </c>
    </row>
    <row r="76" ht="15.75" customHeight="1">
      <c r="A76" s="2">
        <f>IFERROR(__xludf.DUMMYFUNCTION("""COMPUTED_VALUE"""),43725.66666666667)</f>
        <v>43725.66667</v>
      </c>
      <c r="B76" s="1">
        <f>IFERROR(__xludf.DUMMYFUNCTION("""COMPUTED_VALUE"""),48.96)</f>
        <v>48.96</v>
      </c>
    </row>
    <row r="77" ht="15.75" customHeight="1">
      <c r="A77" s="2">
        <f>IFERROR(__xludf.DUMMYFUNCTION("""COMPUTED_VALUE"""),43726.66666666667)</f>
        <v>43726.66667</v>
      </c>
      <c r="B77" s="1">
        <f>IFERROR(__xludf.DUMMYFUNCTION("""COMPUTED_VALUE"""),48.7)</f>
        <v>48.7</v>
      </c>
    </row>
    <row r="78" ht="15.75" customHeight="1">
      <c r="A78" s="2">
        <f>IFERROR(__xludf.DUMMYFUNCTION("""COMPUTED_VALUE"""),43727.66666666667)</f>
        <v>43727.66667</v>
      </c>
      <c r="B78" s="1">
        <f>IFERROR(__xludf.DUMMYFUNCTION("""COMPUTED_VALUE"""),49.32)</f>
        <v>49.32</v>
      </c>
    </row>
    <row r="79" ht="15.75" customHeight="1">
      <c r="A79" s="2">
        <f>IFERROR(__xludf.DUMMYFUNCTION("""COMPUTED_VALUE"""),43728.66666666667)</f>
        <v>43728.66667</v>
      </c>
      <c r="B79" s="1">
        <f>IFERROR(__xludf.DUMMYFUNCTION("""COMPUTED_VALUE"""),48.12)</f>
        <v>48.12</v>
      </c>
    </row>
    <row r="80" ht="15.75" customHeight="1">
      <c r="A80" s="2">
        <f>IFERROR(__xludf.DUMMYFUNCTION("""COMPUTED_VALUE"""),43731.66666666667)</f>
        <v>43731.66667</v>
      </c>
      <c r="B80" s="1">
        <f>IFERROR(__xludf.DUMMYFUNCTION("""COMPUTED_VALUE"""),48.25)</f>
        <v>48.25</v>
      </c>
    </row>
    <row r="81" ht="15.75" customHeight="1">
      <c r="A81" s="2">
        <f>IFERROR(__xludf.DUMMYFUNCTION("""COMPUTED_VALUE"""),43732.66666666667)</f>
        <v>43732.66667</v>
      </c>
      <c r="B81" s="1">
        <f>IFERROR(__xludf.DUMMYFUNCTION("""COMPUTED_VALUE"""),44.64)</f>
        <v>44.64</v>
      </c>
    </row>
    <row r="82" ht="15.75" customHeight="1">
      <c r="A82" s="2">
        <f>IFERROR(__xludf.DUMMYFUNCTION("""COMPUTED_VALUE"""),43733.66666666667)</f>
        <v>43733.66667</v>
      </c>
      <c r="B82" s="1">
        <f>IFERROR(__xludf.DUMMYFUNCTION("""COMPUTED_VALUE"""),45.74)</f>
        <v>45.74</v>
      </c>
    </row>
    <row r="83" ht="15.75" customHeight="1">
      <c r="A83" s="2">
        <f>IFERROR(__xludf.DUMMYFUNCTION("""COMPUTED_VALUE"""),43734.66666666667)</f>
        <v>43734.66667</v>
      </c>
      <c r="B83" s="1">
        <f>IFERROR(__xludf.DUMMYFUNCTION("""COMPUTED_VALUE"""),48.51)</f>
        <v>48.51</v>
      </c>
    </row>
    <row r="84" ht="15.75" customHeight="1">
      <c r="A84" s="2">
        <f>IFERROR(__xludf.DUMMYFUNCTION("""COMPUTED_VALUE"""),43735.66666666667)</f>
        <v>43735.66667</v>
      </c>
      <c r="B84" s="1">
        <f>IFERROR(__xludf.DUMMYFUNCTION("""COMPUTED_VALUE"""),48.43)</f>
        <v>48.43</v>
      </c>
    </row>
    <row r="85" ht="15.75" customHeight="1">
      <c r="A85" s="2">
        <f>IFERROR(__xludf.DUMMYFUNCTION("""COMPUTED_VALUE"""),43738.66666666667)</f>
        <v>43738.66667</v>
      </c>
      <c r="B85" s="1">
        <f>IFERROR(__xludf.DUMMYFUNCTION("""COMPUTED_VALUE"""),48.17)</f>
        <v>48.17</v>
      </c>
    </row>
    <row r="86" ht="15.75" customHeight="1">
      <c r="A86" s="2">
        <f>IFERROR(__xludf.DUMMYFUNCTION("""COMPUTED_VALUE"""),43739.66666666667)</f>
        <v>43739.66667</v>
      </c>
      <c r="B86" s="1">
        <f>IFERROR(__xludf.DUMMYFUNCTION("""COMPUTED_VALUE"""),48.94)</f>
        <v>48.94</v>
      </c>
    </row>
    <row r="87" ht="15.75" customHeight="1">
      <c r="A87" s="2">
        <f>IFERROR(__xludf.DUMMYFUNCTION("""COMPUTED_VALUE"""),43740.66666666667)</f>
        <v>43740.66667</v>
      </c>
      <c r="B87" s="1">
        <f>IFERROR(__xludf.DUMMYFUNCTION("""COMPUTED_VALUE"""),48.63)</f>
        <v>48.63</v>
      </c>
    </row>
    <row r="88" ht="15.75" customHeight="1">
      <c r="A88" s="2">
        <f>IFERROR(__xludf.DUMMYFUNCTION("""COMPUTED_VALUE"""),43741.66666666667)</f>
        <v>43741.66667</v>
      </c>
      <c r="B88" s="1">
        <f>IFERROR(__xludf.DUMMYFUNCTION("""COMPUTED_VALUE"""),46.61)</f>
        <v>46.61</v>
      </c>
    </row>
    <row r="89" ht="15.75" customHeight="1">
      <c r="A89" s="2">
        <f>IFERROR(__xludf.DUMMYFUNCTION("""COMPUTED_VALUE"""),43742.66666666667)</f>
        <v>43742.66667</v>
      </c>
      <c r="B89" s="1">
        <f>IFERROR(__xludf.DUMMYFUNCTION("""COMPUTED_VALUE"""),46.29)</f>
        <v>46.29</v>
      </c>
    </row>
    <row r="90" ht="15.75" customHeight="1">
      <c r="A90" s="2">
        <f>IFERROR(__xludf.DUMMYFUNCTION("""COMPUTED_VALUE"""),43745.66666666667)</f>
        <v>43745.66667</v>
      </c>
      <c r="B90" s="1">
        <f>IFERROR(__xludf.DUMMYFUNCTION("""COMPUTED_VALUE"""),47.54)</f>
        <v>47.54</v>
      </c>
    </row>
    <row r="91" ht="15.75" customHeight="1">
      <c r="A91" s="2">
        <f>IFERROR(__xludf.DUMMYFUNCTION("""COMPUTED_VALUE"""),43746.66666666667)</f>
        <v>43746.66667</v>
      </c>
      <c r="B91" s="1">
        <f>IFERROR(__xludf.DUMMYFUNCTION("""COMPUTED_VALUE"""),48.01)</f>
        <v>48.01</v>
      </c>
    </row>
    <row r="92" ht="15.75" customHeight="1">
      <c r="A92" s="2">
        <f>IFERROR(__xludf.DUMMYFUNCTION("""COMPUTED_VALUE"""),43747.66666666667)</f>
        <v>43747.66667</v>
      </c>
      <c r="B92" s="1">
        <f>IFERROR(__xludf.DUMMYFUNCTION("""COMPUTED_VALUE"""),48.91)</f>
        <v>48.91</v>
      </c>
    </row>
    <row r="93" ht="15.75" customHeight="1">
      <c r="A93" s="2">
        <f>IFERROR(__xludf.DUMMYFUNCTION("""COMPUTED_VALUE"""),43748.66666666667)</f>
        <v>43748.66667</v>
      </c>
      <c r="B93" s="1">
        <f>IFERROR(__xludf.DUMMYFUNCTION("""COMPUTED_VALUE"""),48.95)</f>
        <v>48.95</v>
      </c>
    </row>
    <row r="94" ht="15.75" customHeight="1">
      <c r="A94" s="2">
        <f>IFERROR(__xludf.DUMMYFUNCTION("""COMPUTED_VALUE"""),43749.66666666667)</f>
        <v>43749.66667</v>
      </c>
      <c r="B94" s="1">
        <f>IFERROR(__xludf.DUMMYFUNCTION("""COMPUTED_VALUE"""),49.58)</f>
        <v>49.58</v>
      </c>
    </row>
    <row r="95" ht="15.75" customHeight="1">
      <c r="A95" s="2">
        <f>IFERROR(__xludf.DUMMYFUNCTION("""COMPUTED_VALUE"""),43752.66666666667)</f>
        <v>43752.66667</v>
      </c>
      <c r="B95" s="1">
        <f>IFERROR(__xludf.DUMMYFUNCTION("""COMPUTED_VALUE"""),51.39)</f>
        <v>51.39</v>
      </c>
    </row>
    <row r="96" ht="15.75" customHeight="1">
      <c r="A96" s="2">
        <f>IFERROR(__xludf.DUMMYFUNCTION("""COMPUTED_VALUE"""),43753.66666666667)</f>
        <v>43753.66667</v>
      </c>
      <c r="B96" s="1">
        <f>IFERROR(__xludf.DUMMYFUNCTION("""COMPUTED_VALUE"""),51.58)</f>
        <v>51.58</v>
      </c>
    </row>
    <row r="97" ht="15.75" customHeight="1">
      <c r="A97" s="2">
        <f>IFERROR(__xludf.DUMMYFUNCTION("""COMPUTED_VALUE"""),43754.66666666667)</f>
        <v>43754.66667</v>
      </c>
      <c r="B97" s="1">
        <f>IFERROR(__xludf.DUMMYFUNCTION("""COMPUTED_VALUE"""),51.95)</f>
        <v>51.95</v>
      </c>
    </row>
    <row r="98" ht="15.75" customHeight="1">
      <c r="A98" s="2">
        <f>IFERROR(__xludf.DUMMYFUNCTION("""COMPUTED_VALUE"""),43755.66666666667)</f>
        <v>43755.66667</v>
      </c>
      <c r="B98" s="1">
        <f>IFERROR(__xludf.DUMMYFUNCTION("""COMPUTED_VALUE"""),52.39)</f>
        <v>52.39</v>
      </c>
    </row>
    <row r="99" ht="15.75" customHeight="1">
      <c r="A99" s="2">
        <f>IFERROR(__xludf.DUMMYFUNCTION("""COMPUTED_VALUE"""),43756.66666666667)</f>
        <v>43756.66667</v>
      </c>
      <c r="B99" s="1">
        <f>IFERROR(__xludf.DUMMYFUNCTION("""COMPUTED_VALUE"""),51.39)</f>
        <v>51.39</v>
      </c>
    </row>
    <row r="100" ht="15.75" customHeight="1">
      <c r="A100" s="2">
        <f>IFERROR(__xludf.DUMMYFUNCTION("""COMPUTED_VALUE"""),43759.66666666667)</f>
        <v>43759.66667</v>
      </c>
      <c r="B100" s="1">
        <f>IFERROR(__xludf.DUMMYFUNCTION("""COMPUTED_VALUE"""),50.7)</f>
        <v>50.7</v>
      </c>
    </row>
    <row r="101" ht="15.75" customHeight="1">
      <c r="A101" s="2">
        <f>IFERROR(__xludf.DUMMYFUNCTION("""COMPUTED_VALUE"""),43760.66666666667)</f>
        <v>43760.66667</v>
      </c>
      <c r="B101" s="1">
        <f>IFERROR(__xludf.DUMMYFUNCTION("""COMPUTED_VALUE"""),51.12)</f>
        <v>51.12</v>
      </c>
    </row>
    <row r="102" ht="15.75" customHeight="1">
      <c r="A102" s="2">
        <f>IFERROR(__xludf.DUMMYFUNCTION("""COMPUTED_VALUE"""),43761.66666666667)</f>
        <v>43761.66667</v>
      </c>
      <c r="B102" s="1">
        <f>IFERROR(__xludf.DUMMYFUNCTION("""COMPUTED_VALUE"""),50.94)</f>
        <v>50.94</v>
      </c>
    </row>
    <row r="103" ht="15.75" customHeight="1">
      <c r="A103" s="2">
        <f>IFERROR(__xludf.DUMMYFUNCTION("""COMPUTED_VALUE"""),43762.66666666667)</f>
        <v>43762.66667</v>
      </c>
      <c r="B103" s="1">
        <f>IFERROR(__xludf.DUMMYFUNCTION("""COMPUTED_VALUE"""),59.94)</f>
        <v>59.94</v>
      </c>
    </row>
    <row r="104" ht="15.75" customHeight="1">
      <c r="A104" s="2">
        <f>IFERROR(__xludf.DUMMYFUNCTION("""COMPUTED_VALUE"""),43763.66666666667)</f>
        <v>43763.66667</v>
      </c>
      <c r="B104" s="1">
        <f>IFERROR(__xludf.DUMMYFUNCTION("""COMPUTED_VALUE"""),65.63)</f>
        <v>65.63</v>
      </c>
    </row>
    <row r="105" ht="15.75" customHeight="1">
      <c r="A105" s="2">
        <f>IFERROR(__xludf.DUMMYFUNCTION("""COMPUTED_VALUE"""),43766.66666666667)</f>
        <v>43766.66667</v>
      </c>
      <c r="B105" s="1">
        <f>IFERROR(__xludf.DUMMYFUNCTION("""COMPUTED_VALUE"""),65.54)</f>
        <v>65.54</v>
      </c>
    </row>
    <row r="106" ht="15.75" customHeight="1">
      <c r="A106" s="2">
        <f>IFERROR(__xludf.DUMMYFUNCTION("""COMPUTED_VALUE"""),43767.66666666667)</f>
        <v>43767.66667</v>
      </c>
      <c r="B106" s="1">
        <f>IFERROR(__xludf.DUMMYFUNCTION("""COMPUTED_VALUE"""),63.24)</f>
        <v>63.24</v>
      </c>
    </row>
    <row r="107" ht="15.75" customHeight="1">
      <c r="A107" s="2">
        <f>IFERROR(__xludf.DUMMYFUNCTION("""COMPUTED_VALUE"""),43768.66666666667)</f>
        <v>43768.66667</v>
      </c>
      <c r="B107" s="1">
        <f>IFERROR(__xludf.DUMMYFUNCTION("""COMPUTED_VALUE"""),63.0)</f>
        <v>63</v>
      </c>
    </row>
    <row r="108" ht="15.75" customHeight="1">
      <c r="A108" s="2">
        <f>IFERROR(__xludf.DUMMYFUNCTION("""COMPUTED_VALUE"""),43769.66666666667)</f>
        <v>43769.66667</v>
      </c>
      <c r="B108" s="1">
        <f>IFERROR(__xludf.DUMMYFUNCTION("""COMPUTED_VALUE"""),62.98)</f>
        <v>62.98</v>
      </c>
    </row>
    <row r="109" ht="15.75" customHeight="1">
      <c r="A109" s="2">
        <f>IFERROR(__xludf.DUMMYFUNCTION("""COMPUTED_VALUE"""),43770.66666666667)</f>
        <v>43770.66667</v>
      </c>
      <c r="B109" s="1">
        <f>IFERROR(__xludf.DUMMYFUNCTION("""COMPUTED_VALUE"""),62.66)</f>
        <v>62.66</v>
      </c>
    </row>
    <row r="110" ht="15.75" customHeight="1">
      <c r="A110" s="2">
        <f>IFERROR(__xludf.DUMMYFUNCTION("""COMPUTED_VALUE"""),43773.66666666667)</f>
        <v>43773.66667</v>
      </c>
      <c r="B110" s="1">
        <f>IFERROR(__xludf.DUMMYFUNCTION("""COMPUTED_VALUE"""),63.49)</f>
        <v>63.49</v>
      </c>
    </row>
    <row r="111" ht="15.75" customHeight="1">
      <c r="A111" s="2">
        <f>IFERROR(__xludf.DUMMYFUNCTION("""COMPUTED_VALUE"""),43774.66666666667)</f>
        <v>43774.66667</v>
      </c>
      <c r="B111" s="1">
        <f>IFERROR(__xludf.DUMMYFUNCTION("""COMPUTED_VALUE"""),63.44)</f>
        <v>63.44</v>
      </c>
    </row>
    <row r="112" ht="15.75" customHeight="1">
      <c r="A112" s="2">
        <f>IFERROR(__xludf.DUMMYFUNCTION("""COMPUTED_VALUE"""),43775.66666666667)</f>
        <v>43775.66667</v>
      </c>
      <c r="B112" s="1">
        <f>IFERROR(__xludf.DUMMYFUNCTION("""COMPUTED_VALUE"""),65.32)</f>
        <v>65.32</v>
      </c>
    </row>
    <row r="113" ht="15.75" customHeight="1">
      <c r="A113" s="2">
        <f>IFERROR(__xludf.DUMMYFUNCTION("""COMPUTED_VALUE"""),43776.66666666667)</f>
        <v>43776.66667</v>
      </c>
      <c r="B113" s="1">
        <f>IFERROR(__xludf.DUMMYFUNCTION("""COMPUTED_VALUE"""),67.11)</f>
        <v>67.11</v>
      </c>
    </row>
    <row r="114" ht="15.75" customHeight="1">
      <c r="A114" s="2">
        <f>IFERROR(__xludf.DUMMYFUNCTION("""COMPUTED_VALUE"""),43777.66666666667)</f>
        <v>43777.66667</v>
      </c>
      <c r="B114" s="1">
        <f>IFERROR(__xludf.DUMMYFUNCTION("""COMPUTED_VALUE"""),67.43)</f>
        <v>67.43</v>
      </c>
    </row>
    <row r="115" ht="15.75" customHeight="1">
      <c r="A115" s="2">
        <f>IFERROR(__xludf.DUMMYFUNCTION("""COMPUTED_VALUE"""),43780.66666666667)</f>
        <v>43780.66667</v>
      </c>
      <c r="B115" s="1">
        <f>IFERROR(__xludf.DUMMYFUNCTION("""COMPUTED_VALUE"""),69.02)</f>
        <v>69.02</v>
      </c>
    </row>
    <row r="116" ht="15.75" customHeight="1">
      <c r="A116" s="2">
        <f>IFERROR(__xludf.DUMMYFUNCTION("""COMPUTED_VALUE"""),43781.66666666667)</f>
        <v>43781.66667</v>
      </c>
      <c r="B116" s="1">
        <f>IFERROR(__xludf.DUMMYFUNCTION("""COMPUTED_VALUE"""),69.99)</f>
        <v>69.99</v>
      </c>
    </row>
    <row r="117" ht="15.75" customHeight="1">
      <c r="A117" s="2">
        <f>IFERROR(__xludf.DUMMYFUNCTION("""COMPUTED_VALUE"""),43782.66666666667)</f>
        <v>43782.66667</v>
      </c>
      <c r="B117" s="1">
        <f>IFERROR(__xludf.DUMMYFUNCTION("""COMPUTED_VALUE"""),69.22)</f>
        <v>69.22</v>
      </c>
    </row>
    <row r="118" ht="15.75" customHeight="1">
      <c r="A118" s="2">
        <f>IFERROR(__xludf.DUMMYFUNCTION("""COMPUTED_VALUE"""),43783.66666666667)</f>
        <v>43783.66667</v>
      </c>
      <c r="B118" s="1">
        <f>IFERROR(__xludf.DUMMYFUNCTION("""COMPUTED_VALUE"""),69.87)</f>
        <v>69.87</v>
      </c>
    </row>
    <row r="119" ht="15.75" customHeight="1">
      <c r="A119" s="2">
        <f>IFERROR(__xludf.DUMMYFUNCTION("""COMPUTED_VALUE"""),43784.66666666667)</f>
        <v>43784.66667</v>
      </c>
      <c r="B119" s="1">
        <f>IFERROR(__xludf.DUMMYFUNCTION("""COMPUTED_VALUE"""),70.43)</f>
        <v>70.43</v>
      </c>
    </row>
    <row r="120" ht="15.75" customHeight="1">
      <c r="A120" s="2">
        <f>IFERROR(__xludf.DUMMYFUNCTION("""COMPUTED_VALUE"""),43787.66666666667)</f>
        <v>43787.66667</v>
      </c>
      <c r="B120" s="1">
        <f>IFERROR(__xludf.DUMMYFUNCTION("""COMPUTED_VALUE"""),70.0)</f>
        <v>70</v>
      </c>
    </row>
    <row r="121" ht="15.75" customHeight="1">
      <c r="A121" s="2">
        <f>IFERROR(__xludf.DUMMYFUNCTION("""COMPUTED_VALUE"""),43788.66666666667)</f>
        <v>43788.66667</v>
      </c>
      <c r="B121" s="1">
        <f>IFERROR(__xludf.DUMMYFUNCTION("""COMPUTED_VALUE"""),71.9)</f>
        <v>71.9</v>
      </c>
    </row>
    <row r="122" ht="15.75" customHeight="1">
      <c r="A122" s="2">
        <f>IFERROR(__xludf.DUMMYFUNCTION("""COMPUTED_VALUE"""),43789.66666666667)</f>
        <v>43789.66667</v>
      </c>
      <c r="B122" s="1">
        <f>IFERROR(__xludf.DUMMYFUNCTION("""COMPUTED_VALUE"""),70.44)</f>
        <v>70.44</v>
      </c>
    </row>
    <row r="123" ht="15.75" customHeight="1">
      <c r="A123" s="2">
        <f>IFERROR(__xludf.DUMMYFUNCTION("""COMPUTED_VALUE"""),43790.66666666667)</f>
        <v>43790.66667</v>
      </c>
      <c r="B123" s="1">
        <f>IFERROR(__xludf.DUMMYFUNCTION("""COMPUTED_VALUE"""),70.97)</f>
        <v>70.97</v>
      </c>
    </row>
    <row r="124" ht="15.75" customHeight="1">
      <c r="A124" s="2">
        <f>IFERROR(__xludf.DUMMYFUNCTION("""COMPUTED_VALUE"""),43791.66666666667)</f>
        <v>43791.66667</v>
      </c>
      <c r="B124" s="1">
        <f>IFERROR(__xludf.DUMMYFUNCTION("""COMPUTED_VALUE"""),66.61)</f>
        <v>66.61</v>
      </c>
    </row>
    <row r="125" ht="15.75" customHeight="1">
      <c r="A125" s="2">
        <f>IFERROR(__xludf.DUMMYFUNCTION("""COMPUTED_VALUE"""),43794.66666666667)</f>
        <v>43794.66667</v>
      </c>
      <c r="B125" s="1">
        <f>IFERROR(__xludf.DUMMYFUNCTION("""COMPUTED_VALUE"""),67.27)</f>
        <v>67.27</v>
      </c>
    </row>
    <row r="126" ht="15.75" customHeight="1">
      <c r="A126" s="2">
        <f>IFERROR(__xludf.DUMMYFUNCTION("""COMPUTED_VALUE"""),43795.66666666667)</f>
        <v>43795.66667</v>
      </c>
      <c r="B126" s="1">
        <f>IFERROR(__xludf.DUMMYFUNCTION("""COMPUTED_VALUE"""),65.78)</f>
        <v>65.78</v>
      </c>
    </row>
    <row r="127" ht="15.75" customHeight="1">
      <c r="A127" s="2">
        <f>IFERROR(__xludf.DUMMYFUNCTION("""COMPUTED_VALUE"""),43796.66666666667)</f>
        <v>43796.66667</v>
      </c>
      <c r="B127" s="1">
        <f>IFERROR(__xludf.DUMMYFUNCTION("""COMPUTED_VALUE"""),66.26)</f>
        <v>66.26</v>
      </c>
    </row>
    <row r="128" ht="15.75" customHeight="1">
      <c r="A128" s="2">
        <f>IFERROR(__xludf.DUMMYFUNCTION("""COMPUTED_VALUE"""),43798.54166666667)</f>
        <v>43798.54167</v>
      </c>
      <c r="B128" s="1">
        <f>IFERROR(__xludf.DUMMYFUNCTION("""COMPUTED_VALUE"""),65.99)</f>
        <v>65.99</v>
      </c>
    </row>
    <row r="129" ht="15.75" customHeight="1">
      <c r="A129" s="2">
        <f>IFERROR(__xludf.DUMMYFUNCTION("""COMPUTED_VALUE"""),43801.66666666667)</f>
        <v>43801.66667</v>
      </c>
      <c r="B129" s="1">
        <f>IFERROR(__xludf.DUMMYFUNCTION("""COMPUTED_VALUE"""),66.97)</f>
        <v>66.97</v>
      </c>
    </row>
    <row r="130" ht="15.75" customHeight="1">
      <c r="A130" s="2">
        <f>IFERROR(__xludf.DUMMYFUNCTION("""COMPUTED_VALUE"""),43802.66666666667)</f>
        <v>43802.66667</v>
      </c>
      <c r="B130" s="1">
        <f>IFERROR(__xludf.DUMMYFUNCTION("""COMPUTED_VALUE"""),67.24)</f>
        <v>67.24</v>
      </c>
    </row>
    <row r="131" ht="15.75" customHeight="1">
      <c r="A131" s="2">
        <f>IFERROR(__xludf.DUMMYFUNCTION("""COMPUTED_VALUE"""),43803.66666666667)</f>
        <v>43803.66667</v>
      </c>
      <c r="B131" s="1">
        <f>IFERROR(__xludf.DUMMYFUNCTION("""COMPUTED_VALUE"""),66.61)</f>
        <v>66.61</v>
      </c>
    </row>
    <row r="132" ht="15.75" customHeight="1">
      <c r="A132" s="2">
        <f>IFERROR(__xludf.DUMMYFUNCTION("""COMPUTED_VALUE"""),43804.66666666667)</f>
        <v>43804.66667</v>
      </c>
      <c r="B132" s="1">
        <f>IFERROR(__xludf.DUMMYFUNCTION("""COMPUTED_VALUE"""),66.07)</f>
        <v>66.07</v>
      </c>
    </row>
    <row r="133" ht="15.75" customHeight="1">
      <c r="A133" s="2">
        <f>IFERROR(__xludf.DUMMYFUNCTION("""COMPUTED_VALUE"""),43805.66666666667)</f>
        <v>43805.66667</v>
      </c>
      <c r="B133" s="1">
        <f>IFERROR(__xludf.DUMMYFUNCTION("""COMPUTED_VALUE"""),67.18)</f>
        <v>67.18</v>
      </c>
    </row>
    <row r="134" ht="15.75" customHeight="1">
      <c r="A134" s="2">
        <f>IFERROR(__xludf.DUMMYFUNCTION("""COMPUTED_VALUE"""),43808.66666666667)</f>
        <v>43808.66667</v>
      </c>
      <c r="B134" s="1">
        <f>IFERROR(__xludf.DUMMYFUNCTION("""COMPUTED_VALUE"""),67.91)</f>
        <v>67.91</v>
      </c>
    </row>
    <row r="135" ht="15.75" customHeight="1">
      <c r="A135" s="2">
        <f>IFERROR(__xludf.DUMMYFUNCTION("""COMPUTED_VALUE"""),43809.66666666667)</f>
        <v>43809.66667</v>
      </c>
      <c r="B135" s="1">
        <f>IFERROR(__xludf.DUMMYFUNCTION("""COMPUTED_VALUE"""),69.77)</f>
        <v>69.77</v>
      </c>
    </row>
    <row r="136" ht="15.75" customHeight="1">
      <c r="A136" s="2">
        <f>IFERROR(__xludf.DUMMYFUNCTION("""COMPUTED_VALUE"""),43810.66666666667)</f>
        <v>43810.66667</v>
      </c>
      <c r="B136" s="1">
        <f>IFERROR(__xludf.DUMMYFUNCTION("""COMPUTED_VALUE"""),70.54)</f>
        <v>70.54</v>
      </c>
    </row>
    <row r="137" ht="15.75" customHeight="1">
      <c r="A137" s="2">
        <f>IFERROR(__xludf.DUMMYFUNCTION("""COMPUTED_VALUE"""),43811.66666666667)</f>
        <v>43811.66667</v>
      </c>
      <c r="B137" s="1">
        <f>IFERROR(__xludf.DUMMYFUNCTION("""COMPUTED_VALUE"""),71.94)</f>
        <v>71.94</v>
      </c>
    </row>
    <row r="138" ht="15.75" customHeight="1">
      <c r="A138" s="2">
        <f>IFERROR(__xludf.DUMMYFUNCTION("""COMPUTED_VALUE"""),43812.66666666667)</f>
        <v>43812.66667</v>
      </c>
      <c r="B138" s="1">
        <f>IFERROR(__xludf.DUMMYFUNCTION("""COMPUTED_VALUE"""),71.68)</f>
        <v>71.68</v>
      </c>
    </row>
    <row r="139" ht="15.75" customHeight="1">
      <c r="A139" s="2">
        <f>IFERROR(__xludf.DUMMYFUNCTION("""COMPUTED_VALUE"""),43815.66666666667)</f>
        <v>43815.66667</v>
      </c>
      <c r="B139" s="1">
        <f>IFERROR(__xludf.DUMMYFUNCTION("""COMPUTED_VALUE"""),76.3)</f>
        <v>76.3</v>
      </c>
    </row>
    <row r="140" ht="15.75" customHeight="1">
      <c r="A140" s="2">
        <f>IFERROR(__xludf.DUMMYFUNCTION("""COMPUTED_VALUE"""),43816.66666666667)</f>
        <v>43816.66667</v>
      </c>
      <c r="B140" s="1">
        <f>IFERROR(__xludf.DUMMYFUNCTION("""COMPUTED_VALUE"""),75.8)</f>
        <v>75.8</v>
      </c>
    </row>
    <row r="141" ht="15.75" customHeight="1">
      <c r="A141" s="2">
        <f>IFERROR(__xludf.DUMMYFUNCTION("""COMPUTED_VALUE"""),43817.66666666667)</f>
        <v>43817.66667</v>
      </c>
      <c r="B141" s="1">
        <f>IFERROR(__xludf.DUMMYFUNCTION("""COMPUTED_VALUE"""),78.63)</f>
        <v>78.63</v>
      </c>
    </row>
    <row r="142" ht="15.75" customHeight="1">
      <c r="A142" s="2">
        <f>IFERROR(__xludf.DUMMYFUNCTION("""COMPUTED_VALUE"""),43818.66666666667)</f>
        <v>43818.66667</v>
      </c>
      <c r="B142" s="1">
        <f>IFERROR(__xludf.DUMMYFUNCTION("""COMPUTED_VALUE"""),80.81)</f>
        <v>80.81</v>
      </c>
    </row>
    <row r="143" ht="15.75" customHeight="1">
      <c r="A143" s="2">
        <f>IFERROR(__xludf.DUMMYFUNCTION("""COMPUTED_VALUE"""),43819.66666666667)</f>
        <v>43819.66667</v>
      </c>
      <c r="B143" s="1">
        <f>IFERROR(__xludf.DUMMYFUNCTION("""COMPUTED_VALUE"""),81.12)</f>
        <v>81.12</v>
      </c>
    </row>
    <row r="144" ht="15.75" customHeight="1">
      <c r="A144" s="2">
        <f>IFERROR(__xludf.DUMMYFUNCTION("""COMPUTED_VALUE"""),43822.66666666667)</f>
        <v>43822.66667</v>
      </c>
      <c r="B144" s="1">
        <f>IFERROR(__xludf.DUMMYFUNCTION("""COMPUTED_VALUE"""),83.84)</f>
        <v>83.84</v>
      </c>
    </row>
    <row r="145" ht="15.75" customHeight="1">
      <c r="A145" s="2">
        <f>IFERROR(__xludf.DUMMYFUNCTION("""COMPUTED_VALUE"""),43823.54166666667)</f>
        <v>43823.54167</v>
      </c>
      <c r="B145" s="1">
        <f>IFERROR(__xludf.DUMMYFUNCTION("""COMPUTED_VALUE"""),85.05)</f>
        <v>85.05</v>
      </c>
    </row>
    <row r="146" ht="15.75" customHeight="1">
      <c r="A146" s="2">
        <f>IFERROR(__xludf.DUMMYFUNCTION("""COMPUTED_VALUE"""),43825.66666666667)</f>
        <v>43825.66667</v>
      </c>
      <c r="B146" s="1">
        <f>IFERROR(__xludf.DUMMYFUNCTION("""COMPUTED_VALUE"""),86.19)</f>
        <v>86.19</v>
      </c>
    </row>
    <row r="147" ht="15.75" customHeight="1">
      <c r="A147" s="2">
        <f>IFERROR(__xludf.DUMMYFUNCTION("""COMPUTED_VALUE"""),43826.66666666667)</f>
        <v>43826.66667</v>
      </c>
      <c r="B147" s="1">
        <f>IFERROR(__xludf.DUMMYFUNCTION("""COMPUTED_VALUE"""),86.08)</f>
        <v>86.08</v>
      </c>
    </row>
    <row r="148" ht="15.75" customHeight="1">
      <c r="A148" s="2">
        <f>IFERROR(__xludf.DUMMYFUNCTION("""COMPUTED_VALUE"""),43829.66666666667)</f>
        <v>43829.66667</v>
      </c>
      <c r="B148" s="1">
        <f>IFERROR(__xludf.DUMMYFUNCTION("""COMPUTED_VALUE"""),82.94)</f>
        <v>82.94</v>
      </c>
    </row>
    <row r="149" ht="15.75" customHeight="1">
      <c r="A149" s="2">
        <f>IFERROR(__xludf.DUMMYFUNCTION("""COMPUTED_VALUE"""),43830.66666666667)</f>
        <v>43830.66667</v>
      </c>
      <c r="B149" s="1">
        <f>IFERROR(__xludf.DUMMYFUNCTION("""COMPUTED_VALUE"""),83.67)</f>
        <v>83.67</v>
      </c>
    </row>
    <row r="150" ht="15.75" customHeight="1">
      <c r="A150" s="2">
        <f>IFERROR(__xludf.DUMMYFUNCTION("""COMPUTED_VALUE"""),43832.66666666667)</f>
        <v>43832.66667</v>
      </c>
      <c r="B150" s="1">
        <f>IFERROR(__xludf.DUMMYFUNCTION("""COMPUTED_VALUE"""),86.05)</f>
        <v>86.05</v>
      </c>
    </row>
    <row r="151" ht="15.75" customHeight="1">
      <c r="A151" s="2">
        <f>IFERROR(__xludf.DUMMYFUNCTION("""COMPUTED_VALUE"""),43833.66666666667)</f>
        <v>43833.66667</v>
      </c>
      <c r="B151" s="1">
        <f>IFERROR(__xludf.DUMMYFUNCTION("""COMPUTED_VALUE"""),88.6)</f>
        <v>88.6</v>
      </c>
    </row>
    <row r="152" ht="15.75" customHeight="1">
      <c r="A152" s="2">
        <f>IFERROR(__xludf.DUMMYFUNCTION("""COMPUTED_VALUE"""),43836.66666666667)</f>
        <v>43836.66667</v>
      </c>
      <c r="B152" s="1">
        <f>IFERROR(__xludf.DUMMYFUNCTION("""COMPUTED_VALUE"""),90.31)</f>
        <v>90.31</v>
      </c>
    </row>
    <row r="153" ht="15.75" customHeight="1">
      <c r="A153" s="2">
        <f>IFERROR(__xludf.DUMMYFUNCTION("""COMPUTED_VALUE"""),43837.66666666667)</f>
        <v>43837.66667</v>
      </c>
      <c r="B153" s="1">
        <f>IFERROR(__xludf.DUMMYFUNCTION("""COMPUTED_VALUE"""),93.81)</f>
        <v>93.81</v>
      </c>
    </row>
    <row r="154" ht="15.75" customHeight="1">
      <c r="A154" s="2">
        <f>IFERROR(__xludf.DUMMYFUNCTION("""COMPUTED_VALUE"""),43838.66666666667)</f>
        <v>43838.66667</v>
      </c>
      <c r="B154" s="1">
        <f>IFERROR(__xludf.DUMMYFUNCTION("""COMPUTED_VALUE"""),98.43)</f>
        <v>98.43</v>
      </c>
    </row>
    <row r="155" ht="15.75" customHeight="1">
      <c r="A155" s="2">
        <f>IFERROR(__xludf.DUMMYFUNCTION("""COMPUTED_VALUE"""),43839.66666666667)</f>
        <v>43839.66667</v>
      </c>
      <c r="B155" s="1">
        <f>IFERROR(__xludf.DUMMYFUNCTION("""COMPUTED_VALUE"""),96.27)</f>
        <v>96.27</v>
      </c>
    </row>
    <row r="156" ht="15.75" customHeight="1">
      <c r="A156" s="2">
        <f>IFERROR(__xludf.DUMMYFUNCTION("""COMPUTED_VALUE"""),43840.66666666667)</f>
        <v>43840.66667</v>
      </c>
      <c r="B156" s="1">
        <f>IFERROR(__xludf.DUMMYFUNCTION("""COMPUTED_VALUE"""),95.63)</f>
        <v>95.63</v>
      </c>
    </row>
    <row r="157" ht="15.75" customHeight="1">
      <c r="A157" s="2">
        <f>IFERROR(__xludf.DUMMYFUNCTION("""COMPUTED_VALUE"""),43843.66666666667)</f>
        <v>43843.66667</v>
      </c>
      <c r="B157" s="1">
        <f>IFERROR(__xludf.DUMMYFUNCTION("""COMPUTED_VALUE"""),104.97)</f>
        <v>104.97</v>
      </c>
    </row>
    <row r="158" ht="15.75" customHeight="1">
      <c r="A158" s="2">
        <f>IFERROR(__xludf.DUMMYFUNCTION("""COMPUTED_VALUE"""),43844.66666666667)</f>
        <v>43844.66667</v>
      </c>
      <c r="B158" s="1">
        <f>IFERROR(__xludf.DUMMYFUNCTION("""COMPUTED_VALUE"""),107.58)</f>
        <v>107.58</v>
      </c>
    </row>
    <row r="159" ht="15.75" customHeight="1">
      <c r="A159" s="2">
        <f>IFERROR(__xludf.DUMMYFUNCTION("""COMPUTED_VALUE"""),43845.66666666667)</f>
        <v>43845.66667</v>
      </c>
      <c r="B159" s="1">
        <f>IFERROR(__xludf.DUMMYFUNCTION("""COMPUTED_VALUE"""),103.7)</f>
        <v>103.7</v>
      </c>
    </row>
    <row r="160" ht="15.75" customHeight="1">
      <c r="A160" s="2">
        <f>IFERROR(__xludf.DUMMYFUNCTION("""COMPUTED_VALUE"""),43846.66666666667)</f>
        <v>43846.66667</v>
      </c>
      <c r="B160" s="1">
        <f>IFERROR(__xludf.DUMMYFUNCTION("""COMPUTED_VALUE"""),102.7)</f>
        <v>102.7</v>
      </c>
    </row>
    <row r="161" ht="15.75" customHeight="1">
      <c r="A161" s="2">
        <f>IFERROR(__xludf.DUMMYFUNCTION("""COMPUTED_VALUE"""),43847.66666666667)</f>
        <v>43847.66667</v>
      </c>
      <c r="B161" s="1">
        <f>IFERROR(__xludf.DUMMYFUNCTION("""COMPUTED_VALUE"""),102.1)</f>
        <v>102.1</v>
      </c>
    </row>
    <row r="162" ht="15.75" customHeight="1">
      <c r="A162" s="2">
        <f>IFERROR(__xludf.DUMMYFUNCTION("""COMPUTED_VALUE"""),43851.66666666667)</f>
        <v>43851.66667</v>
      </c>
      <c r="B162" s="1">
        <f>IFERROR(__xludf.DUMMYFUNCTION("""COMPUTED_VALUE"""),109.44)</f>
        <v>109.44</v>
      </c>
    </row>
    <row r="163" ht="15.75" customHeight="1">
      <c r="A163" s="2">
        <f>IFERROR(__xludf.DUMMYFUNCTION("""COMPUTED_VALUE"""),43852.66666666667)</f>
        <v>43852.66667</v>
      </c>
      <c r="B163" s="1">
        <f>IFERROR(__xludf.DUMMYFUNCTION("""COMPUTED_VALUE"""),113.91)</f>
        <v>113.91</v>
      </c>
    </row>
    <row r="164" ht="15.75" customHeight="1">
      <c r="A164" s="2">
        <f>IFERROR(__xludf.DUMMYFUNCTION("""COMPUTED_VALUE"""),43853.66666666667)</f>
        <v>43853.66667</v>
      </c>
      <c r="B164" s="1">
        <f>IFERROR(__xludf.DUMMYFUNCTION("""COMPUTED_VALUE"""),114.44)</f>
        <v>114.44</v>
      </c>
    </row>
    <row r="165" ht="15.75" customHeight="1">
      <c r="A165" s="2">
        <f>IFERROR(__xludf.DUMMYFUNCTION("""COMPUTED_VALUE"""),43854.66666666667)</f>
        <v>43854.66667</v>
      </c>
      <c r="B165" s="1">
        <f>IFERROR(__xludf.DUMMYFUNCTION("""COMPUTED_VALUE"""),112.96)</f>
        <v>112.96</v>
      </c>
    </row>
    <row r="166" ht="15.75" customHeight="1">
      <c r="A166" s="2">
        <f>IFERROR(__xludf.DUMMYFUNCTION("""COMPUTED_VALUE"""),43857.66666666667)</f>
        <v>43857.66667</v>
      </c>
      <c r="B166" s="1">
        <f>IFERROR(__xludf.DUMMYFUNCTION("""COMPUTED_VALUE"""),111.6)</f>
        <v>111.6</v>
      </c>
    </row>
    <row r="167" ht="15.75" customHeight="1">
      <c r="A167" s="2">
        <f>IFERROR(__xludf.DUMMYFUNCTION("""COMPUTED_VALUE"""),43858.66666666667)</f>
        <v>43858.66667</v>
      </c>
      <c r="B167" s="1">
        <f>IFERROR(__xludf.DUMMYFUNCTION("""COMPUTED_VALUE"""),113.38)</f>
        <v>113.38</v>
      </c>
    </row>
    <row r="168" ht="15.75" customHeight="1">
      <c r="A168" s="2">
        <f>IFERROR(__xludf.DUMMYFUNCTION("""COMPUTED_VALUE"""),43859.66666666667)</f>
        <v>43859.66667</v>
      </c>
      <c r="B168" s="1">
        <f>IFERROR(__xludf.DUMMYFUNCTION("""COMPUTED_VALUE"""),116.2)</f>
        <v>116.2</v>
      </c>
    </row>
    <row r="169" ht="15.75" customHeight="1">
      <c r="A169" s="2">
        <f>IFERROR(__xludf.DUMMYFUNCTION("""COMPUTED_VALUE"""),43860.66666666667)</f>
        <v>43860.66667</v>
      </c>
      <c r="B169" s="1">
        <f>IFERROR(__xludf.DUMMYFUNCTION("""COMPUTED_VALUE"""),128.16)</f>
        <v>128.16</v>
      </c>
    </row>
    <row r="170" ht="15.75" customHeight="1">
      <c r="A170" s="2">
        <f>IFERROR(__xludf.DUMMYFUNCTION("""COMPUTED_VALUE"""),43861.66666666667)</f>
        <v>43861.66667</v>
      </c>
      <c r="B170" s="1">
        <f>IFERROR(__xludf.DUMMYFUNCTION("""COMPUTED_VALUE"""),130.11)</f>
        <v>130.11</v>
      </c>
    </row>
    <row r="171" ht="15.75" customHeight="1">
      <c r="A171" s="2">
        <f>IFERROR(__xludf.DUMMYFUNCTION("""COMPUTED_VALUE"""),43864.66666666667)</f>
        <v>43864.66667</v>
      </c>
      <c r="B171" s="1">
        <f>IFERROR(__xludf.DUMMYFUNCTION("""COMPUTED_VALUE"""),156.0)</f>
        <v>156</v>
      </c>
    </row>
    <row r="172" ht="15.75" customHeight="1">
      <c r="A172" s="2">
        <f>IFERROR(__xludf.DUMMYFUNCTION("""COMPUTED_VALUE"""),43865.66666666667)</f>
        <v>43865.66667</v>
      </c>
      <c r="B172" s="1">
        <f>IFERROR(__xludf.DUMMYFUNCTION("""COMPUTED_VALUE"""),177.41)</f>
        <v>177.41</v>
      </c>
    </row>
    <row r="173" ht="15.75" customHeight="1">
      <c r="A173" s="2">
        <f>IFERROR(__xludf.DUMMYFUNCTION("""COMPUTED_VALUE"""),43866.66666666667)</f>
        <v>43866.66667</v>
      </c>
      <c r="B173" s="1">
        <f>IFERROR(__xludf.DUMMYFUNCTION("""COMPUTED_VALUE"""),146.94)</f>
        <v>146.94</v>
      </c>
    </row>
    <row r="174" ht="15.75" customHeight="1">
      <c r="A174" s="2">
        <f>IFERROR(__xludf.DUMMYFUNCTION("""COMPUTED_VALUE"""),43867.66666666667)</f>
        <v>43867.66667</v>
      </c>
      <c r="B174" s="1">
        <f>IFERROR(__xludf.DUMMYFUNCTION("""COMPUTED_VALUE"""),149.79)</f>
        <v>149.79</v>
      </c>
    </row>
    <row r="175" ht="15.75" customHeight="1">
      <c r="A175" s="2">
        <f>IFERROR(__xludf.DUMMYFUNCTION("""COMPUTED_VALUE"""),43868.66666666667)</f>
        <v>43868.66667</v>
      </c>
      <c r="B175" s="1">
        <f>IFERROR(__xludf.DUMMYFUNCTION("""COMPUTED_VALUE"""),149.61)</f>
        <v>149.61</v>
      </c>
    </row>
    <row r="176" ht="15.75" customHeight="1">
      <c r="A176" s="2">
        <f>IFERROR(__xludf.DUMMYFUNCTION("""COMPUTED_VALUE"""),43871.66666666667)</f>
        <v>43871.66667</v>
      </c>
      <c r="B176" s="1">
        <f>IFERROR(__xludf.DUMMYFUNCTION("""COMPUTED_VALUE"""),154.26)</f>
        <v>154.26</v>
      </c>
    </row>
    <row r="177" ht="15.75" customHeight="1">
      <c r="A177" s="2">
        <f>IFERROR(__xludf.DUMMYFUNCTION("""COMPUTED_VALUE"""),43872.66666666667)</f>
        <v>43872.66667</v>
      </c>
      <c r="B177" s="1">
        <f>IFERROR(__xludf.DUMMYFUNCTION("""COMPUTED_VALUE"""),154.88)</f>
        <v>154.88</v>
      </c>
    </row>
    <row r="178" ht="15.75" customHeight="1">
      <c r="A178" s="2">
        <f>IFERROR(__xludf.DUMMYFUNCTION("""COMPUTED_VALUE"""),43873.66666666667)</f>
        <v>43873.66667</v>
      </c>
      <c r="B178" s="1">
        <f>IFERROR(__xludf.DUMMYFUNCTION("""COMPUTED_VALUE"""),153.46)</f>
        <v>153.46</v>
      </c>
    </row>
    <row r="179" ht="15.75" customHeight="1">
      <c r="A179" s="2">
        <f>IFERROR(__xludf.DUMMYFUNCTION("""COMPUTED_VALUE"""),43874.66666666667)</f>
        <v>43874.66667</v>
      </c>
      <c r="B179" s="1">
        <f>IFERROR(__xludf.DUMMYFUNCTION("""COMPUTED_VALUE"""),160.8)</f>
        <v>160.8</v>
      </c>
    </row>
    <row r="180" ht="15.75" customHeight="1">
      <c r="A180" s="2">
        <f>IFERROR(__xludf.DUMMYFUNCTION("""COMPUTED_VALUE"""),43875.66666666667)</f>
        <v>43875.66667</v>
      </c>
      <c r="B180" s="1">
        <f>IFERROR(__xludf.DUMMYFUNCTION("""COMPUTED_VALUE"""),160.01)</f>
        <v>160.01</v>
      </c>
    </row>
    <row r="181" ht="15.75" customHeight="1">
      <c r="A181" s="2">
        <f>IFERROR(__xludf.DUMMYFUNCTION("""COMPUTED_VALUE"""),43879.66666666667)</f>
        <v>43879.66667</v>
      </c>
      <c r="B181" s="1">
        <f>IFERROR(__xludf.DUMMYFUNCTION("""COMPUTED_VALUE"""),171.68)</f>
        <v>171.68</v>
      </c>
    </row>
    <row r="182" ht="15.75" customHeight="1">
      <c r="A182" s="2">
        <f>IFERROR(__xludf.DUMMYFUNCTION("""COMPUTED_VALUE"""),43880.66666666667)</f>
        <v>43880.66667</v>
      </c>
      <c r="B182" s="1">
        <f>IFERROR(__xludf.DUMMYFUNCTION("""COMPUTED_VALUE"""),183.48)</f>
        <v>183.48</v>
      </c>
    </row>
    <row r="183" ht="15.75" customHeight="1">
      <c r="A183" s="2">
        <f>IFERROR(__xludf.DUMMYFUNCTION("""COMPUTED_VALUE"""),43881.66666666667)</f>
        <v>43881.66667</v>
      </c>
      <c r="B183" s="1">
        <f>IFERROR(__xludf.DUMMYFUNCTION("""COMPUTED_VALUE"""),179.88)</f>
        <v>179.88</v>
      </c>
    </row>
    <row r="184" ht="15.75" customHeight="1">
      <c r="A184" s="2">
        <f>IFERROR(__xludf.DUMMYFUNCTION("""COMPUTED_VALUE"""),43882.66666666667)</f>
        <v>43882.66667</v>
      </c>
      <c r="B184" s="1">
        <f>IFERROR(__xludf.DUMMYFUNCTION("""COMPUTED_VALUE"""),180.2)</f>
        <v>180.2</v>
      </c>
    </row>
    <row r="185" ht="15.75" customHeight="1">
      <c r="A185" s="2">
        <f>IFERROR(__xludf.DUMMYFUNCTION("""COMPUTED_VALUE"""),43885.66666666667)</f>
        <v>43885.66667</v>
      </c>
      <c r="B185" s="1">
        <f>IFERROR(__xludf.DUMMYFUNCTION("""COMPUTED_VALUE"""),166.76)</f>
        <v>166.76</v>
      </c>
    </row>
    <row r="186" ht="15.75" customHeight="1">
      <c r="A186" s="2">
        <f>IFERROR(__xludf.DUMMYFUNCTION("""COMPUTED_VALUE"""),43886.66666666667)</f>
        <v>43886.66667</v>
      </c>
      <c r="B186" s="1">
        <f>IFERROR(__xludf.DUMMYFUNCTION("""COMPUTED_VALUE"""),159.98)</f>
        <v>159.98</v>
      </c>
    </row>
    <row r="187" ht="15.75" customHeight="1">
      <c r="A187" s="2">
        <f>IFERROR(__xludf.DUMMYFUNCTION("""COMPUTED_VALUE"""),43887.66666666667)</f>
        <v>43887.66667</v>
      </c>
      <c r="B187" s="1">
        <f>IFERROR(__xludf.DUMMYFUNCTION("""COMPUTED_VALUE"""),155.76)</f>
        <v>155.76</v>
      </c>
    </row>
    <row r="188" ht="15.75" customHeight="1">
      <c r="A188" s="2">
        <f>IFERROR(__xludf.DUMMYFUNCTION("""COMPUTED_VALUE"""),43888.66666666667)</f>
        <v>43888.66667</v>
      </c>
      <c r="B188" s="1">
        <f>IFERROR(__xludf.DUMMYFUNCTION("""COMPUTED_VALUE"""),135.8)</f>
        <v>135.8</v>
      </c>
    </row>
    <row r="189" ht="15.75" customHeight="1">
      <c r="A189" s="2">
        <f>IFERROR(__xludf.DUMMYFUNCTION("""COMPUTED_VALUE"""),43889.66666666667)</f>
        <v>43889.66667</v>
      </c>
      <c r="B189" s="1">
        <f>IFERROR(__xludf.DUMMYFUNCTION("""COMPUTED_VALUE"""),133.6)</f>
        <v>133.6</v>
      </c>
    </row>
    <row r="190" ht="15.75" customHeight="1">
      <c r="A190" s="2">
        <f>IFERROR(__xludf.DUMMYFUNCTION("""COMPUTED_VALUE"""),43892.66666666667)</f>
        <v>43892.66667</v>
      </c>
      <c r="B190" s="1">
        <f>IFERROR(__xludf.DUMMYFUNCTION("""COMPUTED_VALUE"""),148.72)</f>
        <v>148.72</v>
      </c>
    </row>
    <row r="191" ht="15.75" customHeight="1">
      <c r="A191" s="2">
        <f>IFERROR(__xludf.DUMMYFUNCTION("""COMPUTED_VALUE"""),43893.66666666667)</f>
        <v>43893.66667</v>
      </c>
      <c r="B191" s="1">
        <f>IFERROR(__xludf.DUMMYFUNCTION("""COMPUTED_VALUE"""),149.1)</f>
        <v>149.1</v>
      </c>
    </row>
    <row r="192" ht="15.75" customHeight="1">
      <c r="A192" s="2">
        <f>IFERROR(__xludf.DUMMYFUNCTION("""COMPUTED_VALUE"""),43894.66666666667)</f>
        <v>43894.66667</v>
      </c>
      <c r="B192" s="1">
        <f>IFERROR(__xludf.DUMMYFUNCTION("""COMPUTED_VALUE"""),149.9)</f>
        <v>149.9</v>
      </c>
    </row>
    <row r="193" ht="15.75" customHeight="1">
      <c r="A193" s="2">
        <f>IFERROR(__xludf.DUMMYFUNCTION("""COMPUTED_VALUE"""),43895.66666666667)</f>
        <v>43895.66667</v>
      </c>
      <c r="B193" s="1">
        <f>IFERROR(__xludf.DUMMYFUNCTION("""COMPUTED_VALUE"""),144.91)</f>
        <v>144.91</v>
      </c>
    </row>
    <row r="194" ht="15.75" customHeight="1">
      <c r="A194" s="2">
        <f>IFERROR(__xludf.DUMMYFUNCTION("""COMPUTED_VALUE"""),43896.66666666667)</f>
        <v>43896.66667</v>
      </c>
      <c r="B194" s="1">
        <f>IFERROR(__xludf.DUMMYFUNCTION("""COMPUTED_VALUE"""),140.7)</f>
        <v>140.7</v>
      </c>
    </row>
    <row r="195" ht="15.75" customHeight="1">
      <c r="A195" s="2">
        <f>IFERROR(__xludf.DUMMYFUNCTION("""COMPUTED_VALUE"""),43899.66666666667)</f>
        <v>43899.66667</v>
      </c>
      <c r="B195" s="1">
        <f>IFERROR(__xludf.DUMMYFUNCTION("""COMPUTED_VALUE"""),121.6)</f>
        <v>121.6</v>
      </c>
    </row>
    <row r="196" ht="15.75" customHeight="1">
      <c r="A196" s="2">
        <f>IFERROR(__xludf.DUMMYFUNCTION("""COMPUTED_VALUE"""),43900.66666666667)</f>
        <v>43900.66667</v>
      </c>
      <c r="B196" s="1">
        <f>IFERROR(__xludf.DUMMYFUNCTION("""COMPUTED_VALUE"""),129.07)</f>
        <v>129.07</v>
      </c>
    </row>
    <row r="197" ht="15.75" customHeight="1">
      <c r="A197" s="2">
        <f>IFERROR(__xludf.DUMMYFUNCTION("""COMPUTED_VALUE"""),43901.66666666667)</f>
        <v>43901.66667</v>
      </c>
      <c r="B197" s="1">
        <f>IFERROR(__xludf.DUMMYFUNCTION("""COMPUTED_VALUE"""),126.85)</f>
        <v>126.85</v>
      </c>
    </row>
    <row r="198" ht="15.75" customHeight="1">
      <c r="A198" s="2">
        <f>IFERROR(__xludf.DUMMYFUNCTION("""COMPUTED_VALUE"""),43902.66666666667)</f>
        <v>43902.66667</v>
      </c>
      <c r="B198" s="1">
        <f>IFERROR(__xludf.DUMMYFUNCTION("""COMPUTED_VALUE"""),112.11)</f>
        <v>112.11</v>
      </c>
    </row>
    <row r="199" ht="15.75" customHeight="1">
      <c r="A199" s="2">
        <f>IFERROR(__xludf.DUMMYFUNCTION("""COMPUTED_VALUE"""),43903.66666666667)</f>
        <v>43903.66667</v>
      </c>
      <c r="B199" s="1">
        <f>IFERROR(__xludf.DUMMYFUNCTION("""COMPUTED_VALUE"""),109.32)</f>
        <v>109.32</v>
      </c>
    </row>
    <row r="200" ht="15.75" customHeight="1">
      <c r="A200" s="2">
        <f>IFERROR(__xludf.DUMMYFUNCTION("""COMPUTED_VALUE"""),43906.66666666667)</f>
        <v>43906.66667</v>
      </c>
      <c r="B200" s="1">
        <f>IFERROR(__xludf.DUMMYFUNCTION("""COMPUTED_VALUE"""),89.01)</f>
        <v>89.01</v>
      </c>
    </row>
    <row r="201" ht="15.75" customHeight="1">
      <c r="A201" s="2">
        <f>IFERROR(__xludf.DUMMYFUNCTION("""COMPUTED_VALUE"""),43907.66666666667)</f>
        <v>43907.66667</v>
      </c>
      <c r="B201" s="1">
        <f>IFERROR(__xludf.DUMMYFUNCTION("""COMPUTED_VALUE"""),86.04)</f>
        <v>86.04</v>
      </c>
    </row>
    <row r="202" ht="15.75" customHeight="1">
      <c r="A202" s="2">
        <f>IFERROR(__xludf.DUMMYFUNCTION("""COMPUTED_VALUE"""),43908.66666666667)</f>
        <v>43908.66667</v>
      </c>
      <c r="B202" s="1">
        <f>IFERROR(__xludf.DUMMYFUNCTION("""COMPUTED_VALUE"""),72.24)</f>
        <v>72.24</v>
      </c>
    </row>
    <row r="203" ht="15.75" customHeight="1">
      <c r="A203" s="2">
        <f>IFERROR(__xludf.DUMMYFUNCTION("""COMPUTED_VALUE"""),43909.66666666667)</f>
        <v>43909.66667</v>
      </c>
      <c r="B203" s="1">
        <f>IFERROR(__xludf.DUMMYFUNCTION("""COMPUTED_VALUE"""),85.53)</f>
        <v>85.53</v>
      </c>
    </row>
    <row r="204" ht="15.75" customHeight="1">
      <c r="A204" s="2">
        <f>IFERROR(__xludf.DUMMYFUNCTION("""COMPUTED_VALUE"""),43910.66666666667)</f>
        <v>43910.66667</v>
      </c>
      <c r="B204" s="1">
        <f>IFERROR(__xludf.DUMMYFUNCTION("""COMPUTED_VALUE"""),85.51)</f>
        <v>85.51</v>
      </c>
    </row>
    <row r="205" ht="15.75" customHeight="1">
      <c r="A205" s="2">
        <f>IFERROR(__xludf.DUMMYFUNCTION("""COMPUTED_VALUE"""),43913.66666666667)</f>
        <v>43913.66667</v>
      </c>
      <c r="B205" s="1">
        <f>IFERROR(__xludf.DUMMYFUNCTION("""COMPUTED_VALUE"""),86.86)</f>
        <v>86.86</v>
      </c>
    </row>
    <row r="206" ht="15.75" customHeight="1">
      <c r="A206" s="2">
        <f>IFERROR(__xludf.DUMMYFUNCTION("""COMPUTED_VALUE"""),43914.66666666667)</f>
        <v>43914.66667</v>
      </c>
      <c r="B206" s="1">
        <f>IFERROR(__xludf.DUMMYFUNCTION("""COMPUTED_VALUE"""),101.0)</f>
        <v>101</v>
      </c>
    </row>
    <row r="207" ht="15.75" customHeight="1">
      <c r="A207" s="2">
        <f>IFERROR(__xludf.DUMMYFUNCTION("""COMPUTED_VALUE"""),43915.66666666667)</f>
        <v>43915.66667</v>
      </c>
      <c r="B207" s="1">
        <f>IFERROR(__xludf.DUMMYFUNCTION("""COMPUTED_VALUE"""),107.85)</f>
        <v>107.85</v>
      </c>
    </row>
    <row r="208" ht="15.75" customHeight="1">
      <c r="A208" s="2">
        <f>IFERROR(__xludf.DUMMYFUNCTION("""COMPUTED_VALUE"""),43916.66666666667)</f>
        <v>43916.66667</v>
      </c>
      <c r="B208" s="1">
        <f>IFERROR(__xludf.DUMMYFUNCTION("""COMPUTED_VALUE"""),105.63)</f>
        <v>105.63</v>
      </c>
    </row>
    <row r="209" ht="15.75" customHeight="1">
      <c r="A209" s="2">
        <f>IFERROR(__xludf.DUMMYFUNCTION("""COMPUTED_VALUE"""),43917.66666666667)</f>
        <v>43917.66667</v>
      </c>
      <c r="B209" s="1">
        <f>IFERROR(__xludf.DUMMYFUNCTION("""COMPUTED_VALUE"""),102.87)</f>
        <v>102.87</v>
      </c>
    </row>
    <row r="210" ht="15.75" customHeight="1">
      <c r="A210" s="2">
        <f>IFERROR(__xludf.DUMMYFUNCTION("""COMPUTED_VALUE"""),43920.66666666667)</f>
        <v>43920.66667</v>
      </c>
      <c r="B210" s="1">
        <f>IFERROR(__xludf.DUMMYFUNCTION("""COMPUTED_VALUE"""),100.43)</f>
        <v>100.43</v>
      </c>
    </row>
    <row r="211" ht="15.75" customHeight="1">
      <c r="A211" s="2">
        <f>IFERROR(__xludf.DUMMYFUNCTION("""COMPUTED_VALUE"""),43921.66666666667)</f>
        <v>43921.66667</v>
      </c>
      <c r="B211" s="1">
        <f>IFERROR(__xludf.DUMMYFUNCTION("""COMPUTED_VALUE"""),104.8)</f>
        <v>104.8</v>
      </c>
    </row>
    <row r="212" ht="15.75" customHeight="1">
      <c r="A212" s="2">
        <f>IFERROR(__xludf.DUMMYFUNCTION("""COMPUTED_VALUE"""),43922.66666666667)</f>
        <v>43922.66667</v>
      </c>
      <c r="B212" s="1">
        <f>IFERROR(__xludf.DUMMYFUNCTION("""COMPUTED_VALUE"""),96.31)</f>
        <v>96.31</v>
      </c>
    </row>
    <row r="213" ht="15.75" customHeight="1">
      <c r="A213" s="2">
        <f>IFERROR(__xludf.DUMMYFUNCTION("""COMPUTED_VALUE"""),43923.66666666667)</f>
        <v>43923.66667</v>
      </c>
      <c r="B213" s="1">
        <f>IFERROR(__xludf.DUMMYFUNCTION("""COMPUTED_VALUE"""),90.89)</f>
        <v>90.89</v>
      </c>
    </row>
    <row r="214" ht="15.75" customHeight="1">
      <c r="A214" s="2">
        <f>IFERROR(__xludf.DUMMYFUNCTION("""COMPUTED_VALUE"""),43924.66666666667)</f>
        <v>43924.66667</v>
      </c>
      <c r="B214" s="1">
        <f>IFERROR(__xludf.DUMMYFUNCTION("""COMPUTED_VALUE"""),96.0)</f>
        <v>96</v>
      </c>
    </row>
    <row r="215" ht="15.75" customHeight="1">
      <c r="A215" s="2">
        <f>IFERROR(__xludf.DUMMYFUNCTION("""COMPUTED_VALUE"""),43927.66666666667)</f>
        <v>43927.66667</v>
      </c>
      <c r="B215" s="1">
        <f>IFERROR(__xludf.DUMMYFUNCTION("""COMPUTED_VALUE"""),103.25)</f>
        <v>103.25</v>
      </c>
    </row>
    <row r="216" ht="15.75" customHeight="1">
      <c r="A216" s="2">
        <f>IFERROR(__xludf.DUMMYFUNCTION("""COMPUTED_VALUE"""),43928.66666666667)</f>
        <v>43928.66667</v>
      </c>
      <c r="B216" s="1">
        <f>IFERROR(__xludf.DUMMYFUNCTION("""COMPUTED_VALUE"""),109.09)</f>
        <v>109.09</v>
      </c>
    </row>
    <row r="217" ht="15.75" customHeight="1">
      <c r="A217" s="2">
        <f>IFERROR(__xludf.DUMMYFUNCTION("""COMPUTED_VALUE"""),43929.66666666667)</f>
        <v>43929.66667</v>
      </c>
      <c r="B217" s="1">
        <f>IFERROR(__xludf.DUMMYFUNCTION("""COMPUTED_VALUE"""),109.77)</f>
        <v>109.77</v>
      </c>
    </row>
    <row r="218" ht="15.75" customHeight="1">
      <c r="A218" s="2">
        <f>IFERROR(__xludf.DUMMYFUNCTION("""COMPUTED_VALUE"""),43930.66666666667)</f>
        <v>43930.66667</v>
      </c>
      <c r="B218" s="1">
        <f>IFERROR(__xludf.DUMMYFUNCTION("""COMPUTED_VALUE"""),114.6)</f>
        <v>114.6</v>
      </c>
    </row>
    <row r="219" ht="15.75" customHeight="1">
      <c r="A219" s="2">
        <f>IFERROR(__xludf.DUMMYFUNCTION("""COMPUTED_VALUE"""),43934.66666666667)</f>
        <v>43934.66667</v>
      </c>
      <c r="B219" s="1">
        <f>IFERROR(__xludf.DUMMYFUNCTION("""COMPUTED_VALUE"""),130.19)</f>
        <v>130.19</v>
      </c>
    </row>
    <row r="220" ht="15.75" customHeight="1">
      <c r="A220" s="2">
        <f>IFERROR(__xludf.DUMMYFUNCTION("""COMPUTED_VALUE"""),43935.66666666667)</f>
        <v>43935.66667</v>
      </c>
      <c r="B220" s="1">
        <f>IFERROR(__xludf.DUMMYFUNCTION("""COMPUTED_VALUE"""),141.98)</f>
        <v>141.98</v>
      </c>
    </row>
    <row r="221" ht="15.75" customHeight="1">
      <c r="A221" s="2">
        <f>IFERROR(__xludf.DUMMYFUNCTION("""COMPUTED_VALUE"""),43936.66666666667)</f>
        <v>43936.66667</v>
      </c>
      <c r="B221" s="1">
        <f>IFERROR(__xludf.DUMMYFUNCTION("""COMPUTED_VALUE"""),145.97)</f>
        <v>145.97</v>
      </c>
    </row>
    <row r="222" ht="15.75" customHeight="1">
      <c r="A222" s="2">
        <f>IFERROR(__xludf.DUMMYFUNCTION("""COMPUTED_VALUE"""),43937.66666666667)</f>
        <v>43937.66667</v>
      </c>
      <c r="B222" s="1">
        <f>IFERROR(__xludf.DUMMYFUNCTION("""COMPUTED_VALUE"""),149.04)</f>
        <v>149.04</v>
      </c>
    </row>
    <row r="223" ht="15.75" customHeight="1">
      <c r="A223" s="2">
        <f>IFERROR(__xludf.DUMMYFUNCTION("""COMPUTED_VALUE"""),43938.66666666667)</f>
        <v>43938.66667</v>
      </c>
      <c r="B223" s="1">
        <f>IFERROR(__xludf.DUMMYFUNCTION("""COMPUTED_VALUE"""),150.78)</f>
        <v>150.78</v>
      </c>
    </row>
    <row r="224" ht="15.75" customHeight="1">
      <c r="A224" s="2">
        <f>IFERROR(__xludf.DUMMYFUNCTION("""COMPUTED_VALUE"""),43941.66666666667)</f>
        <v>43941.66667</v>
      </c>
      <c r="B224" s="1">
        <f>IFERROR(__xludf.DUMMYFUNCTION("""COMPUTED_VALUE"""),149.27)</f>
        <v>149.27</v>
      </c>
    </row>
    <row r="225" ht="15.75" customHeight="1">
      <c r="A225" s="2">
        <f>IFERROR(__xludf.DUMMYFUNCTION("""COMPUTED_VALUE"""),43942.66666666667)</f>
        <v>43942.66667</v>
      </c>
      <c r="B225" s="1">
        <f>IFERROR(__xludf.DUMMYFUNCTION("""COMPUTED_VALUE"""),137.34)</f>
        <v>137.34</v>
      </c>
    </row>
    <row r="226" ht="15.75" customHeight="1">
      <c r="A226" s="2">
        <f>IFERROR(__xludf.DUMMYFUNCTION("""COMPUTED_VALUE"""),43943.66666666667)</f>
        <v>43943.66667</v>
      </c>
      <c r="B226" s="1">
        <f>IFERROR(__xludf.DUMMYFUNCTION("""COMPUTED_VALUE"""),146.42)</f>
        <v>146.42</v>
      </c>
    </row>
    <row r="227" ht="15.75" customHeight="1">
      <c r="A227" s="2">
        <f>IFERROR(__xludf.DUMMYFUNCTION("""COMPUTED_VALUE"""),43944.66666666667)</f>
        <v>43944.66667</v>
      </c>
      <c r="B227" s="1">
        <f>IFERROR(__xludf.DUMMYFUNCTION("""COMPUTED_VALUE"""),141.13)</f>
        <v>141.13</v>
      </c>
    </row>
    <row r="228" ht="15.75" customHeight="1">
      <c r="A228" s="2">
        <f>IFERROR(__xludf.DUMMYFUNCTION("""COMPUTED_VALUE"""),43945.66666666667)</f>
        <v>43945.66667</v>
      </c>
      <c r="B228" s="1">
        <f>IFERROR(__xludf.DUMMYFUNCTION("""COMPUTED_VALUE"""),145.03)</f>
        <v>145.03</v>
      </c>
    </row>
    <row r="229" ht="15.75" customHeight="1">
      <c r="A229" s="2">
        <f>IFERROR(__xludf.DUMMYFUNCTION("""COMPUTED_VALUE"""),43948.66666666667)</f>
        <v>43948.66667</v>
      </c>
      <c r="B229" s="1">
        <f>IFERROR(__xludf.DUMMYFUNCTION("""COMPUTED_VALUE"""),159.75)</f>
        <v>159.75</v>
      </c>
    </row>
    <row r="230" ht="15.75" customHeight="1">
      <c r="A230" s="2">
        <f>IFERROR(__xludf.DUMMYFUNCTION("""COMPUTED_VALUE"""),43949.66666666667)</f>
        <v>43949.66667</v>
      </c>
      <c r="B230" s="1">
        <f>IFERROR(__xludf.DUMMYFUNCTION("""COMPUTED_VALUE"""),153.82)</f>
        <v>153.82</v>
      </c>
    </row>
    <row r="231" ht="15.75" customHeight="1">
      <c r="A231" s="2">
        <f>IFERROR(__xludf.DUMMYFUNCTION("""COMPUTED_VALUE"""),43950.66666666667)</f>
        <v>43950.66667</v>
      </c>
      <c r="B231" s="1">
        <f>IFERROR(__xludf.DUMMYFUNCTION("""COMPUTED_VALUE"""),160.1)</f>
        <v>160.1</v>
      </c>
    </row>
    <row r="232" ht="15.75" customHeight="1">
      <c r="A232" s="2">
        <f>IFERROR(__xludf.DUMMYFUNCTION("""COMPUTED_VALUE"""),43951.66666666667)</f>
        <v>43951.66667</v>
      </c>
      <c r="B232" s="1">
        <f>IFERROR(__xludf.DUMMYFUNCTION("""COMPUTED_VALUE"""),156.38)</f>
        <v>156.38</v>
      </c>
    </row>
    <row r="233" ht="15.75" customHeight="1">
      <c r="A233" s="2">
        <f>IFERROR(__xludf.DUMMYFUNCTION("""COMPUTED_VALUE"""),43952.66666666667)</f>
        <v>43952.66667</v>
      </c>
      <c r="B233" s="1">
        <f>IFERROR(__xludf.DUMMYFUNCTION("""COMPUTED_VALUE"""),140.26)</f>
        <v>140.26</v>
      </c>
    </row>
    <row r="234" ht="15.75" customHeight="1">
      <c r="A234" s="2">
        <f>IFERROR(__xludf.DUMMYFUNCTION("""COMPUTED_VALUE"""),43955.66666666667)</f>
        <v>43955.66667</v>
      </c>
      <c r="B234" s="1">
        <f>IFERROR(__xludf.DUMMYFUNCTION("""COMPUTED_VALUE"""),152.24)</f>
        <v>152.24</v>
      </c>
    </row>
    <row r="235" ht="15.75" customHeight="1">
      <c r="A235" s="2">
        <f>IFERROR(__xludf.DUMMYFUNCTION("""COMPUTED_VALUE"""),43956.66666666667)</f>
        <v>43956.66667</v>
      </c>
      <c r="B235" s="1">
        <f>IFERROR(__xludf.DUMMYFUNCTION("""COMPUTED_VALUE"""),153.64)</f>
        <v>153.64</v>
      </c>
    </row>
    <row r="236" ht="15.75" customHeight="1">
      <c r="A236" s="2">
        <f>IFERROR(__xludf.DUMMYFUNCTION("""COMPUTED_VALUE"""),43957.66666666667)</f>
        <v>43957.66667</v>
      </c>
      <c r="B236" s="1">
        <f>IFERROR(__xludf.DUMMYFUNCTION("""COMPUTED_VALUE"""),156.52)</f>
        <v>156.52</v>
      </c>
    </row>
    <row r="237" ht="15.75" customHeight="1">
      <c r="A237" s="2">
        <f>IFERROR(__xludf.DUMMYFUNCTION("""COMPUTED_VALUE"""),43958.66666666667)</f>
        <v>43958.66667</v>
      </c>
      <c r="B237" s="1">
        <f>IFERROR(__xludf.DUMMYFUNCTION("""COMPUTED_VALUE"""),156.01)</f>
        <v>156.01</v>
      </c>
    </row>
    <row r="238" ht="15.75" customHeight="1">
      <c r="A238" s="2">
        <f>IFERROR(__xludf.DUMMYFUNCTION("""COMPUTED_VALUE"""),43959.66666666667)</f>
        <v>43959.66667</v>
      </c>
      <c r="B238" s="1">
        <f>IFERROR(__xludf.DUMMYFUNCTION("""COMPUTED_VALUE"""),163.88)</f>
        <v>163.88</v>
      </c>
    </row>
    <row r="239" ht="15.75" customHeight="1">
      <c r="A239" s="2">
        <f>IFERROR(__xludf.DUMMYFUNCTION("""COMPUTED_VALUE"""),43962.66666666667)</f>
        <v>43962.66667</v>
      </c>
      <c r="B239" s="1">
        <f>IFERROR(__xludf.DUMMYFUNCTION("""COMPUTED_VALUE"""),162.26)</f>
        <v>162.26</v>
      </c>
    </row>
    <row r="240" ht="15.75" customHeight="1">
      <c r="A240" s="2">
        <f>IFERROR(__xludf.DUMMYFUNCTION("""COMPUTED_VALUE"""),43963.66666666667)</f>
        <v>43963.66667</v>
      </c>
      <c r="B240" s="1">
        <f>IFERROR(__xludf.DUMMYFUNCTION("""COMPUTED_VALUE"""),161.88)</f>
        <v>161.88</v>
      </c>
    </row>
    <row r="241" ht="15.75" customHeight="1">
      <c r="A241" s="2">
        <f>IFERROR(__xludf.DUMMYFUNCTION("""COMPUTED_VALUE"""),43964.66666666667)</f>
        <v>43964.66667</v>
      </c>
      <c r="B241" s="1">
        <f>IFERROR(__xludf.DUMMYFUNCTION("""COMPUTED_VALUE"""),158.19)</f>
        <v>158.19</v>
      </c>
    </row>
    <row r="242" ht="15.75" customHeight="1">
      <c r="A242" s="2">
        <f>IFERROR(__xludf.DUMMYFUNCTION("""COMPUTED_VALUE"""),43965.66666666667)</f>
        <v>43965.66667</v>
      </c>
      <c r="B242" s="1">
        <f>IFERROR(__xludf.DUMMYFUNCTION("""COMPUTED_VALUE"""),160.67)</f>
        <v>160.67</v>
      </c>
    </row>
    <row r="243" ht="15.75" customHeight="1">
      <c r="A243" s="2">
        <f>IFERROR(__xludf.DUMMYFUNCTION("""COMPUTED_VALUE"""),43966.66666666667)</f>
        <v>43966.66667</v>
      </c>
      <c r="B243" s="1">
        <f>IFERROR(__xludf.DUMMYFUNCTION("""COMPUTED_VALUE"""),159.83)</f>
        <v>159.83</v>
      </c>
    </row>
    <row r="244" ht="15.75" customHeight="1">
      <c r="A244" s="2">
        <f>IFERROR(__xludf.DUMMYFUNCTION("""COMPUTED_VALUE"""),43969.66666666667)</f>
        <v>43969.66667</v>
      </c>
      <c r="B244" s="1">
        <f>IFERROR(__xludf.DUMMYFUNCTION("""COMPUTED_VALUE"""),162.73)</f>
        <v>162.73</v>
      </c>
    </row>
    <row r="245" ht="15.75" customHeight="1">
      <c r="A245" s="2">
        <f>IFERROR(__xludf.DUMMYFUNCTION("""COMPUTED_VALUE"""),43970.66666666667)</f>
        <v>43970.66667</v>
      </c>
      <c r="B245" s="1">
        <f>IFERROR(__xludf.DUMMYFUNCTION("""COMPUTED_VALUE"""),161.6)</f>
        <v>161.6</v>
      </c>
    </row>
    <row r="246" ht="15.75" customHeight="1">
      <c r="A246" s="2">
        <f>IFERROR(__xludf.DUMMYFUNCTION("""COMPUTED_VALUE"""),43971.66666666667)</f>
        <v>43971.66667</v>
      </c>
      <c r="B246" s="1">
        <f>IFERROR(__xludf.DUMMYFUNCTION("""COMPUTED_VALUE"""),163.11)</f>
        <v>163.11</v>
      </c>
    </row>
    <row r="247" ht="15.75" customHeight="1">
      <c r="A247" s="2">
        <f>IFERROR(__xludf.DUMMYFUNCTION("""COMPUTED_VALUE"""),43972.66666666667)</f>
        <v>43972.66667</v>
      </c>
      <c r="B247" s="1">
        <f>IFERROR(__xludf.DUMMYFUNCTION("""COMPUTED_VALUE"""),165.52)</f>
        <v>165.52</v>
      </c>
    </row>
    <row r="248" ht="15.75" customHeight="1">
      <c r="A248" s="2">
        <f>IFERROR(__xludf.DUMMYFUNCTION("""COMPUTED_VALUE"""),43973.66666666667)</f>
        <v>43973.66667</v>
      </c>
      <c r="B248" s="1">
        <f>IFERROR(__xludf.DUMMYFUNCTION("""COMPUTED_VALUE"""),163.38)</f>
        <v>163.38</v>
      </c>
    </row>
    <row r="249" ht="15.75" customHeight="1">
      <c r="A249" s="2">
        <f>IFERROR(__xludf.DUMMYFUNCTION("""COMPUTED_VALUE"""),43977.66666666667)</f>
        <v>43977.66667</v>
      </c>
      <c r="B249" s="1">
        <f>IFERROR(__xludf.DUMMYFUNCTION("""COMPUTED_VALUE"""),163.77)</f>
        <v>163.77</v>
      </c>
    </row>
    <row r="250" ht="15.75" customHeight="1">
      <c r="A250" s="2">
        <f>IFERROR(__xludf.DUMMYFUNCTION("""COMPUTED_VALUE"""),43978.66666666667)</f>
        <v>43978.66667</v>
      </c>
      <c r="B250" s="1">
        <f>IFERROR(__xludf.DUMMYFUNCTION("""COMPUTED_VALUE"""),164.05)</f>
        <v>164.05</v>
      </c>
    </row>
    <row r="251" ht="15.75" customHeight="1">
      <c r="A251" s="2">
        <f>IFERROR(__xludf.DUMMYFUNCTION("""COMPUTED_VALUE"""),43979.66666666667)</f>
        <v>43979.66667</v>
      </c>
      <c r="B251" s="1">
        <f>IFERROR(__xludf.DUMMYFUNCTION("""COMPUTED_VALUE"""),161.16)</f>
        <v>161.16</v>
      </c>
    </row>
    <row r="252" ht="15.75" customHeight="1">
      <c r="A252" s="2">
        <f>IFERROR(__xludf.DUMMYFUNCTION("""COMPUTED_VALUE"""),43980.66666666667)</f>
        <v>43980.66667</v>
      </c>
      <c r="B252" s="1">
        <f>IFERROR(__xludf.DUMMYFUNCTION("""COMPUTED_VALUE"""),167.0)</f>
        <v>167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