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2" activeTab="9"/>
  </bookViews>
  <sheets>
    <sheet name="表索引" sheetId="6" r:id="rId1"/>
    <sheet name="属性索引" sheetId="2" r:id="rId2"/>
    <sheet name="AttributeData" sheetId="32" r:id="rId3"/>
    <sheet name="AudioData" sheetId="11" r:id="rId4"/>
    <sheet name="BuffData" sheetId="17" r:id="rId5"/>
    <sheet name="DropData" sheetId="13" r:id="rId6"/>
    <sheet name="IapData" sheetId="10" r:id="rId7"/>
    <sheet name="AdsData" sheetId="23" r:id="rId8"/>
    <sheet name="MissionData" sheetId="3" r:id="rId9"/>
    <sheet name="MonsterData" sheetId="8" r:id="rId10"/>
    <sheet name="PlayerData" sheetId="9" r:id="rId11"/>
    <sheet name="PropData" sheetId="5" r:id="rId12"/>
    <sheet name="ServiceData" sheetId="15" r:id="rId13"/>
    <sheet name="MonsterSkillData" sheetId="22" r:id="rId14"/>
    <sheet name="PlayerSkillData" sheetId="24" r:id="rId15"/>
    <sheet name="玩家技能分析" sheetId="28" r:id="rId16"/>
    <sheet name="SkillSlotData" sheetId="26" r:id="rId17"/>
    <sheet name="AideSkillData" sheetId="27" r:id="rId18"/>
    <sheet name="WeaponData" sheetId="29" r:id="rId19"/>
  </sheets>
  <definedNames>
    <definedName name="_xlnm._FilterDatabase" localSheetId="0" hidden="1">表索引!$A$1:$C$18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全没有
1 人形态
2 兽形态
3 全有</t>
        </r>
      </text>
    </comment>
  </commentList>
</comments>
</file>

<file path=xl/sharedStrings.xml><?xml version="1.0" encoding="utf-8"?>
<sst xmlns="http://schemas.openxmlformats.org/spreadsheetml/2006/main" count="754" uniqueCount="322">
  <si>
    <t>AttributeData</t>
  </si>
  <si>
    <t>ISqlData</t>
  </si>
  <si>
    <t>AudioData</t>
  </si>
  <si>
    <t>BuffData</t>
  </si>
  <si>
    <t>DropData</t>
  </si>
  <si>
    <t>IapData</t>
  </si>
  <si>
    <t>IapSqlData</t>
  </si>
  <si>
    <t>AdsData</t>
  </si>
  <si>
    <t>IAdsData</t>
  </si>
  <si>
    <t>MissionData</t>
  </si>
  <si>
    <t>MissionCellData</t>
  </si>
  <si>
    <t>MonsterData</t>
  </si>
  <si>
    <t>ISqlData, IMonsterAttribute&lt;float&gt;</t>
  </si>
  <si>
    <t>PlayerData</t>
  </si>
  <si>
    <t>ISqlData, IAttribute&lt;string&gt;</t>
  </si>
  <si>
    <t>PropData</t>
  </si>
  <si>
    <t>ServiceData</t>
  </si>
  <si>
    <t>MonsterSkillData</t>
  </si>
  <si>
    <t>PlayerSkillData</t>
  </si>
  <si>
    <t>SkillSlotData</t>
  </si>
  <si>
    <t>AideSkillData</t>
  </si>
  <si>
    <t>WeaponData</t>
  </si>
  <si>
    <r>
      <rPr>
        <sz val="11"/>
        <color theme="1"/>
        <rFont val="等线"/>
        <charset val="134"/>
        <scheme val="minor"/>
      </rPr>
      <t>ISqlData, IAttribute&lt;</t>
    </r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&gt;</t>
    </r>
  </si>
  <si>
    <t>生命值</t>
  </si>
  <si>
    <t>攻击力</t>
  </si>
  <si>
    <t>移动速度</t>
  </si>
  <si>
    <t>最大怒气值</t>
  </si>
  <si>
    <t>暴击率</t>
  </si>
  <si>
    <t>暴击伤害</t>
  </si>
  <si>
    <t>旋转速度</t>
  </si>
  <si>
    <t>怒气圈半径</t>
  </si>
  <si>
    <t>怒气增长速度</t>
  </si>
  <si>
    <t>怒气下降速度</t>
  </si>
  <si>
    <t>狂暴时间</t>
  </si>
  <si>
    <t>攻击速度</t>
  </si>
  <si>
    <t>远程攻击射程</t>
  </si>
  <si>
    <t>hp</t>
  </si>
  <si>
    <t>att</t>
  </si>
  <si>
    <t>moveSpeed</t>
  </si>
  <si>
    <t>anger</t>
  </si>
  <si>
    <t>critical</t>
  </si>
  <si>
    <t>criticalDamage</t>
  </si>
  <si>
    <t>rotateSpeed</t>
  </si>
  <si>
    <t>angerRadius</t>
  </si>
  <si>
    <t>angerUpSpeed</t>
  </si>
  <si>
    <t>angerDownSpeed</t>
  </si>
  <si>
    <t>angryTime</t>
  </si>
  <si>
    <r>
      <rPr>
        <sz val="11"/>
        <color theme="1"/>
        <rFont val="等线"/>
        <charset val="134"/>
        <scheme val="minor"/>
      </rPr>
      <t>att</t>
    </r>
    <r>
      <rPr>
        <sz val="11"/>
        <color theme="1"/>
        <rFont val="等线"/>
        <charset val="134"/>
        <scheme val="minor"/>
      </rPr>
      <t>Speed</t>
    </r>
  </si>
  <si>
    <t>shotRange</t>
  </si>
  <si>
    <t>int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</si>
  <si>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</si>
  <si>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字段</t>
  </si>
  <si>
    <t>描述</t>
  </si>
  <si>
    <t>技能描述</t>
  </si>
  <si>
    <t>评分</t>
  </si>
  <si>
    <t>ID</t>
  </si>
  <si>
    <t>field</t>
  </si>
  <si>
    <t>des</t>
  </si>
  <si>
    <t>skillDes</t>
  </si>
  <si>
    <t>gs</t>
  </si>
  <si>
    <t>string</t>
  </si>
  <si>
    <t>float</t>
  </si>
  <si>
    <t>名称</t>
  </si>
  <si>
    <t>路径</t>
  </si>
  <si>
    <t>name</t>
  </si>
  <si>
    <t>path</t>
  </si>
  <si>
    <t>最大数量</t>
  </si>
  <si>
    <t>持续时间</t>
  </si>
  <si>
    <t>间隔</t>
  </si>
  <si>
    <t>maxCount</t>
  </si>
  <si>
    <t>totalTime</t>
  </si>
  <si>
    <t>interval</t>
  </si>
  <si>
    <t>Paralysis</t>
  </si>
  <si>
    <t>没有掉落的概率</t>
  </si>
  <si>
    <t>是否存档</t>
  </si>
  <si>
    <t>掉落物品</t>
  </si>
  <si>
    <t>最小数量</t>
  </si>
  <si>
    <t>权重</t>
  </si>
  <si>
    <t>奖励ID</t>
  </si>
  <si>
    <t>noDropRate</t>
  </si>
  <si>
    <t>saveData</t>
  </si>
  <si>
    <t>rewardID</t>
  </si>
  <si>
    <t>min</t>
  </si>
  <si>
    <t>max</t>
  </si>
  <si>
    <t>weight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</si>
  <si>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</t>
    </r>
  </si>
  <si>
    <t>类型</t>
  </si>
  <si>
    <t>同类型排序</t>
  </si>
  <si>
    <t>奖励数量</t>
  </si>
  <si>
    <t>sku</t>
  </si>
  <si>
    <t>礼包名称</t>
  </si>
  <si>
    <t>礼包图片</t>
  </si>
  <si>
    <t>礼包描述</t>
  </si>
  <si>
    <t>状态</t>
  </si>
  <si>
    <t>最大购买数量</t>
  </si>
  <si>
    <t>价格(在手机上仅供显示)</t>
  </si>
  <si>
    <t>原始价格(仅显示)</t>
  </si>
  <si>
    <t>原始数量(仅显示)</t>
  </si>
  <si>
    <t>折扣值(仅显示)</t>
  </si>
  <si>
    <t>type</t>
  </si>
  <si>
    <t>level</t>
  </si>
  <si>
    <t>rewardCount</t>
  </si>
  <si>
    <t>title</t>
  </si>
  <si>
    <t>icon</t>
  </si>
  <si>
    <t>getDes</t>
  </si>
  <si>
    <t>switchStation</t>
  </si>
  <si>
    <t>maxPay</t>
  </si>
  <si>
    <t>showPrice</t>
  </si>
  <si>
    <t>orignPrice</t>
  </si>
  <si>
    <t>orignCount</t>
  </si>
  <si>
    <t>sale</t>
  </si>
  <si>
    <t>adsType</t>
  </si>
  <si>
    <t>关卡等级</t>
  </si>
  <si>
    <t>怪物生命上浮</t>
  </si>
  <si>
    <t>怪物攻击上浮</t>
  </si>
  <si>
    <t>玩家生命上浮</t>
  </si>
  <si>
    <t>玩家攻击上浮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</si>
  <si>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onsterHpUp</t>
    </r>
  </si>
  <si>
    <t>monsterAttUp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</si>
  <si>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layerHpUp</t>
    </r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</si>
  <si>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layerAttUp</t>
    </r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</si>
  <si>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loat</t>
    </r>
  </si>
  <si>
    <t>0 人类 1 怪物</t>
  </si>
  <si>
    <t>0普通 1精英 2boss</t>
  </si>
  <si>
    <t>0近战 1远程</t>
  </si>
  <si>
    <t>最大生命值</t>
  </si>
  <si>
    <t>最大攻击力</t>
  </si>
  <si>
    <t>最大硬直</t>
  </si>
  <si>
    <t>BiologicalType</t>
  </si>
  <si>
    <r>
      <rPr>
        <sz val="11"/>
        <color theme="1"/>
        <rFont val="等线"/>
        <charset val="134"/>
        <scheme val="minor"/>
      </rPr>
      <t>max</t>
    </r>
    <r>
      <rPr>
        <sz val="11"/>
        <color theme="1"/>
        <rFont val="等线"/>
        <charset val="134"/>
        <scheme val="minor"/>
      </rPr>
      <t>Lag</t>
    </r>
  </si>
  <si>
    <t>右方为属性,请勿插入删除</t>
  </si>
  <si>
    <t>变身等级</t>
  </si>
  <si>
    <t>妻子</t>
  </si>
  <si>
    <t>儿子</t>
  </si>
  <si>
    <t>玩家</t>
  </si>
  <si>
    <t>1.5</t>
  </si>
  <si>
    <t>美术资源名</t>
  </si>
  <si>
    <t>标签</t>
  </si>
  <si>
    <t>是否放入背包</t>
  </si>
  <si>
    <t>相同类型放一起</t>
  </si>
  <si>
    <t>是否显示背包数量</t>
  </si>
  <si>
    <t>背包显示使用按钮</t>
  </si>
  <si>
    <t>预制名</t>
  </si>
  <si>
    <t>标题</t>
  </si>
  <si>
    <t>背包描述</t>
  </si>
  <si>
    <t>获取描述</t>
  </si>
  <si>
    <t>普通icon</t>
  </si>
  <si>
    <t>高清icon</t>
  </si>
  <si>
    <t>锁icon</t>
  </si>
  <si>
    <t>是否仓库</t>
  </si>
  <si>
    <t>仓库类型</t>
  </si>
  <si>
    <t>仓库顺序</t>
  </si>
  <si>
    <t>仓库显示数量</t>
  </si>
  <si>
    <t>特殊类</t>
  </si>
  <si>
    <t>类名</t>
  </si>
  <si>
    <t>putBag</t>
  </si>
  <si>
    <t>sameFoder</t>
  </si>
  <si>
    <t>bagShowCount</t>
  </si>
  <si>
    <t>bagShowUse</t>
  </si>
  <si>
    <t>prefab</t>
  </si>
  <si>
    <t>bagDes</t>
  </si>
  <si>
    <t>highIcon</t>
  </si>
  <si>
    <t>lockIcon</t>
  </si>
  <si>
    <t>isCollection</t>
  </si>
  <si>
    <t>collectionType</t>
  </si>
  <si>
    <t>collectionIndex</t>
  </si>
  <si>
    <t>collectionShowCount</t>
  </si>
  <si>
    <t>icon Key</t>
  </si>
  <si>
    <t>获取时的描述</t>
  </si>
  <si>
    <t>全局(1 :是)</t>
  </si>
  <si>
    <t>getdes</t>
  </si>
  <si>
    <t>global</t>
  </si>
  <si>
    <t>cd</t>
  </si>
  <si>
    <t>伤害系数</t>
  </si>
  <si>
    <t>damage</t>
  </si>
  <si>
    <t>品质</t>
  </si>
  <si>
    <t>形态</t>
  </si>
  <si>
    <t>武器</t>
  </si>
  <si>
    <t>名字</t>
  </si>
  <si>
    <t>类型0: 主动技能 1 buff技能 2光环技能 3属性技能4其他被动技能</t>
  </si>
  <si>
    <t>槽类型</t>
  </si>
  <si>
    <t>等级</t>
  </si>
  <si>
    <t>随机权重</t>
  </si>
  <si>
    <t>背面所需数量</t>
  </si>
  <si>
    <t>随机到背面的概率权重</t>
  </si>
  <si>
    <t>正面所需数量</t>
  </si>
  <si>
    <t>升级所需经验 -1代表满级了</t>
  </si>
  <si>
    <t>背面经验</t>
  </si>
  <si>
    <t>正面经验</t>
  </si>
  <si>
    <t>伤害</t>
  </si>
  <si>
    <t>硬直</t>
  </si>
  <si>
    <t>最大攻击人数</t>
  </si>
  <si>
    <t>buff时间</t>
  </si>
  <si>
    <t>光环半径</t>
  </si>
  <si>
    <t>光环数值</t>
  </si>
  <si>
    <t>其他数值</t>
  </si>
  <si>
    <t>属性加成</t>
  </si>
  <si>
    <t>属性值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</si>
  <si>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killName</t>
    </r>
  </si>
  <si>
    <t>quility</t>
  </si>
  <si>
    <t>morphology</t>
  </si>
  <si>
    <t>weapon</t>
  </si>
  <si>
    <t>slotType</t>
  </si>
  <si>
    <r>
      <rPr>
        <sz val="11"/>
        <color theme="1"/>
        <rFont val="等线"/>
        <charset val="134"/>
        <scheme val="minor"/>
      </rPr>
      <t>random</t>
    </r>
    <r>
      <rPr>
        <sz val="11"/>
        <color theme="1"/>
        <rFont val="等线"/>
        <charset val="134"/>
        <scheme val="minor"/>
      </rPr>
      <t>Weight</t>
    </r>
  </si>
  <si>
    <t>backPices</t>
  </si>
  <si>
    <t>randomBack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</si>
  <si>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rontPices</t>
    </r>
  </si>
  <si>
    <t>updateExp</t>
  </si>
  <si>
    <t>backExp</t>
  </si>
  <si>
    <t>frontExp</t>
  </si>
  <si>
    <t>lag</t>
  </si>
  <si>
    <t>maxHurtCount</t>
  </si>
  <si>
    <t>buffTime</t>
  </si>
  <si>
    <t>haloRadius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</si>
  <si>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aloValue</t>
    </r>
  </si>
  <si>
    <t>otherValue1</t>
  </si>
  <si>
    <t>otherValue2</t>
  </si>
  <si>
    <t>otherValue3</t>
  </si>
  <si>
    <t>bow_active</t>
  </si>
  <si>
    <t>JumpAttack</t>
  </si>
  <si>
    <t>跳斩</t>
  </si>
  <si>
    <t>跳跃攻击</t>
  </si>
  <si>
    <t>potions_ic</t>
  </si>
  <si>
    <t>Transverse</t>
  </si>
  <si>
    <t>横劈</t>
  </si>
  <si>
    <t>一次攻击多人</t>
  </si>
  <si>
    <t>red_potion_2</t>
  </si>
  <si>
    <t>Bash</t>
  </si>
  <si>
    <t>重击</t>
  </si>
  <si>
    <t>对单个敌人造成高伤害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</si>
  <si>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ash</t>
    </r>
  </si>
  <si>
    <t>sword_active</t>
  </si>
  <si>
    <t>Unyielding</t>
  </si>
  <si>
    <t>不屈</t>
  </si>
  <si>
    <t>一段时间内不增加怒气</t>
  </si>
  <si>
    <t>AngryControl</t>
  </si>
  <si>
    <t>怒气掌握</t>
  </si>
  <si>
    <t>降低怒气增长速度</t>
  </si>
  <si>
    <t>Agile</t>
  </si>
  <si>
    <t>灵韵</t>
  </si>
  <si>
    <t>降低攻击力,提供攻击速度</t>
  </si>
  <si>
    <t>Executioner</t>
  </si>
  <si>
    <t>刽子手</t>
  </si>
  <si>
    <t>降低移动速度,提高攻击力</t>
  </si>
  <si>
    <t>GunUser</t>
  </si>
  <si>
    <t>枪械大师</t>
  </si>
  <si>
    <t>可以使用枪械</t>
  </si>
  <si>
    <t>枪械攻击</t>
  </si>
  <si>
    <t>枪械攻击增加</t>
  </si>
  <si>
    <t>Headshots</t>
  </si>
  <si>
    <t>爆头</t>
  </si>
  <si>
    <t>增加枪械暴击伤害</t>
  </si>
  <si>
    <t>Hawkeye</t>
  </si>
  <si>
    <t>鹰眼</t>
  </si>
  <si>
    <t>提高暴击率</t>
  </si>
  <si>
    <t>Deter</t>
  </si>
  <si>
    <t>震慑</t>
  </si>
  <si>
    <t>降低周围敌人攻击力</t>
  </si>
  <si>
    <t>MutiDamage</t>
  </si>
  <si>
    <t>多倍伤害</t>
  </si>
  <si>
    <t>buy_shop_ic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</si>
  <si>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ttUp</t>
    </r>
  </si>
  <si>
    <t>攻击力提升</t>
  </si>
  <si>
    <t>arrow_ic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</si>
  <si>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pUp</t>
    </r>
  </si>
  <si>
    <t>生命提升</t>
  </si>
  <si>
    <t>HpUp</t>
  </si>
  <si>
    <t>swords_ic_2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</si>
  <si>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oveSpeedUp</t>
    </r>
  </si>
  <si>
    <t>移动速度提升</t>
  </si>
  <si>
    <t>swords_ic_1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</si>
  <si>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ust</t>
    </r>
  </si>
  <si>
    <t>怒火中烧</t>
  </si>
  <si>
    <t>暴击率和暴击伤害增加</t>
  </si>
  <si>
    <t>PunctureBullet</t>
  </si>
  <si>
    <t>穿云弹</t>
  </si>
  <si>
    <t>对一条直线造成伤害</t>
  </si>
  <si>
    <t>UpdateShotRange</t>
  </si>
  <si>
    <t>猎户大师</t>
  </si>
  <si>
    <t>提高远程射程</t>
  </si>
  <si>
    <t>OneKill</t>
  </si>
  <si>
    <t>一击必杀</t>
  </si>
  <si>
    <t>直接杀死敌人(非boss)</t>
  </si>
  <si>
    <t>Eliminate</t>
  </si>
  <si>
    <t>淘汰</t>
  </si>
  <si>
    <t>淘汰目标值的怪物</t>
  </si>
  <si>
    <t>DeathPact</t>
  </si>
  <si>
    <t>嗜血契约</t>
  </si>
  <si>
    <t>杀死敌人获取生命</t>
  </si>
  <si>
    <t>Focus</t>
  </si>
  <si>
    <t>战斗专注</t>
  </si>
  <si>
    <t>每次攻击增加攻击力</t>
  </si>
  <si>
    <t>项目</t>
  </si>
  <si>
    <t>平均对线人数</t>
  </si>
  <si>
    <t>单人DPS</t>
  </si>
  <si>
    <t>总计DPS</t>
  </si>
  <si>
    <t>平均DPS</t>
  </si>
  <si>
    <t>技能升级系数</t>
  </si>
  <si>
    <t>序列</t>
  </si>
  <si>
    <t>加成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</si>
  <si>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ndex</t>
    </r>
  </si>
  <si>
    <t>plus</t>
  </si>
  <si>
    <t>Capacity</t>
  </si>
  <si>
    <t>切换状态</t>
  </si>
  <si>
    <t>技能名称</t>
  </si>
  <si>
    <t>使用者</t>
  </si>
  <si>
    <t>owner</t>
  </si>
  <si>
    <t>value</t>
  </si>
  <si>
    <r>
      <rPr>
        <sz val="11"/>
        <color theme="1"/>
        <rFont val="等线"/>
        <charset val="134"/>
        <scheme val="minor"/>
      </rPr>
      <t>du</t>
    </r>
    <r>
      <rPr>
        <sz val="11"/>
        <color theme="1"/>
        <rFont val="等线"/>
        <charset val="134"/>
        <scheme val="minor"/>
      </rPr>
      <t>ationTime</t>
    </r>
  </si>
  <si>
    <t>lagValue</t>
  </si>
  <si>
    <t>AidesNormalAttack</t>
  </si>
  <si>
    <t>儿子普通攻击名字</t>
  </si>
  <si>
    <t>儿子普通攻击描述</t>
  </si>
  <si>
    <t>普通攻击</t>
  </si>
  <si>
    <t>BaseNormalAttack</t>
  </si>
  <si>
    <t>妻子普通攻击</t>
  </si>
  <si>
    <t>妻子普通攻击描述</t>
  </si>
  <si>
    <t>妻子默认武器</t>
  </si>
  <si>
    <t>儿子默认武器</t>
  </si>
  <si>
    <t>玩家默认武器</t>
  </si>
  <si>
    <t>玩家兽人默认武器</t>
  </si>
  <si>
    <t>玩家远程枪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</si>
</sst>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 tint="0.499984740745262"/>
      <name val="等线"/>
      <charset val="134"/>
      <scheme val="minor"/>
    </font>
    <font>
      <i/>
      <sz val="11"/>
      <color theme="1"/>
      <name val="等线"/>
      <charset val="134"/>
      <scheme val="minor"/>
    </font>
    <font>
      <u/>
      <sz val="14"/>
      <color theme="10"/>
      <name val="等线"/>
      <charset val="134"/>
      <scheme val="minor"/>
    </font>
    <font>
      <sz val="11"/>
      <name val="Calibr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7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4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2" fillId="5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>
      <alignment horizontal="center" vertical="center" shrinkToFit="1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6" fillId="0" borderId="1" xfId="10" applyFont="1" applyBorder="1"/>
    <xf numFmtId="0" fontId="3" fillId="0" borderId="1" xfId="0" applyFont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2:D23"/>
  <sheetViews>
    <sheetView workbookViewId="0">
      <selection activeCell="D18" sqref="D18"/>
    </sheetView>
  </sheetViews>
  <sheetFormatPr defaultColWidth="9" defaultRowHeight="14.25" outlineLevelCol="3"/>
  <cols>
    <col min="1" max="1" width="23.375" style="19" customWidth="1"/>
    <col min="2" max="3" width="9" style="19"/>
    <col min="4" max="4" width="36.875" style="19" customWidth="1"/>
  </cols>
  <sheetData>
    <row r="2" ht="20.1" customHeight="1" spans="1:4">
      <c r="A2" s="49" t="s">
        <v>0</v>
      </c>
      <c r="B2" s="19">
        <v>1</v>
      </c>
      <c r="C2" s="19">
        <f>B2*1000+10000</f>
        <v>11000</v>
      </c>
      <c r="D2" s="50" t="s">
        <v>1</v>
      </c>
    </row>
    <row r="3" ht="20.1" customHeight="1" spans="1:4">
      <c r="A3" s="49" t="s">
        <v>2</v>
      </c>
      <c r="B3" s="19">
        <v>2</v>
      </c>
      <c r="C3" s="19">
        <f t="shared" ref="C3:C18" si="0">B3*1000+10000</f>
        <v>12000</v>
      </c>
      <c r="D3" s="50" t="s">
        <v>1</v>
      </c>
    </row>
    <row r="4" ht="20.1" customHeight="1" spans="1:4">
      <c r="A4" s="49" t="s">
        <v>3</v>
      </c>
      <c r="B4" s="19">
        <v>3</v>
      </c>
      <c r="C4" s="19">
        <f t="shared" si="0"/>
        <v>13000</v>
      </c>
      <c r="D4" s="19" t="s">
        <v>1</v>
      </c>
    </row>
    <row r="5" ht="20.1" customHeight="1" spans="1:4">
      <c r="A5" s="49" t="s">
        <v>4</v>
      </c>
      <c r="B5" s="19">
        <v>4</v>
      </c>
      <c r="C5" s="19">
        <f t="shared" si="0"/>
        <v>14000</v>
      </c>
      <c r="D5" s="19" t="s">
        <v>1</v>
      </c>
    </row>
    <row r="6" ht="20.1" customHeight="1" spans="1:4">
      <c r="A6" s="49" t="s">
        <v>5</v>
      </c>
      <c r="B6" s="19">
        <v>5</v>
      </c>
      <c r="C6" s="19">
        <f t="shared" si="0"/>
        <v>15000</v>
      </c>
      <c r="D6" s="19" t="s">
        <v>6</v>
      </c>
    </row>
    <row r="7" ht="20.1" customHeight="1" spans="1:4">
      <c r="A7" s="49" t="s">
        <v>7</v>
      </c>
      <c r="B7" s="19">
        <v>6</v>
      </c>
      <c r="C7" s="19">
        <f t="shared" si="0"/>
        <v>16000</v>
      </c>
      <c r="D7" s="50" t="s">
        <v>8</v>
      </c>
    </row>
    <row r="8" ht="20.1" customHeight="1" spans="1:4">
      <c r="A8" s="49" t="s">
        <v>9</v>
      </c>
      <c r="B8" s="19">
        <v>7</v>
      </c>
      <c r="C8" s="19">
        <f t="shared" si="0"/>
        <v>17000</v>
      </c>
      <c r="D8" s="50" t="s">
        <v>1</v>
      </c>
    </row>
    <row r="9" ht="20.1" customHeight="1" spans="1:4">
      <c r="A9" s="49" t="s">
        <v>10</v>
      </c>
      <c r="B9" s="19">
        <v>8</v>
      </c>
      <c r="C9" s="19">
        <f t="shared" si="0"/>
        <v>18000</v>
      </c>
      <c r="D9" s="50" t="s">
        <v>1</v>
      </c>
    </row>
    <row r="10" ht="20.1" customHeight="1" spans="1:4">
      <c r="A10" s="49" t="s">
        <v>11</v>
      </c>
      <c r="B10" s="19">
        <v>9</v>
      </c>
      <c r="C10" s="19">
        <f t="shared" si="0"/>
        <v>19000</v>
      </c>
      <c r="D10" s="50" t="s">
        <v>12</v>
      </c>
    </row>
    <row r="11" ht="20.1" customHeight="1" spans="1:4">
      <c r="A11" s="49" t="s">
        <v>13</v>
      </c>
      <c r="B11" s="19">
        <v>10</v>
      </c>
      <c r="C11" s="19">
        <f t="shared" si="0"/>
        <v>20000</v>
      </c>
      <c r="D11" s="50" t="s">
        <v>14</v>
      </c>
    </row>
    <row r="12" ht="20.1" customHeight="1" spans="1:4">
      <c r="A12" s="49" t="s">
        <v>15</v>
      </c>
      <c r="B12" s="19">
        <v>11</v>
      </c>
      <c r="C12" s="19">
        <f t="shared" si="0"/>
        <v>21000</v>
      </c>
      <c r="D12" s="50" t="s">
        <v>1</v>
      </c>
    </row>
    <row r="13" ht="20.1" customHeight="1" spans="1:4">
      <c r="A13" s="49" t="s">
        <v>16</v>
      </c>
      <c r="B13" s="19">
        <v>12</v>
      </c>
      <c r="C13" s="19">
        <f t="shared" si="0"/>
        <v>22000</v>
      </c>
      <c r="D13" s="50" t="s">
        <v>1</v>
      </c>
    </row>
    <row r="14" ht="20.1" customHeight="1" spans="1:4">
      <c r="A14" s="49" t="s">
        <v>17</v>
      </c>
      <c r="B14" s="19">
        <v>13</v>
      </c>
      <c r="C14" s="19">
        <f t="shared" si="0"/>
        <v>23000</v>
      </c>
      <c r="D14" s="50" t="s">
        <v>1</v>
      </c>
    </row>
    <row r="15" ht="20.1" customHeight="1" spans="1:4">
      <c r="A15" s="49" t="s">
        <v>18</v>
      </c>
      <c r="B15" s="19">
        <v>14</v>
      </c>
      <c r="C15" s="19">
        <f t="shared" si="0"/>
        <v>24000</v>
      </c>
      <c r="D15" s="50" t="s">
        <v>14</v>
      </c>
    </row>
    <row r="16" ht="20.1" customHeight="1" spans="1:4">
      <c r="A16" s="49" t="s">
        <v>19</v>
      </c>
      <c r="B16" s="19">
        <v>15</v>
      </c>
      <c r="C16" s="19">
        <f t="shared" si="0"/>
        <v>25000</v>
      </c>
      <c r="D16" s="50" t="s">
        <v>1</v>
      </c>
    </row>
    <row r="17" ht="20.1" customHeight="1" spans="1:4">
      <c r="A17" s="49" t="s">
        <v>20</v>
      </c>
      <c r="B17" s="19">
        <v>16</v>
      </c>
      <c r="C17" s="19">
        <f t="shared" si="0"/>
        <v>26000</v>
      </c>
      <c r="D17" s="50" t="s">
        <v>14</v>
      </c>
    </row>
    <row r="18" ht="20.1" customHeight="1" spans="1:4">
      <c r="A18" s="49" t="s">
        <v>21</v>
      </c>
      <c r="B18" s="19">
        <v>17</v>
      </c>
      <c r="C18" s="19">
        <f t="shared" si="0"/>
        <v>27000</v>
      </c>
      <c r="D18" s="50" t="s">
        <v>22</v>
      </c>
    </row>
    <row r="19" ht="20.1" customHeight="1"/>
    <row r="20" ht="20.1" customHeight="1"/>
    <row r="21" ht="20.1" customHeight="1"/>
    <row r="22" ht="20.1" customHeight="1"/>
    <row r="23" ht="20.1" customHeight="1"/>
  </sheetData>
  <autoFilter ref="A1:C18">
    <extLst/>
  </autoFilter>
  <hyperlinks>
    <hyperlink ref="A2" location="AttributeTypeData!A1" display="AttributeData"/>
    <hyperlink ref="A3" location="AudioData!A1" display="AudioData"/>
    <hyperlink ref="A4" location="BuffData!A1" display="BuffData"/>
    <hyperlink ref="A5" location="DropData!A1" display="DropData"/>
    <hyperlink ref="A6" location="IapData!A1" display="IapData"/>
    <hyperlink ref="A8" location="MissionData!A1" display="MissionData"/>
    <hyperlink ref="A10" location="MonsterData!A1" display="MonsterData"/>
    <hyperlink ref="A11" location="PlayerData!A1" display="PlayerData"/>
    <hyperlink ref="A12" location="PropData!A1" display="PropData"/>
    <hyperlink ref="A13" location="ServiceData!A1" display="ServiceData"/>
    <hyperlink ref="A14" location="MonsterSkillData!A1" display="MonsterSkillData"/>
    <hyperlink ref="A15" location="PlayerSkillData!A1" display="PlayerSkillData"/>
    <hyperlink ref="A16" location="SkillSlotData!A1" display="SkillSlotData"/>
    <hyperlink ref="A17" location="AideSkillData!A1" display="AideSkillData"/>
    <hyperlink ref="A18" location="WeaponData!A1" display="WeaponData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5"/>
  <sheetViews>
    <sheetView tabSelected="1" workbookViewId="0">
      <selection activeCell="H9" sqref="H9"/>
    </sheetView>
  </sheetViews>
  <sheetFormatPr defaultColWidth="9" defaultRowHeight="21.95" customHeight="1" outlineLevelRow="4"/>
  <cols>
    <col min="1" max="1" width="12.5" style="8" customWidth="1"/>
    <col min="2" max="2" width="13.625" style="8" customWidth="1"/>
    <col min="3" max="3" width="17.5" style="8" customWidth="1"/>
    <col min="4" max="4" width="13" style="8" customWidth="1"/>
    <col min="5" max="5" width="12.375" style="8" customWidth="1"/>
    <col min="6" max="7" width="11" style="8" customWidth="1"/>
    <col min="8" max="9" width="11.5" style="8" customWidth="1"/>
    <col min="10" max="16384" width="9" style="8"/>
  </cols>
  <sheetData>
    <row r="1" customHeight="1" spans="1:4">
      <c r="A1" s="46" t="str">
        <f>VLOOKUP($A$2,表索引!A:D,4,FALSE)</f>
        <v>ISqlData, IMonsterAttribute&lt;float&gt;</v>
      </c>
      <c r="B1" s="46"/>
      <c r="C1" s="46"/>
      <c r="D1" s="46"/>
    </row>
    <row r="2" s="1" customFormat="1" customHeight="1" spans="1:9">
      <c r="A2" s="1" t="s">
        <v>11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25</v>
      </c>
      <c r="H2" s="1" t="s">
        <v>29</v>
      </c>
      <c r="I2" s="1" t="s">
        <v>127</v>
      </c>
    </row>
    <row r="3" s="2" customFormat="1" customHeight="1" spans="1:9">
      <c r="A3" s="2" t="s">
        <v>55</v>
      </c>
      <c r="B3" s="21" t="s">
        <v>128</v>
      </c>
      <c r="C3" s="21" t="s">
        <v>100</v>
      </c>
      <c r="D3" s="21" t="s">
        <v>99</v>
      </c>
      <c r="E3" s="2" t="s">
        <v>36</v>
      </c>
      <c r="F3" s="2" t="s">
        <v>37</v>
      </c>
      <c r="G3" s="2" t="s">
        <v>38</v>
      </c>
      <c r="H3" s="2" t="s">
        <v>42</v>
      </c>
      <c r="I3" s="21" t="s">
        <v>129</v>
      </c>
    </row>
    <row r="4" s="2" customFormat="1" customHeight="1" spans="1:9">
      <c r="A4" s="22" t="s">
        <v>49</v>
      </c>
      <c r="B4" s="21" t="s">
        <v>50</v>
      </c>
      <c r="C4" s="21" t="s">
        <v>49</v>
      </c>
      <c r="D4" s="21" t="s">
        <v>49</v>
      </c>
      <c r="E4" s="2" t="s">
        <v>61</v>
      </c>
      <c r="F4" s="2" t="s">
        <v>61</v>
      </c>
      <c r="G4" s="2" t="s">
        <v>61</v>
      </c>
      <c r="H4" s="2" t="s">
        <v>61</v>
      </c>
      <c r="I4" s="21" t="s">
        <v>50</v>
      </c>
    </row>
    <row r="5" customHeight="1" spans="1:9">
      <c r="A5" s="8">
        <f>VLOOKUP($A$2,表索引!A:C,3,FALSE)+ROW(A5)-4</f>
        <v>19001</v>
      </c>
      <c r="B5" s="8">
        <v>0</v>
      </c>
      <c r="C5" s="8">
        <v>0</v>
      </c>
      <c r="D5" s="8">
        <v>1</v>
      </c>
      <c r="E5" s="8">
        <v>10000</v>
      </c>
      <c r="F5" s="8">
        <v>10</v>
      </c>
      <c r="G5" s="8">
        <v>4</v>
      </c>
      <c r="H5" s="8">
        <v>30</v>
      </c>
      <c r="I5" s="8">
        <v>100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N16"/>
  <sheetViews>
    <sheetView topLeftCell="C1" workbookViewId="0">
      <selection activeCell="J8" sqref="J8"/>
    </sheetView>
  </sheetViews>
  <sheetFormatPr defaultColWidth="9" defaultRowHeight="21.95" customHeight="1"/>
  <cols>
    <col min="1" max="3" width="10.25" style="4" customWidth="1"/>
    <col min="4" max="4" width="2.75" style="5" customWidth="1"/>
    <col min="5" max="5" width="7.125" style="34" customWidth="1"/>
    <col min="6" max="6" width="7.125" style="35" customWidth="1"/>
    <col min="7" max="7" width="11.5" style="35" customWidth="1"/>
    <col min="8" max="8" width="11" style="34" customWidth="1"/>
    <col min="9" max="9" width="7.125" style="34" customWidth="1"/>
    <col min="10" max="10" width="14" style="34" customWidth="1"/>
    <col min="11" max="11" width="11.875" style="34" customWidth="1"/>
    <col min="12" max="12" width="11.75" style="34" customWidth="1"/>
    <col min="13" max="13" width="14.25" style="34" customWidth="1"/>
    <col min="14" max="14" width="16.875" style="34" customWidth="1"/>
    <col min="15" max="15" width="10.125" style="34" customWidth="1"/>
    <col min="16" max="16" width="9" style="34"/>
    <col min="17" max="17" width="13" style="34" customWidth="1"/>
    <col min="18" max="24" width="9" style="34"/>
    <col min="25" max="25" width="9" style="4"/>
    <col min="26" max="16384" width="9" style="8"/>
  </cols>
  <sheetData>
    <row r="1" customHeight="1" spans="1:7">
      <c r="A1" s="36" t="str">
        <f>VLOOKUP($A$2,表索引!A:D,4,FALSE)</f>
        <v>ISqlData, IAttribute&lt;string&gt;</v>
      </c>
      <c r="B1" s="36"/>
      <c r="C1" s="36"/>
      <c r="D1" s="37" t="s">
        <v>130</v>
      </c>
      <c r="F1" s="34"/>
      <c r="G1" s="34"/>
    </row>
    <row r="2" s="1" customFormat="1" customHeight="1" spans="1:39">
      <c r="A2" s="10" t="s">
        <v>13</v>
      </c>
      <c r="B2" s="10"/>
      <c r="C2" s="10" t="s">
        <v>131</v>
      </c>
      <c r="D2" s="37"/>
      <c r="E2" s="38" t="str">
        <f>IF(属性索引!A$2="","",属性索引!A$2)</f>
        <v>生命值</v>
      </c>
      <c r="F2" s="38" t="str">
        <f>IF(属性索引!B$2="","",属性索引!B$2)</f>
        <v>攻击力</v>
      </c>
      <c r="G2" s="38" t="str">
        <f>IF(属性索引!C$2="","",属性索引!C$2)</f>
        <v>移动速度</v>
      </c>
      <c r="H2" s="38" t="str">
        <f>IF(属性索引!D$2="","",属性索引!D$2)</f>
        <v>最大怒气值</v>
      </c>
      <c r="I2" s="38" t="str">
        <f>IF(属性索引!E$2="","",属性索引!E$2)</f>
        <v>暴击率</v>
      </c>
      <c r="J2" s="38" t="str">
        <f>IF(属性索引!F$2="","",属性索引!F$2)</f>
        <v>暴击伤害</v>
      </c>
      <c r="K2" s="38" t="str">
        <f>IF(属性索引!G$2="","",属性索引!G$2)</f>
        <v>旋转速度</v>
      </c>
      <c r="L2" s="38" t="str">
        <f>IF(属性索引!H$2="","",属性索引!H$2)</f>
        <v>怒气圈半径</v>
      </c>
      <c r="M2" s="38" t="str">
        <f>IF(属性索引!I$2="","",属性索引!I$2)</f>
        <v>怒气增长速度</v>
      </c>
      <c r="N2" s="38" t="str">
        <f>IF(属性索引!J$2="","",属性索引!J$2)</f>
        <v>怒气下降速度</v>
      </c>
      <c r="O2" s="38" t="str">
        <f>IF(属性索引!K$2="","",属性索引!K$2)</f>
        <v>狂暴时间</v>
      </c>
      <c r="P2" s="38" t="str">
        <f>IF(属性索引!L$2="","",属性索引!L$2)</f>
        <v>攻击速度</v>
      </c>
      <c r="Q2" s="38" t="str">
        <f>IF(属性索引!M$2="","",属性索引!M$2)</f>
        <v>远程攻击射程</v>
      </c>
      <c r="R2" s="38" t="str">
        <f>IF(属性索引!N$2="","",属性索引!N$2)</f>
        <v/>
      </c>
      <c r="S2" s="38" t="str">
        <f>IF(属性索引!O$2="","",属性索引!O$2)</f>
        <v/>
      </c>
      <c r="T2" s="38" t="str">
        <f>IF(属性索引!P$2="","",属性索引!P$2)</f>
        <v/>
      </c>
      <c r="U2" s="38" t="str">
        <f>IF(属性索引!Q$2="","",属性索引!Q$2)</f>
        <v/>
      </c>
      <c r="V2" s="38" t="str">
        <f>IF(属性索引!R$2="","",属性索引!R$2)</f>
        <v/>
      </c>
      <c r="W2" s="38" t="str">
        <f>IF(属性索引!S$2="","",属性索引!S$2)</f>
        <v/>
      </c>
      <c r="X2" s="38" t="str">
        <f>IF(属性索引!T$2="","",属性索引!T$2)</f>
        <v/>
      </c>
      <c r="Y2" s="11" t="str">
        <f>IF(属性索引!U$2="","",属性索引!U$2)</f>
        <v/>
      </c>
      <c r="Z2" s="11" t="str">
        <f>IF(属性索引!V$2="","",属性索引!V$2)</f>
        <v/>
      </c>
      <c r="AA2" s="11" t="str">
        <f>IF(属性索引!W$2="","",属性索引!W$2)</f>
        <v/>
      </c>
      <c r="AB2" s="11" t="str">
        <f>IF(属性索引!X$2="","",属性索引!X$2)</f>
        <v/>
      </c>
      <c r="AC2" s="11" t="str">
        <f>IF(属性索引!Y$2="","",属性索引!Y$2)</f>
        <v/>
      </c>
      <c r="AD2" s="11" t="str">
        <f>IF(属性索引!Z$2="","",属性索引!Z$2)</f>
        <v/>
      </c>
      <c r="AE2" s="11" t="str">
        <f>IF(属性索引!AA$2="","",属性索引!AA$2)</f>
        <v/>
      </c>
      <c r="AF2" s="11" t="str">
        <f>IF(属性索引!AB$2="","",属性索引!AB$2)</f>
        <v/>
      </c>
      <c r="AG2" s="11" t="str">
        <f>IF(属性索引!AC$2="","",属性索引!AC$2)</f>
        <v/>
      </c>
      <c r="AH2" s="11" t="str">
        <f>IF(属性索引!AD$2="","",属性索引!AD$2)</f>
        <v/>
      </c>
      <c r="AI2" s="11" t="str">
        <f>IF(属性索引!AE$2="","",属性索引!AE$2)</f>
        <v/>
      </c>
      <c r="AJ2" s="11" t="str">
        <f>IF(属性索引!AF$2="","",属性索引!AF$2)</f>
        <v/>
      </c>
      <c r="AK2" s="11" t="str">
        <f>IF(属性索引!AG$2="","",属性索引!AG$2)</f>
        <v/>
      </c>
      <c r="AL2" s="11" t="str">
        <f>IF(属性索引!AH$2="","",属性索引!AH$2)</f>
        <v/>
      </c>
      <c r="AM2" s="11" t="str">
        <f>IF(属性索引!AI$2="","",属性索引!AI$2)</f>
        <v/>
      </c>
    </row>
    <row r="3" s="2" customFormat="1" customHeight="1" spans="1:39">
      <c r="A3" s="12" t="s">
        <v>55</v>
      </c>
      <c r="B3" s="12"/>
      <c r="C3" s="12" t="s">
        <v>100</v>
      </c>
      <c r="D3" s="37"/>
      <c r="E3" s="39" t="str">
        <f>IF(属性索引!A$3="","",属性索引!A$3)</f>
        <v>hp</v>
      </c>
      <c r="F3" s="39" t="str">
        <f>IF(属性索引!B$3="","",属性索引!B$3)</f>
        <v>att</v>
      </c>
      <c r="G3" s="39" t="str">
        <f>IF(属性索引!C$3="","",属性索引!C$3)</f>
        <v>moveSpeed</v>
      </c>
      <c r="H3" s="39" t="str">
        <f>IF(属性索引!D$3="","",属性索引!D$3)</f>
        <v>anger</v>
      </c>
      <c r="I3" s="39" t="str">
        <f>IF(属性索引!E$3="","",属性索引!E$3)</f>
        <v>critical</v>
      </c>
      <c r="J3" s="39" t="str">
        <f>IF(属性索引!F$3="","",属性索引!F$3)</f>
        <v>criticalDamage</v>
      </c>
      <c r="K3" s="39" t="str">
        <f>IF(属性索引!G$3="","",属性索引!G$3)</f>
        <v>rotateSpeed</v>
      </c>
      <c r="L3" s="39" t="str">
        <f>IF(属性索引!H$3="","",属性索引!H$3)</f>
        <v>angerRadius</v>
      </c>
      <c r="M3" s="39" t="str">
        <f>IF(属性索引!I$3="","",属性索引!I$3)</f>
        <v>angerUpSpeed</v>
      </c>
      <c r="N3" s="39" t="str">
        <f>IF(属性索引!J$3="","",属性索引!J$3)</f>
        <v>angerDownSpeed</v>
      </c>
      <c r="O3" s="39" t="str">
        <f>IF(属性索引!K$3="","",属性索引!K$3)</f>
        <v>angryTime</v>
      </c>
      <c r="P3" s="39" t="str">
        <f>IF(属性索引!L$3="","",属性索引!L$3)</f>
        <v>attSpeed</v>
      </c>
      <c r="Q3" s="39" t="str">
        <f>IF(属性索引!M$3="","",属性索引!M$3)</f>
        <v>shotRange</v>
      </c>
      <c r="R3" s="39" t="str">
        <f>IF(属性索引!N$3="","",属性索引!N$3)</f>
        <v/>
      </c>
      <c r="S3" s="39" t="str">
        <f>IF(属性索引!O$3="","",属性索引!O$3)</f>
        <v/>
      </c>
      <c r="T3" s="39" t="str">
        <f>IF(属性索引!P$3="","",属性索引!P$3)</f>
        <v/>
      </c>
      <c r="U3" s="39" t="str">
        <f>IF(属性索引!Q$3="","",属性索引!Q$3)</f>
        <v/>
      </c>
      <c r="V3" s="39" t="str">
        <f>IF(属性索引!R$3="","",属性索引!R$3)</f>
        <v/>
      </c>
      <c r="W3" s="39" t="str">
        <f>IF(属性索引!S$3="","",属性索引!S$3)</f>
        <v/>
      </c>
      <c r="X3" s="39" t="str">
        <f>IF(属性索引!T$3="","",属性索引!T$3)</f>
        <v/>
      </c>
      <c r="Y3" s="13" t="str">
        <f>IF(属性索引!U$3="","",属性索引!U$3)</f>
        <v/>
      </c>
      <c r="Z3" s="13" t="str">
        <f>IF(属性索引!V$3="","",属性索引!V$3)</f>
        <v/>
      </c>
      <c r="AA3" s="13" t="str">
        <f>IF(属性索引!W$3="","",属性索引!W$3)</f>
        <v/>
      </c>
      <c r="AB3" s="13" t="str">
        <f>IF(属性索引!X$3="","",属性索引!X$3)</f>
        <v/>
      </c>
      <c r="AC3" s="13" t="str">
        <f>IF(属性索引!Y$3="","",属性索引!Y$3)</f>
        <v/>
      </c>
      <c r="AD3" s="13" t="str">
        <f>IF(属性索引!Z$3="","",属性索引!Z$3)</f>
        <v/>
      </c>
      <c r="AE3" s="13" t="str">
        <f>IF(属性索引!AA$3="","",属性索引!AA$3)</f>
        <v/>
      </c>
      <c r="AF3" s="13" t="str">
        <f>IF(属性索引!AB$3="","",属性索引!AB$3)</f>
        <v/>
      </c>
      <c r="AG3" s="13" t="str">
        <f>IF(属性索引!AC$3="","",属性索引!AC$3)</f>
        <v/>
      </c>
      <c r="AH3" s="13" t="str">
        <f>IF(属性索引!AD$3="","",属性索引!AD$3)</f>
        <v/>
      </c>
      <c r="AI3" s="13" t="str">
        <f>IF(属性索引!AE$3="","",属性索引!AE$3)</f>
        <v/>
      </c>
      <c r="AJ3" s="13" t="str">
        <f>IF(属性索引!AF$3="","",属性索引!AF$3)</f>
        <v/>
      </c>
      <c r="AK3" s="13" t="str">
        <f>IF(属性索引!AG$3="","",属性索引!AG$3)</f>
        <v/>
      </c>
      <c r="AL3" s="13" t="str">
        <f>IF(属性索引!AH$3="","",属性索引!AH$3)</f>
        <v/>
      </c>
      <c r="AM3" s="13" t="str">
        <f>IF(属性索引!AI$3="","",属性索引!AI$3)</f>
        <v/>
      </c>
    </row>
    <row r="4" s="2" customFormat="1" customHeight="1" spans="1:40">
      <c r="A4" s="14" t="s">
        <v>49</v>
      </c>
      <c r="B4" s="14"/>
      <c r="C4" s="14" t="s">
        <v>49</v>
      </c>
      <c r="D4" s="37"/>
      <c r="E4" s="39" t="str">
        <f>IF(E$3="","","string")</f>
        <v>string</v>
      </c>
      <c r="F4" s="39" t="str">
        <f t="shared" ref="F4:AN4" si="0">IF(F$3="","","string")</f>
        <v>string</v>
      </c>
      <c r="G4" s="39" t="str">
        <f t="shared" si="0"/>
        <v>string</v>
      </c>
      <c r="H4" s="39" t="str">
        <f t="shared" si="0"/>
        <v>string</v>
      </c>
      <c r="I4" s="39" t="str">
        <f t="shared" si="0"/>
        <v>string</v>
      </c>
      <c r="J4" s="39" t="str">
        <f t="shared" si="0"/>
        <v>string</v>
      </c>
      <c r="K4" s="39" t="str">
        <f t="shared" si="0"/>
        <v>string</v>
      </c>
      <c r="L4" s="39" t="str">
        <f t="shared" si="0"/>
        <v>string</v>
      </c>
      <c r="M4" s="39" t="str">
        <f t="shared" si="0"/>
        <v>string</v>
      </c>
      <c r="N4" s="39" t="str">
        <f t="shared" si="0"/>
        <v>string</v>
      </c>
      <c r="O4" s="39" t="str">
        <f t="shared" si="0"/>
        <v>string</v>
      </c>
      <c r="P4" s="39" t="str">
        <f t="shared" si="0"/>
        <v>string</v>
      </c>
      <c r="Q4" s="39" t="str">
        <f t="shared" si="0"/>
        <v>string</v>
      </c>
      <c r="R4" s="39" t="str">
        <f t="shared" si="0"/>
        <v/>
      </c>
      <c r="S4" s="39" t="str">
        <f t="shared" si="0"/>
        <v/>
      </c>
      <c r="T4" s="39" t="str">
        <f t="shared" si="0"/>
        <v/>
      </c>
      <c r="U4" s="39" t="str">
        <f t="shared" si="0"/>
        <v/>
      </c>
      <c r="V4" s="39" t="str">
        <f t="shared" si="0"/>
        <v/>
      </c>
      <c r="W4" s="39" t="str">
        <f t="shared" si="0"/>
        <v/>
      </c>
      <c r="X4" s="39" t="str">
        <f t="shared" si="0"/>
        <v/>
      </c>
      <c r="Y4" s="13" t="str">
        <f t="shared" si="0"/>
        <v/>
      </c>
      <c r="Z4" s="13" t="str">
        <f t="shared" si="0"/>
        <v/>
      </c>
      <c r="AA4" s="13" t="str">
        <f t="shared" si="0"/>
        <v/>
      </c>
      <c r="AB4" s="13" t="str">
        <f t="shared" si="0"/>
        <v/>
      </c>
      <c r="AC4" s="13" t="str">
        <f t="shared" si="0"/>
        <v/>
      </c>
      <c r="AD4" s="13" t="str">
        <f t="shared" si="0"/>
        <v/>
      </c>
      <c r="AE4" s="13" t="str">
        <f t="shared" si="0"/>
        <v/>
      </c>
      <c r="AF4" s="13" t="str">
        <f t="shared" si="0"/>
        <v/>
      </c>
      <c r="AG4" s="13" t="str">
        <f t="shared" si="0"/>
        <v/>
      </c>
      <c r="AH4" s="13" t="str">
        <f t="shared" si="0"/>
        <v/>
      </c>
      <c r="AI4" s="13" t="str">
        <f t="shared" si="0"/>
        <v/>
      </c>
      <c r="AJ4" s="13" t="str">
        <f t="shared" si="0"/>
        <v/>
      </c>
      <c r="AK4" s="13" t="str">
        <f t="shared" si="0"/>
        <v/>
      </c>
      <c r="AL4" s="13" t="str">
        <f t="shared" si="0"/>
        <v/>
      </c>
      <c r="AM4" s="13" t="str">
        <f t="shared" si="0"/>
        <v/>
      </c>
      <c r="AN4" s="13" t="str">
        <f t="shared" si="0"/>
        <v/>
      </c>
    </row>
    <row r="5" s="3" customFormat="1" customHeight="1" spans="1:39">
      <c r="A5" s="4">
        <f>VLOOKUP($A$2,表索引!A:C,3,FALSE)+ROW(A5)-4</f>
        <v>20001</v>
      </c>
      <c r="B5" s="4" t="s">
        <v>132</v>
      </c>
      <c r="C5" s="40">
        <v>0</v>
      </c>
      <c r="D5" s="37"/>
      <c r="E5" s="41">
        <v>100</v>
      </c>
      <c r="F5" s="41">
        <v>1</v>
      </c>
      <c r="G5" s="41">
        <v>3</v>
      </c>
      <c r="H5" s="41"/>
      <c r="I5" s="41"/>
      <c r="J5" s="44"/>
      <c r="K5" s="41">
        <v>5</v>
      </c>
      <c r="L5" s="41">
        <v>10</v>
      </c>
      <c r="M5" s="41"/>
      <c r="N5" s="41"/>
      <c r="O5" s="41"/>
      <c r="P5" s="41">
        <v>1</v>
      </c>
      <c r="Q5" s="41"/>
      <c r="R5" s="41"/>
      <c r="S5" s="41"/>
      <c r="T5" s="41"/>
      <c r="U5" s="41"/>
      <c r="V5" s="41"/>
      <c r="W5" s="41"/>
      <c r="X5" s="41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="3" customFormat="1" customHeight="1" spans="1:39">
      <c r="A6" s="4">
        <f>VLOOKUP($A$2,表索引!A:C,3,FALSE)+ROW(A6)-4</f>
        <v>20002</v>
      </c>
      <c r="B6" s="4" t="s">
        <v>133</v>
      </c>
      <c r="C6" s="40">
        <v>0</v>
      </c>
      <c r="D6" s="37"/>
      <c r="E6" s="41">
        <v>100</v>
      </c>
      <c r="F6" s="41">
        <v>1</v>
      </c>
      <c r="G6" s="41">
        <v>7</v>
      </c>
      <c r="H6" s="41"/>
      <c r="I6" s="41"/>
      <c r="J6" s="41"/>
      <c r="K6" s="41">
        <v>15</v>
      </c>
      <c r="L6" s="41"/>
      <c r="M6" s="41"/>
      <c r="N6" s="41"/>
      <c r="O6" s="41"/>
      <c r="P6" s="41">
        <v>1</v>
      </c>
      <c r="Q6" s="41"/>
      <c r="R6" s="41"/>
      <c r="S6" s="41"/>
      <c r="T6" s="41"/>
      <c r="U6" s="41"/>
      <c r="V6" s="41"/>
      <c r="W6" s="41"/>
      <c r="X6" s="41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customHeight="1" spans="1:27">
      <c r="A7" s="4">
        <f>VLOOKUP($A$2,表索引!A:C,3,FALSE)+ROW(A7)-4</f>
        <v>20003</v>
      </c>
      <c r="B7" s="42" t="s">
        <v>134</v>
      </c>
      <c r="C7" s="4">
        <v>0</v>
      </c>
      <c r="D7" s="37"/>
      <c r="E7" s="34">
        <v>100</v>
      </c>
      <c r="F7" s="34">
        <v>10</v>
      </c>
      <c r="G7" s="34">
        <v>5</v>
      </c>
      <c r="H7" s="34">
        <v>200</v>
      </c>
      <c r="I7" s="34">
        <v>0.2</v>
      </c>
      <c r="J7" s="45" t="s">
        <v>135</v>
      </c>
      <c r="K7" s="34">
        <v>10</v>
      </c>
      <c r="M7" s="34">
        <v>20</v>
      </c>
      <c r="N7" s="34">
        <v>10</v>
      </c>
      <c r="P7" s="34">
        <v>1</v>
      </c>
      <c r="W7" s="34" t="str">
        <f>IFERROR(INDEX(#REF!,ROW(W7),MATCH(W2,#REF!,0)+1),"")</f>
        <v/>
      </c>
      <c r="X7" s="34" t="str">
        <f>IFERROR(INDEX(#REF!,ROW(X7),MATCH(X2,#REF!,0)+1),"")</f>
        <v/>
      </c>
      <c r="Y7" s="4" t="str">
        <f>IFERROR(INDEX(#REF!,ROW(Y7),MATCH(Y2,#REF!,0)+1),"")</f>
        <v/>
      </c>
      <c r="Z7" s="8" t="str">
        <f>IFERROR(INDEX(#REF!,ROW(Z7),MATCH(Z2,#REF!,0)+1),"")</f>
        <v/>
      </c>
      <c r="AA7" s="8" t="str">
        <f>IFERROR(INDEX(#REF!,ROW(AA7),MATCH(AA2,#REF!,0)+1),"")</f>
        <v/>
      </c>
    </row>
    <row r="8" customHeight="1" spans="1:16">
      <c r="A8" s="4">
        <f>VLOOKUP($A$2,表索引!A:C,3,FALSE)+ROW(A8)-4</f>
        <v>20004</v>
      </c>
      <c r="B8" s="43"/>
      <c r="C8" s="4">
        <v>1</v>
      </c>
      <c r="D8" s="37"/>
      <c r="E8" s="34">
        <v>200</v>
      </c>
      <c r="F8" s="34">
        <v>20</v>
      </c>
      <c r="G8" s="34">
        <v>7</v>
      </c>
      <c r="H8" s="34">
        <v>100</v>
      </c>
      <c r="I8" s="34">
        <v>0.4</v>
      </c>
      <c r="J8" s="34">
        <v>2</v>
      </c>
      <c r="K8" s="34">
        <v>15</v>
      </c>
      <c r="M8" s="34">
        <v>5</v>
      </c>
      <c r="N8" s="34">
        <v>10</v>
      </c>
      <c r="P8" s="34">
        <v>0.8</v>
      </c>
    </row>
    <row r="9" customHeight="1" spans="1:16">
      <c r="A9" s="4">
        <f>VLOOKUP($A$2,表索引!A:C,3,FALSE)+ROW(A9)-4</f>
        <v>20005</v>
      </c>
      <c r="B9" s="43"/>
      <c r="C9" s="4">
        <v>2</v>
      </c>
      <c r="D9" s="37"/>
      <c r="E9" s="34">
        <v>1000</v>
      </c>
      <c r="F9" s="34">
        <v>80</v>
      </c>
      <c r="G9" s="34">
        <v>15</v>
      </c>
      <c r="I9" s="34">
        <v>0.5</v>
      </c>
      <c r="J9" s="34">
        <v>2.5</v>
      </c>
      <c r="K9" s="34">
        <v>18</v>
      </c>
      <c r="N9" s="34">
        <v>10</v>
      </c>
      <c r="O9" s="34">
        <v>10</v>
      </c>
      <c r="P9" s="34">
        <v>0.6</v>
      </c>
    </row>
    <row r="10" customHeight="1" spans="4:4">
      <c r="D10" s="37"/>
    </row>
    <row r="11" customHeight="1" spans="4:4">
      <c r="D11" s="37"/>
    </row>
    <row r="12" customHeight="1" spans="4:4">
      <c r="D12" s="37"/>
    </row>
    <row r="13" customHeight="1" spans="4:4">
      <c r="D13" s="37"/>
    </row>
    <row r="14" customHeight="1" spans="4:4">
      <c r="D14" s="37"/>
    </row>
    <row r="15" customHeight="1" spans="4:4">
      <c r="D15" s="37"/>
    </row>
    <row r="16" customHeight="1" spans="4:4">
      <c r="D16" s="37"/>
    </row>
  </sheetData>
  <mergeCells count="2">
    <mergeCell ref="B7:B9"/>
    <mergeCell ref="D1:D16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X4"/>
  <sheetViews>
    <sheetView workbookViewId="0">
      <selection activeCell="F13" sqref="F13"/>
    </sheetView>
  </sheetViews>
  <sheetFormatPr defaultColWidth="9" defaultRowHeight="21.95" customHeight="1" outlineLevelRow="3"/>
  <cols>
    <col min="1" max="1" width="9.25" style="8" customWidth="1"/>
    <col min="2" max="2" width="39.25" style="8" customWidth="1"/>
    <col min="3" max="3" width="25.5" style="8" customWidth="1"/>
    <col min="4" max="5" width="13" style="8" customWidth="1"/>
    <col min="6" max="7" width="17.25" style="8" customWidth="1"/>
    <col min="8" max="8" width="17.625" style="8" customWidth="1"/>
    <col min="9" max="10" width="6" style="8" customWidth="1"/>
    <col min="11" max="12" width="9" style="8" customWidth="1"/>
    <col min="13" max="14" width="8.625" style="8" customWidth="1"/>
    <col min="15" max="15" width="8.25" style="8" customWidth="1"/>
    <col min="16" max="16" width="10.625" style="8" customWidth="1"/>
    <col min="17" max="17" width="13.625" style="8" customWidth="1"/>
    <col min="18" max="18" width="14.125" style="8" customWidth="1"/>
    <col min="19" max="19" width="19.5" style="8" customWidth="1"/>
    <col min="20" max="20" width="13.375" style="8" customWidth="1"/>
    <col min="21" max="21" width="10.5" style="8" customWidth="1"/>
    <col min="22" max="22" width="9" style="8"/>
    <col min="23" max="23" width="50.75" style="8" customWidth="1"/>
    <col min="24" max="24" width="17.25" style="8" customWidth="1"/>
    <col min="25" max="16384" width="9" style="8"/>
  </cols>
  <sheetData>
    <row r="1" customHeight="1" spans="1:24">
      <c r="A1" s="20" t="str">
        <f>VLOOKUP($A$2,表索引!A:D,4,FALSE)</f>
        <v>ISqlData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X1" s="20"/>
    </row>
    <row r="2" s="1" customFormat="1" customHeight="1" spans="1:24">
      <c r="A2" s="1" t="s">
        <v>15</v>
      </c>
      <c r="B2" s="1" t="s">
        <v>136</v>
      </c>
      <c r="C2" s="1" t="s">
        <v>137</v>
      </c>
      <c r="D2" s="1" t="s">
        <v>138</v>
      </c>
      <c r="E2" s="1" t="s">
        <v>139</v>
      </c>
      <c r="F2" s="1" t="s">
        <v>140</v>
      </c>
      <c r="G2" s="1" t="s">
        <v>141</v>
      </c>
      <c r="H2" s="1" t="s">
        <v>142</v>
      </c>
      <c r="I2" s="1" t="s">
        <v>143</v>
      </c>
      <c r="J2" s="1" t="s">
        <v>52</v>
      </c>
      <c r="K2" s="1" t="s">
        <v>144</v>
      </c>
      <c r="L2" s="1" t="s">
        <v>145</v>
      </c>
      <c r="M2" s="1" t="s">
        <v>146</v>
      </c>
      <c r="N2" s="1" t="s">
        <v>147</v>
      </c>
      <c r="O2" s="1" t="s">
        <v>148</v>
      </c>
      <c r="P2" s="1" t="s">
        <v>149</v>
      </c>
      <c r="Q2" s="1" t="s">
        <v>150</v>
      </c>
      <c r="R2" s="1" t="s">
        <v>151</v>
      </c>
      <c r="S2" s="1" t="s">
        <v>152</v>
      </c>
      <c r="T2" s="1" t="s">
        <v>153</v>
      </c>
      <c r="X2" s="1" t="s">
        <v>154</v>
      </c>
    </row>
    <row r="3" s="2" customFormat="1" customHeight="1" spans="1:20">
      <c r="A3" s="2" t="s">
        <v>55</v>
      </c>
      <c r="D3" s="2" t="s">
        <v>155</v>
      </c>
      <c r="E3" s="2" t="s">
        <v>156</v>
      </c>
      <c r="F3" s="2" t="s">
        <v>157</v>
      </c>
      <c r="G3" s="2" t="s">
        <v>158</v>
      </c>
      <c r="H3" s="2" t="s">
        <v>159</v>
      </c>
      <c r="I3" s="22" t="s">
        <v>102</v>
      </c>
      <c r="J3" s="22" t="s">
        <v>57</v>
      </c>
      <c r="K3" s="22" t="s">
        <v>160</v>
      </c>
      <c r="L3" s="2" t="s">
        <v>104</v>
      </c>
      <c r="M3" s="2" t="s">
        <v>103</v>
      </c>
      <c r="N3" s="2" t="s">
        <v>161</v>
      </c>
      <c r="O3" s="2" t="s">
        <v>162</v>
      </c>
      <c r="P3" s="2" t="s">
        <v>163</v>
      </c>
      <c r="Q3" s="2" t="s">
        <v>164</v>
      </c>
      <c r="R3" s="2" t="s">
        <v>165</v>
      </c>
      <c r="S3" s="2" t="s">
        <v>166</v>
      </c>
      <c r="T3" s="2" t="s">
        <v>56</v>
      </c>
    </row>
    <row r="4" s="2" customFormat="1" customHeight="1" spans="1:24">
      <c r="A4" s="22" t="s">
        <v>49</v>
      </c>
      <c r="B4" s="22"/>
      <c r="C4" s="22"/>
      <c r="D4" s="22" t="s">
        <v>49</v>
      </c>
      <c r="E4" s="21" t="s">
        <v>49</v>
      </c>
      <c r="F4" s="22" t="s">
        <v>49</v>
      </c>
      <c r="G4" s="22" t="s">
        <v>49</v>
      </c>
      <c r="H4" s="22" t="s">
        <v>60</v>
      </c>
      <c r="I4" s="22" t="s">
        <v>60</v>
      </c>
      <c r="J4" s="22" t="s">
        <v>60</v>
      </c>
      <c r="K4" s="22" t="s">
        <v>60</v>
      </c>
      <c r="L4" s="22" t="s">
        <v>60</v>
      </c>
      <c r="M4" s="22" t="s">
        <v>60</v>
      </c>
      <c r="N4" s="22" t="s">
        <v>60</v>
      </c>
      <c r="O4" s="22" t="s">
        <v>60</v>
      </c>
      <c r="P4" s="22" t="s">
        <v>49</v>
      </c>
      <c r="Q4" s="22" t="s">
        <v>49</v>
      </c>
      <c r="R4" s="22" t="s">
        <v>49</v>
      </c>
      <c r="S4" s="22" t="s">
        <v>49</v>
      </c>
      <c r="T4" s="2" t="s">
        <v>60</v>
      </c>
      <c r="X4" s="22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G5"/>
  <sheetViews>
    <sheetView workbookViewId="0">
      <selection activeCell="M21" sqref="M21"/>
    </sheetView>
  </sheetViews>
  <sheetFormatPr defaultColWidth="9" defaultRowHeight="21.95" customHeight="1" outlineLevelRow="4" outlineLevelCol="6"/>
  <cols>
    <col min="1" max="1" width="8.625" style="8" customWidth="1"/>
    <col min="2" max="2" width="11.25" style="8" customWidth="1"/>
    <col min="3" max="3" width="8.25" style="8" customWidth="1"/>
    <col min="4" max="4" width="6" style="8" customWidth="1"/>
    <col min="5" max="5" width="13" style="8" customWidth="1"/>
    <col min="6" max="6" width="6" style="8" customWidth="1"/>
    <col min="7" max="7" width="12.5" style="8" customWidth="1"/>
    <col min="8" max="8" width="10" style="8" customWidth="1"/>
    <col min="9" max="16384" width="9" style="8"/>
  </cols>
  <sheetData>
    <row r="1" customHeight="1" spans="1:1">
      <c r="A1" s="20" t="str">
        <f>VLOOKUP($A$2,表索引!A:D,4,FALSE)</f>
        <v>ISqlData</v>
      </c>
    </row>
    <row r="2" s="1" customFormat="1" customHeight="1" spans="1:7">
      <c r="A2" s="1" t="s">
        <v>16</v>
      </c>
      <c r="B2" s="1" t="s">
        <v>167</v>
      </c>
      <c r="C2" s="1" t="s">
        <v>52</v>
      </c>
      <c r="D2" s="1" t="s">
        <v>168</v>
      </c>
      <c r="E2" s="1" t="s">
        <v>154</v>
      </c>
      <c r="F2" s="1" t="s">
        <v>93</v>
      </c>
      <c r="G2" s="1" t="s">
        <v>169</v>
      </c>
    </row>
    <row r="3" s="2" customFormat="1" customHeight="1" spans="1:7">
      <c r="A3" s="2" t="s">
        <v>55</v>
      </c>
      <c r="B3" s="2" t="s">
        <v>103</v>
      </c>
      <c r="C3" s="2" t="s">
        <v>57</v>
      </c>
      <c r="D3" s="2" t="s">
        <v>170</v>
      </c>
      <c r="E3" s="2" t="s">
        <v>56</v>
      </c>
      <c r="F3" s="2" t="s">
        <v>105</v>
      </c>
      <c r="G3" s="2" t="s">
        <v>171</v>
      </c>
    </row>
    <row r="4" s="2" customFormat="1" customHeight="1" spans="1:7">
      <c r="A4" s="22" t="s">
        <v>49</v>
      </c>
      <c r="B4" s="2" t="s">
        <v>60</v>
      </c>
      <c r="C4" s="2" t="s">
        <v>60</v>
      </c>
      <c r="D4" s="2" t="s">
        <v>60</v>
      </c>
      <c r="E4" s="2" t="s">
        <v>60</v>
      </c>
      <c r="F4" s="2" t="s">
        <v>49</v>
      </c>
      <c r="G4" s="2" t="s">
        <v>49</v>
      </c>
    </row>
    <row r="5" customHeight="1" spans="1:1">
      <c r="A5" s="8">
        <f>VLOOKUP($A$2,表索引!A:C,3,FALSE)+ROW(A5)-4</f>
        <v>22001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D5" sqref="D5"/>
    </sheetView>
  </sheetViews>
  <sheetFormatPr defaultColWidth="9" defaultRowHeight="21.95" customHeight="1" outlineLevelRow="6"/>
  <cols>
    <col min="1" max="1" width="15.625" style="8" customWidth="1"/>
    <col min="2" max="2" width="19.25" style="8" customWidth="1"/>
    <col min="3" max="4" width="16" style="8" customWidth="1"/>
    <col min="5" max="7" width="13" style="8" customWidth="1"/>
    <col min="8" max="9" width="13" style="19" customWidth="1"/>
    <col min="10" max="11" width="9" style="19"/>
    <col min="12" max="12" width="12.5" style="8" customWidth="1"/>
    <col min="13" max="13" width="10" style="8" customWidth="1"/>
    <col min="14" max="16384" width="9" style="8"/>
  </cols>
  <sheetData>
    <row r="1" customHeight="1" spans="1:11">
      <c r="A1" s="20" t="str">
        <f>VLOOKUP($A$2,表索引!A:D,4,FALSE)</f>
        <v>ISqlData</v>
      </c>
      <c r="B1" s="20"/>
      <c r="H1" s="8"/>
      <c r="I1" s="8"/>
      <c r="J1" s="8"/>
      <c r="K1" s="8"/>
    </row>
    <row r="2" s="1" customFormat="1" customHeight="1" spans="1:5">
      <c r="A2" s="1" t="s">
        <v>17</v>
      </c>
      <c r="C2" s="1" t="s">
        <v>77</v>
      </c>
      <c r="D2" s="1" t="s">
        <v>172</v>
      </c>
      <c r="E2" s="1" t="s">
        <v>173</v>
      </c>
    </row>
    <row r="3" s="2" customFormat="1" customHeight="1" spans="1:5">
      <c r="A3" s="2" t="s">
        <v>55</v>
      </c>
      <c r="C3" s="2" t="s">
        <v>84</v>
      </c>
      <c r="D3" s="2" t="s">
        <v>172</v>
      </c>
      <c r="E3" s="2" t="s">
        <v>174</v>
      </c>
    </row>
    <row r="4" s="2" customFormat="1" customHeight="1" spans="1:5">
      <c r="A4" s="22" t="s">
        <v>49</v>
      </c>
      <c r="B4" s="22"/>
      <c r="C4" s="22" t="s">
        <v>49</v>
      </c>
      <c r="D4" s="2" t="s">
        <v>61</v>
      </c>
      <c r="E4" s="22" t="s">
        <v>60</v>
      </c>
    </row>
    <row r="5" customHeight="1" spans="1:11">
      <c r="A5" s="8">
        <f>VLOOKUP($A$2,表索引!A:C,3,FALSE)+ROW(A5)-4</f>
        <v>23001</v>
      </c>
      <c r="B5" s="18"/>
      <c r="E5" s="8">
        <v>1</v>
      </c>
      <c r="H5" s="8"/>
      <c r="I5" s="8"/>
      <c r="J5" s="8"/>
      <c r="K5" s="8"/>
    </row>
    <row r="7" customHeight="1" spans="2:2">
      <c r="B7" s="33"/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60"/>
  <sheetViews>
    <sheetView workbookViewId="0">
      <selection activeCell="AJ4" sqref="AJ4:CA4"/>
    </sheetView>
  </sheetViews>
  <sheetFormatPr defaultColWidth="9" defaultRowHeight="21.95" customHeight="1"/>
  <cols>
    <col min="1" max="1" width="14.5" style="8" customWidth="1"/>
    <col min="2" max="2" width="5.875" style="8" customWidth="1"/>
    <col min="3" max="3" width="17.25" style="8" hidden="1" customWidth="1"/>
    <col min="4" max="4" width="15.625" style="8" hidden="1" customWidth="1"/>
    <col min="5" max="5" width="17.375" style="8" customWidth="1"/>
    <col min="6" max="6" width="6.25" style="8" customWidth="1"/>
    <col min="7" max="8" width="11.75" style="8" customWidth="1"/>
    <col min="9" max="9" width="13" style="8" customWidth="1"/>
    <col min="10" max="10" width="27.625" style="8" customWidth="1"/>
    <col min="11" max="11" width="8.875" style="8" customWidth="1"/>
    <col min="12" max="15" width="15.625" style="8" hidden="1" customWidth="1"/>
    <col min="16" max="16" width="21.375" style="8" hidden="1" customWidth="1"/>
    <col min="17" max="17" width="15.625" style="8" hidden="1" customWidth="1"/>
    <col min="18" max="18" width="23.5" style="8" hidden="1" customWidth="1"/>
    <col min="19" max="19" width="15.625" style="8" hidden="1" customWidth="1"/>
    <col min="20" max="20" width="15.75" style="8" hidden="1" customWidth="1"/>
    <col min="21" max="21" width="8.125" style="8" customWidth="1"/>
    <col min="22" max="22" width="8.375" style="8" customWidth="1"/>
    <col min="23" max="23" width="7.5" style="8" customWidth="1"/>
    <col min="24" max="24" width="13.75" style="8" customWidth="1"/>
    <col min="25" max="26" width="9.25" style="8" customWidth="1"/>
    <col min="27" max="27" width="9.5" style="8" customWidth="1"/>
    <col min="28" max="28" width="10.375" style="8" customWidth="1"/>
    <col min="29" max="30" width="11.5" style="8" customWidth="1"/>
    <col min="31" max="34" width="16" style="8" customWidth="1"/>
    <col min="35" max="35" width="2.5" style="18" customWidth="1"/>
    <col min="36" max="36" width="8.75" style="8" customWidth="1"/>
    <col min="37" max="37" width="7.125" style="8" customWidth="1"/>
    <col min="38" max="38" width="11.5" style="19" customWidth="1"/>
    <col min="39" max="39" width="11" style="19" customWidth="1"/>
    <col min="40" max="40" width="7.125" style="19" customWidth="1"/>
    <col min="41" max="41" width="14" style="19" customWidth="1"/>
    <col min="42" max="42" width="11.875" style="8" customWidth="1"/>
    <col min="43" max="43" width="11.75" style="8" customWidth="1"/>
    <col min="44" max="44" width="14.25" style="8" customWidth="1"/>
    <col min="45" max="45" width="16.875" style="8" customWidth="1"/>
    <col min="46" max="46" width="10.125" style="8" customWidth="1"/>
    <col min="47" max="16384" width="9" style="8"/>
  </cols>
  <sheetData>
    <row r="1" customHeight="1" spans="1:41">
      <c r="A1" s="20" t="str">
        <f>VLOOKUP($A$2,表索引!A:D,4,FALSE)</f>
        <v>ISqlData, IAttribute&lt;string&gt;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AL1" s="8"/>
      <c r="AM1" s="8"/>
      <c r="AN1" s="8"/>
      <c r="AO1" s="8"/>
    </row>
    <row r="2" s="1" customFormat="1" customHeight="1" spans="1:77">
      <c r="A2" s="1" t="s">
        <v>18</v>
      </c>
      <c r="C2" s="1" t="s">
        <v>52</v>
      </c>
      <c r="D2" s="1" t="s">
        <v>103</v>
      </c>
      <c r="F2" s="1" t="s">
        <v>175</v>
      </c>
      <c r="G2" s="1" t="s">
        <v>176</v>
      </c>
      <c r="H2" s="1" t="s">
        <v>177</v>
      </c>
      <c r="I2" s="1" t="s">
        <v>178</v>
      </c>
      <c r="K2" s="32" t="s">
        <v>179</v>
      </c>
      <c r="L2" s="1" t="s">
        <v>180</v>
      </c>
      <c r="M2" s="1" t="s">
        <v>181</v>
      </c>
      <c r="N2" s="1" t="s">
        <v>182</v>
      </c>
      <c r="O2" s="1" t="s">
        <v>183</v>
      </c>
      <c r="P2" s="1" t="s">
        <v>184</v>
      </c>
      <c r="Q2" s="1" t="s">
        <v>185</v>
      </c>
      <c r="R2" s="1" t="s">
        <v>186</v>
      </c>
      <c r="S2" s="1" t="s">
        <v>187</v>
      </c>
      <c r="T2" s="1" t="s">
        <v>188</v>
      </c>
      <c r="U2" s="1" t="s">
        <v>172</v>
      </c>
      <c r="V2" s="1" t="s">
        <v>189</v>
      </c>
      <c r="W2" s="1" t="s">
        <v>190</v>
      </c>
      <c r="X2" s="1" t="s">
        <v>191</v>
      </c>
      <c r="Y2" s="1" t="s">
        <v>192</v>
      </c>
      <c r="Z2" s="1" t="s">
        <v>193</v>
      </c>
      <c r="AA2" s="1" t="s">
        <v>194</v>
      </c>
      <c r="AB2" s="1" t="s">
        <v>195</v>
      </c>
      <c r="AC2" s="1" t="s">
        <v>195</v>
      </c>
      <c r="AD2" s="1" t="s">
        <v>195</v>
      </c>
      <c r="AE2" s="1" t="s">
        <v>196</v>
      </c>
      <c r="AF2" s="1" t="s">
        <v>197</v>
      </c>
      <c r="AG2" s="1" t="s">
        <v>196</v>
      </c>
      <c r="AH2" s="1" t="s">
        <v>197</v>
      </c>
      <c r="AI2" s="24"/>
      <c r="AJ2" s="1" t="str">
        <f>IF(属性索引!A$2="","",属性索引!A$2)</f>
        <v>生命值</v>
      </c>
      <c r="AK2" s="1" t="str">
        <f>IF(属性索引!B$2="","",属性索引!B$2)</f>
        <v>攻击力</v>
      </c>
      <c r="AL2" s="1" t="str">
        <f>IF(属性索引!C$2="","",属性索引!C$2)</f>
        <v>移动速度</v>
      </c>
      <c r="AM2" s="1" t="str">
        <f>IF(属性索引!D$2="","",属性索引!D$2)</f>
        <v>最大怒气值</v>
      </c>
      <c r="AN2" s="1" t="str">
        <f>IF(属性索引!E$2="","",属性索引!E$2)</f>
        <v>暴击率</v>
      </c>
      <c r="AO2" s="1" t="str">
        <f>IF(属性索引!F$2="","",属性索引!F$2)</f>
        <v>暴击伤害</v>
      </c>
      <c r="AP2" s="1" t="str">
        <f>IF(属性索引!G$2="","",属性索引!G$2)</f>
        <v>旋转速度</v>
      </c>
      <c r="AQ2" s="1" t="str">
        <f>IF(属性索引!H$2="","",属性索引!H$2)</f>
        <v>怒气圈半径</v>
      </c>
      <c r="AR2" s="1" t="str">
        <f>IF(属性索引!I$2="","",属性索引!I$2)</f>
        <v>怒气增长速度</v>
      </c>
      <c r="AS2" s="1" t="str">
        <f>IF(属性索引!J$2="","",属性索引!J$2)</f>
        <v>怒气下降速度</v>
      </c>
      <c r="AT2" s="1" t="str">
        <f>IF(属性索引!K$2="","",属性索引!K$2)</f>
        <v>狂暴时间</v>
      </c>
      <c r="AU2" s="1" t="str">
        <f>IF(属性索引!L$2="","",属性索引!L$2)</f>
        <v>攻击速度</v>
      </c>
      <c r="AV2" s="1" t="str">
        <f>IF(属性索引!M$2="","",属性索引!M$2)</f>
        <v>远程攻击射程</v>
      </c>
      <c r="AW2" s="1" t="str">
        <f>IF(属性索引!N$2="","",属性索引!N$2)</f>
        <v/>
      </c>
      <c r="AX2" s="1" t="str">
        <f>IF(属性索引!O$2="","",属性索引!O$2)</f>
        <v/>
      </c>
      <c r="AY2" s="1" t="str">
        <f>IF(属性索引!P$2="","",属性索引!P$2)</f>
        <v/>
      </c>
      <c r="AZ2" s="1" t="str">
        <f>IF(属性索引!Q$2="","",属性索引!Q$2)</f>
        <v/>
      </c>
      <c r="BA2" s="1" t="str">
        <f>IF(属性索引!R$2="","",属性索引!R$2)</f>
        <v/>
      </c>
      <c r="BB2" s="1" t="str">
        <f>IF(属性索引!S$2="","",属性索引!S$2)</f>
        <v/>
      </c>
      <c r="BC2" s="1" t="str">
        <f>IF(属性索引!T$2="","",属性索引!T$2)</f>
        <v/>
      </c>
      <c r="BD2" s="1" t="str">
        <f>IF(属性索引!U$2="","",属性索引!U$2)</f>
        <v/>
      </c>
      <c r="BE2" s="1" t="str">
        <f>IF(属性索引!V$2="","",属性索引!V$2)</f>
        <v/>
      </c>
      <c r="BF2" s="1" t="str">
        <f>IF(属性索引!W$2="","",属性索引!W$2)</f>
        <v/>
      </c>
      <c r="BG2" s="1" t="str">
        <f>IF(属性索引!X$2="","",属性索引!X$2)</f>
        <v/>
      </c>
      <c r="BH2" s="1" t="str">
        <f>IF(属性索引!Y$2="","",属性索引!Y$2)</f>
        <v/>
      </c>
      <c r="BI2" s="1" t="str">
        <f>IF(属性索引!Z$2="","",属性索引!Z$2)</f>
        <v/>
      </c>
      <c r="BJ2" s="1" t="str">
        <f>IF(属性索引!AA$2="","",属性索引!AA$2)</f>
        <v/>
      </c>
      <c r="BK2" s="1" t="str">
        <f>IF(属性索引!AB$2="","",属性索引!AB$2)</f>
        <v/>
      </c>
      <c r="BL2" s="1" t="str">
        <f>IF(属性索引!AC$2="","",属性索引!AC$2)</f>
        <v/>
      </c>
      <c r="BM2" s="1" t="str">
        <f>IF(属性索引!AD$2="","",属性索引!AD$2)</f>
        <v/>
      </c>
      <c r="BN2" s="1" t="str">
        <f>IF(属性索引!AE$2="","",属性索引!AE$2)</f>
        <v/>
      </c>
      <c r="BO2" s="1" t="str">
        <f>IF(属性索引!AF$2="","",属性索引!AF$2)</f>
        <v/>
      </c>
      <c r="BP2" s="1" t="str">
        <f>IF(属性索引!AG$2="","",属性索引!AG$2)</f>
        <v/>
      </c>
      <c r="BQ2" s="1" t="str">
        <f>IF(属性索引!AH$2="","",属性索引!AH$2)</f>
        <v/>
      </c>
      <c r="BR2" s="1" t="str">
        <f>IF(属性索引!AI$2="","",属性索引!AI$2)</f>
        <v/>
      </c>
      <c r="BS2" s="1" t="str">
        <f>IF(属性索引!AJ$2="","",属性索引!AJ$2)</f>
        <v/>
      </c>
      <c r="BT2" s="1" t="str">
        <f>IF(属性索引!AK$2="","",属性索引!AK$2)</f>
        <v/>
      </c>
      <c r="BU2" s="1" t="str">
        <f>IF(属性索引!AL$2="","",属性索引!AL$2)</f>
        <v/>
      </c>
      <c r="BV2" s="1" t="str">
        <f>IF(属性索引!AM$2="","",属性索引!AM$2)</f>
        <v/>
      </c>
      <c r="BW2" s="1" t="str">
        <f>IF(属性索引!AN$2="","",属性索引!AN$2)</f>
        <v/>
      </c>
      <c r="BX2" s="1" t="str">
        <f>IF(属性索引!AO$2="","",属性索引!AO$2)</f>
        <v/>
      </c>
      <c r="BY2" s="1" t="str">
        <f>IF(属性索引!AP$2="","",属性索引!AP$2)</f>
        <v/>
      </c>
    </row>
    <row r="3" s="2" customFormat="1" customHeight="1" spans="1:77">
      <c r="A3" s="2" t="s">
        <v>55</v>
      </c>
      <c r="B3" s="2" t="s">
        <v>105</v>
      </c>
      <c r="C3" s="21" t="s">
        <v>57</v>
      </c>
      <c r="D3" s="2" t="s">
        <v>103</v>
      </c>
      <c r="E3" s="21" t="s">
        <v>198</v>
      </c>
      <c r="F3" s="2" t="s">
        <v>199</v>
      </c>
      <c r="G3" s="2" t="s">
        <v>200</v>
      </c>
      <c r="H3" s="21" t="s">
        <v>201</v>
      </c>
      <c r="I3" s="21" t="s">
        <v>102</v>
      </c>
      <c r="K3" s="2" t="s">
        <v>99</v>
      </c>
      <c r="L3" s="2" t="s">
        <v>202</v>
      </c>
      <c r="M3" s="2" t="s">
        <v>100</v>
      </c>
      <c r="N3" s="21" t="s">
        <v>203</v>
      </c>
      <c r="O3" s="21" t="s">
        <v>204</v>
      </c>
      <c r="P3" s="21" t="s">
        <v>205</v>
      </c>
      <c r="Q3" s="21" t="s">
        <v>206</v>
      </c>
      <c r="R3" s="21" t="s">
        <v>207</v>
      </c>
      <c r="S3" s="21" t="s">
        <v>208</v>
      </c>
      <c r="T3" s="21" t="s">
        <v>209</v>
      </c>
      <c r="U3" s="2" t="s">
        <v>172</v>
      </c>
      <c r="V3" s="21" t="s">
        <v>174</v>
      </c>
      <c r="W3" s="21" t="s">
        <v>210</v>
      </c>
      <c r="X3" s="2" t="s">
        <v>211</v>
      </c>
      <c r="Y3" s="21" t="s">
        <v>212</v>
      </c>
      <c r="Z3" s="21" t="s">
        <v>213</v>
      </c>
      <c r="AA3" s="21" t="s">
        <v>214</v>
      </c>
      <c r="AB3" s="21" t="s">
        <v>215</v>
      </c>
      <c r="AC3" s="21" t="s">
        <v>216</v>
      </c>
      <c r="AD3" s="21" t="s">
        <v>217</v>
      </c>
      <c r="AI3" s="18"/>
      <c r="AJ3" s="2" t="str">
        <f>IF(属性索引!A$3="","",属性索引!A$3)</f>
        <v>hp</v>
      </c>
      <c r="AK3" s="2" t="str">
        <f>IF(属性索引!B$3="","",属性索引!B$3)</f>
        <v>att</v>
      </c>
      <c r="AL3" s="2" t="str">
        <f>IF(属性索引!C$3="","",属性索引!C$3)</f>
        <v>moveSpeed</v>
      </c>
      <c r="AM3" s="2" t="str">
        <f>IF(属性索引!D$3="","",属性索引!D$3)</f>
        <v>anger</v>
      </c>
      <c r="AN3" s="2" t="str">
        <f>IF(属性索引!E$3="","",属性索引!E$3)</f>
        <v>critical</v>
      </c>
      <c r="AO3" s="2" t="str">
        <f>IF(属性索引!F$3="","",属性索引!F$3)</f>
        <v>criticalDamage</v>
      </c>
      <c r="AP3" s="2" t="str">
        <f>IF(属性索引!G$3="","",属性索引!G$3)</f>
        <v>rotateSpeed</v>
      </c>
      <c r="AQ3" s="2" t="str">
        <f>IF(属性索引!H$3="","",属性索引!H$3)</f>
        <v>angerRadius</v>
      </c>
      <c r="AR3" s="2" t="str">
        <f>IF(属性索引!I$3="","",属性索引!I$3)</f>
        <v>angerUpSpeed</v>
      </c>
      <c r="AS3" s="2" t="str">
        <f>IF(属性索引!J$3="","",属性索引!J$3)</f>
        <v>angerDownSpeed</v>
      </c>
      <c r="AT3" s="2" t="str">
        <f>IF(属性索引!K$3="","",属性索引!K$3)</f>
        <v>angryTime</v>
      </c>
      <c r="AU3" s="2" t="str">
        <f>IF(属性索引!L$3="","",属性索引!L$3)</f>
        <v>attSpeed</v>
      </c>
      <c r="AV3" s="2" t="str">
        <f>IF(属性索引!M$3="","",属性索引!M$3)</f>
        <v>shotRange</v>
      </c>
      <c r="AW3" s="2" t="str">
        <f>IF(属性索引!N$3="","",属性索引!N$3)</f>
        <v/>
      </c>
      <c r="AX3" s="2" t="str">
        <f>IF(属性索引!O$3="","",属性索引!O$3)</f>
        <v/>
      </c>
      <c r="AY3" s="2" t="str">
        <f>IF(属性索引!P$3="","",属性索引!P$3)</f>
        <v/>
      </c>
      <c r="AZ3" s="2" t="str">
        <f>IF(属性索引!Q$3="","",属性索引!Q$3)</f>
        <v/>
      </c>
      <c r="BA3" s="2" t="str">
        <f>IF(属性索引!R$3="","",属性索引!R$3)</f>
        <v/>
      </c>
      <c r="BB3" s="2" t="str">
        <f>IF(属性索引!S$3="","",属性索引!S$3)</f>
        <v/>
      </c>
      <c r="BC3" s="2" t="str">
        <f>IF(属性索引!T$3="","",属性索引!T$3)</f>
        <v/>
      </c>
      <c r="BD3" s="2" t="str">
        <f>IF(属性索引!U$3="","",属性索引!U$3)</f>
        <v/>
      </c>
      <c r="BE3" s="2" t="str">
        <f>IF(属性索引!V$3="","",属性索引!V$3)</f>
        <v/>
      </c>
      <c r="BF3" s="2" t="str">
        <f>IF(属性索引!W$3="","",属性索引!W$3)</f>
        <v/>
      </c>
      <c r="BG3" s="2" t="str">
        <f>IF(属性索引!X$3="","",属性索引!X$3)</f>
        <v/>
      </c>
      <c r="BH3" s="2" t="str">
        <f>IF(属性索引!Y$3="","",属性索引!Y$3)</f>
        <v/>
      </c>
      <c r="BI3" s="2" t="str">
        <f>IF(属性索引!Z$3="","",属性索引!Z$3)</f>
        <v/>
      </c>
      <c r="BJ3" s="2" t="str">
        <f>IF(属性索引!AA$3="","",属性索引!AA$3)</f>
        <v/>
      </c>
      <c r="BK3" s="2" t="str">
        <f>IF(属性索引!AB$3="","",属性索引!AB$3)</f>
        <v/>
      </c>
      <c r="BL3" s="2" t="str">
        <f>IF(属性索引!AC$3="","",属性索引!AC$3)</f>
        <v/>
      </c>
      <c r="BM3" s="2" t="str">
        <f>IF(属性索引!AD$3="","",属性索引!AD$3)</f>
        <v/>
      </c>
      <c r="BN3" s="2" t="str">
        <f>IF(属性索引!AE$3="","",属性索引!AE$3)</f>
        <v/>
      </c>
      <c r="BO3" s="2" t="str">
        <f>IF(属性索引!AF$3="","",属性索引!AF$3)</f>
        <v/>
      </c>
      <c r="BP3" s="2" t="str">
        <f>IF(属性索引!AG$3="","",属性索引!AG$3)</f>
        <v/>
      </c>
      <c r="BQ3" s="2" t="str">
        <f>IF(属性索引!AH$3="","",属性索引!AH$3)</f>
        <v/>
      </c>
      <c r="BR3" s="2" t="str">
        <f>IF(属性索引!AI$3="","",属性索引!AI$3)</f>
        <v/>
      </c>
      <c r="BS3" s="2" t="str">
        <f>IF(属性索引!AJ$3="","",属性索引!AJ$3)</f>
        <v/>
      </c>
      <c r="BT3" s="2" t="str">
        <f>IF(属性索引!AK$3="","",属性索引!AK$3)</f>
        <v/>
      </c>
      <c r="BU3" s="2" t="str">
        <f>IF(属性索引!AL$3="","",属性索引!AL$3)</f>
        <v/>
      </c>
      <c r="BV3" s="2" t="str">
        <f>IF(属性索引!AM$3="","",属性索引!AM$3)</f>
        <v/>
      </c>
      <c r="BW3" s="2" t="str">
        <f>IF(属性索引!AN$3="","",属性索引!AN$3)</f>
        <v/>
      </c>
      <c r="BX3" s="2" t="str">
        <f>IF(属性索引!AO$3="","",属性索引!AO$3)</f>
        <v/>
      </c>
      <c r="BY3" s="2" t="str">
        <f>IF(属性索引!AP$3="","",属性索引!AP$3)</f>
        <v/>
      </c>
    </row>
    <row r="4" s="2" customFormat="1" customHeight="1" spans="1:79">
      <c r="A4" s="22" t="s">
        <v>49</v>
      </c>
      <c r="B4" s="22" t="s">
        <v>49</v>
      </c>
      <c r="C4" s="21" t="s">
        <v>60</v>
      </c>
      <c r="D4" s="21" t="s">
        <v>85</v>
      </c>
      <c r="E4" s="21" t="s">
        <v>85</v>
      </c>
      <c r="F4" s="22" t="s">
        <v>49</v>
      </c>
      <c r="G4" s="21" t="s">
        <v>49</v>
      </c>
      <c r="H4" s="21" t="s">
        <v>49</v>
      </c>
      <c r="I4" s="21" t="s">
        <v>60</v>
      </c>
      <c r="J4" s="22"/>
      <c r="K4" s="21" t="s">
        <v>50</v>
      </c>
      <c r="L4" s="22" t="s">
        <v>49</v>
      </c>
      <c r="M4" s="21" t="s">
        <v>49</v>
      </c>
      <c r="N4" s="21" t="s">
        <v>49</v>
      </c>
      <c r="O4" s="22" t="s">
        <v>49</v>
      </c>
      <c r="P4" s="21" t="s">
        <v>50</v>
      </c>
      <c r="Q4" s="22" t="s">
        <v>49</v>
      </c>
      <c r="R4" s="21" t="s">
        <v>49</v>
      </c>
      <c r="S4" s="21" t="s">
        <v>49</v>
      </c>
      <c r="T4" s="21" t="s">
        <v>49</v>
      </c>
      <c r="U4" s="22" t="s">
        <v>61</v>
      </c>
      <c r="V4" s="21" t="s">
        <v>60</v>
      </c>
      <c r="W4" s="21" t="s">
        <v>60</v>
      </c>
      <c r="X4" s="2" t="s">
        <v>49</v>
      </c>
      <c r="Y4" s="21" t="s">
        <v>61</v>
      </c>
      <c r="Z4" s="21" t="s">
        <v>61</v>
      </c>
      <c r="AA4" s="21" t="s">
        <v>85</v>
      </c>
      <c r="AB4" s="21" t="s">
        <v>61</v>
      </c>
      <c r="AC4" s="21" t="s">
        <v>61</v>
      </c>
      <c r="AD4" s="21" t="s">
        <v>61</v>
      </c>
      <c r="AI4" s="25"/>
      <c r="AJ4" s="2" t="str">
        <f>IF(AJ$3="","","string")</f>
        <v>string</v>
      </c>
      <c r="AK4" s="2" t="str">
        <f t="shared" ref="AK4:CA4" si="0">IF(AK$3="","","string")</f>
        <v>string</v>
      </c>
      <c r="AL4" s="2" t="str">
        <f t="shared" si="0"/>
        <v>string</v>
      </c>
      <c r="AM4" s="2" t="str">
        <f t="shared" si="0"/>
        <v>string</v>
      </c>
      <c r="AN4" s="2" t="str">
        <f t="shared" si="0"/>
        <v>string</v>
      </c>
      <c r="AO4" s="2" t="str">
        <f t="shared" si="0"/>
        <v>string</v>
      </c>
      <c r="AP4" s="2" t="str">
        <f t="shared" si="0"/>
        <v>string</v>
      </c>
      <c r="AQ4" s="2" t="str">
        <f t="shared" si="0"/>
        <v>string</v>
      </c>
      <c r="AR4" s="2" t="str">
        <f t="shared" si="0"/>
        <v>string</v>
      </c>
      <c r="AS4" s="2" t="str">
        <f t="shared" si="0"/>
        <v>string</v>
      </c>
      <c r="AT4" s="2" t="str">
        <f t="shared" si="0"/>
        <v>string</v>
      </c>
      <c r="AU4" s="2" t="str">
        <f t="shared" si="0"/>
        <v>string</v>
      </c>
      <c r="AV4" s="2" t="str">
        <f t="shared" si="0"/>
        <v>string</v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si="0"/>
        <v/>
      </c>
      <c r="BH4" s="2" t="str">
        <f t="shared" si="0"/>
        <v/>
      </c>
      <c r="BI4" s="2" t="str">
        <f t="shared" si="0"/>
        <v/>
      </c>
      <c r="BJ4" s="2" t="str">
        <f t="shared" si="0"/>
        <v/>
      </c>
      <c r="BK4" s="2" t="str">
        <f t="shared" si="0"/>
        <v/>
      </c>
      <c r="BL4" s="2" t="str">
        <f t="shared" si="0"/>
        <v/>
      </c>
      <c r="BM4" s="2" t="str">
        <f t="shared" si="0"/>
        <v/>
      </c>
      <c r="BN4" s="2" t="str">
        <f t="shared" si="0"/>
        <v/>
      </c>
      <c r="BO4" s="2" t="str">
        <f t="shared" si="0"/>
        <v/>
      </c>
      <c r="BP4" s="2" t="str">
        <f t="shared" si="0"/>
        <v/>
      </c>
      <c r="BQ4" s="2" t="str">
        <f t="shared" si="0"/>
        <v/>
      </c>
      <c r="BR4" s="2" t="str">
        <f t="shared" si="0"/>
        <v/>
      </c>
      <c r="BS4" s="2" t="str">
        <f t="shared" si="0"/>
        <v/>
      </c>
      <c r="BT4" s="2" t="str">
        <f t="shared" si="0"/>
        <v/>
      </c>
      <c r="BU4" s="2" t="str">
        <f t="shared" si="0"/>
        <v/>
      </c>
      <c r="BV4" s="2" t="str">
        <f t="shared" si="0"/>
        <v/>
      </c>
      <c r="BW4" s="2" t="str">
        <f t="shared" si="0"/>
        <v/>
      </c>
      <c r="BX4" s="2" t="str">
        <f t="shared" si="0"/>
        <v/>
      </c>
      <c r="BY4" s="2" t="str">
        <f t="shared" si="0"/>
        <v/>
      </c>
      <c r="BZ4" s="2" t="str">
        <f t="shared" si="0"/>
        <v/>
      </c>
      <c r="CA4" s="2" t="str">
        <f t="shared" si="0"/>
        <v/>
      </c>
    </row>
    <row r="5" customHeight="1" spans="1:75">
      <c r="A5" s="8">
        <f>VLOOKUP($A$2,表索引!A:C,3,FALSE)+ROW(A5)-4</f>
        <v>24001</v>
      </c>
      <c r="C5" s="23" t="str">
        <f t="shared" ref="C5:C24" si="1">I5&amp;"描述"</f>
        <v>跳斩描述</v>
      </c>
      <c r="D5" s="8" t="s">
        <v>218</v>
      </c>
      <c r="E5" s="8" t="s">
        <v>219</v>
      </c>
      <c r="F5" s="8">
        <v>0</v>
      </c>
      <c r="G5" s="8">
        <v>1</v>
      </c>
      <c r="I5" s="23" t="s">
        <v>220</v>
      </c>
      <c r="J5" s="23" t="s">
        <v>221</v>
      </c>
      <c r="K5" s="8">
        <v>0</v>
      </c>
      <c r="L5" s="8">
        <f t="shared" ref="L5:L13" si="2">IF(K5&lt;=1,0,1)</f>
        <v>0</v>
      </c>
      <c r="M5" s="8">
        <f t="shared" ref="M5:M14" si="3">IF(E5&lt;&gt;E4,1,M4+1)</f>
        <v>1</v>
      </c>
      <c r="N5" s="8">
        <f>INDEX(玩家技能分析!$B$2:$D$8,MATCH(N$2,玩家技能分析!$A$2:$A$8,),MATCH($F5,玩家技能分析!$B$1:$D$1,))</f>
        <v>100</v>
      </c>
      <c r="O5" s="8">
        <f>INDEX(玩家技能分析!$B$2:$D$8,MATCH(O$2,玩家技能分析!$A$2:$A$7,),MATCH($F5,玩家技能分析!$B$1:$D$1,))</f>
        <v>0</v>
      </c>
      <c r="P5" s="8">
        <f>INDEX(玩家技能分析!$B$2:$D$8,MATCH(P$2,玩家技能分析!$A$2:$A$7,),MATCH($F5,玩家技能分析!$B$1:$D$1,))</f>
        <v>100</v>
      </c>
      <c r="Q5" s="8">
        <f>INDEX(玩家技能分析!$B$2:$D$8,MATCH(Q$2,玩家技能分析!$A$2:$A$7,),MATCH($F5,玩家技能分析!$B$1:$D$1,))</f>
        <v>10</v>
      </c>
      <c r="R5" s="8">
        <f>IF(E5&lt;&gt;E6,-1,M5*INDEX(玩家技能分析!$B$2:$D$9,MATCH(玩家技能分析!$A$9,玩家技能分析!$A$2:$A$9,),MATCH($F5,玩家技能分析!$B$1:$D$1,))*INDEX(玩家技能分析!$B$2:$D$8,MATCH(R$2,玩家技能分析!$A$2:$A$7,),MATCH($F5,玩家技能分析!$B$1:$D$1,)))</f>
        <v>10</v>
      </c>
      <c r="S5" s="8">
        <f>INDEX(玩家技能分析!$B$2:$D$8,MATCH(S$2,玩家技能分析!$A$2:$A$7,),MATCH($F5,玩家技能分析!$B$1:$D$1,))</f>
        <v>10</v>
      </c>
      <c r="T5" s="8">
        <f>INDEX(玩家技能分析!$B$2:$D$8,MATCH(T$2,玩家技能分析!$A$2:$A$7,),MATCH($F5,玩家技能分析!$B$1:$D$1,))</f>
        <v>1</v>
      </c>
      <c r="U5" s="8">
        <v>20</v>
      </c>
      <c r="V5" s="8">
        <v>1</v>
      </c>
      <c r="W5" s="8">
        <v>100</v>
      </c>
      <c r="X5" s="8">
        <v>1</v>
      </c>
      <c r="AJ5" s="8" t="str">
        <f t="shared" ref="AJ5:AS12" si="4">IFERROR(INDEX($AE:$AH,ROW(AJ5),MATCH(AJ$2,$AE5:$AH5,0)+1),"")</f>
        <v/>
      </c>
      <c r="AK5" s="8" t="str">
        <f t="shared" si="4"/>
        <v/>
      </c>
      <c r="AL5" s="8" t="str">
        <f t="shared" si="4"/>
        <v/>
      </c>
      <c r="AM5" s="8" t="str">
        <f t="shared" si="4"/>
        <v/>
      </c>
      <c r="AN5" s="8" t="str">
        <f t="shared" si="4"/>
        <v/>
      </c>
      <c r="AO5" s="8" t="str">
        <f t="shared" si="4"/>
        <v/>
      </c>
      <c r="AP5" s="8" t="str">
        <f t="shared" si="4"/>
        <v/>
      </c>
      <c r="AQ5" s="8" t="str">
        <f t="shared" si="4"/>
        <v/>
      </c>
      <c r="AR5" s="8" t="str">
        <f t="shared" si="4"/>
        <v/>
      </c>
      <c r="AS5" s="8" t="str">
        <f t="shared" si="4"/>
        <v/>
      </c>
      <c r="AT5" s="8" t="str">
        <f t="shared" ref="AT5:BC12" si="5">IFERROR(INDEX($AE:$AH,ROW(AT5),MATCH(AT$2,$AE5:$AH5,0)+1),"")</f>
        <v/>
      </c>
      <c r="AU5" s="8" t="str">
        <f t="shared" si="5"/>
        <v/>
      </c>
      <c r="AV5" s="8" t="str">
        <f t="shared" si="5"/>
        <v/>
      </c>
      <c r="AW5" s="8" t="str">
        <f t="shared" si="5"/>
        <v/>
      </c>
      <c r="AX5" s="8" t="str">
        <f t="shared" si="5"/>
        <v/>
      </c>
      <c r="AY5" s="8" t="str">
        <f t="shared" si="5"/>
        <v/>
      </c>
      <c r="AZ5" s="8" t="str">
        <f t="shared" si="5"/>
        <v/>
      </c>
      <c r="BA5" s="8" t="str">
        <f t="shared" si="5"/>
        <v/>
      </c>
      <c r="BB5" s="8" t="str">
        <f t="shared" si="5"/>
        <v/>
      </c>
      <c r="BC5" s="8" t="str">
        <f t="shared" si="5"/>
        <v/>
      </c>
      <c r="BD5" s="8" t="str">
        <f t="shared" ref="BD5:BM12" si="6">IFERROR(INDEX($AE:$AH,ROW(BD5),MATCH(BD$2,$AE5:$AH5,0)+1),"")</f>
        <v/>
      </c>
      <c r="BE5" s="8" t="str">
        <f t="shared" si="6"/>
        <v/>
      </c>
      <c r="BF5" s="8" t="str">
        <f t="shared" si="6"/>
        <v/>
      </c>
      <c r="BG5" s="8" t="str">
        <f t="shared" si="6"/>
        <v/>
      </c>
      <c r="BH5" s="8" t="str">
        <f t="shared" si="6"/>
        <v/>
      </c>
      <c r="BI5" s="8" t="str">
        <f t="shared" si="6"/>
        <v/>
      </c>
      <c r="BJ5" s="8" t="str">
        <f t="shared" si="6"/>
        <v/>
      </c>
      <c r="BK5" s="8" t="str">
        <f t="shared" si="6"/>
        <v/>
      </c>
      <c r="BL5" s="8" t="str">
        <f t="shared" si="6"/>
        <v/>
      </c>
      <c r="BM5" s="8" t="str">
        <f t="shared" si="6"/>
        <v/>
      </c>
      <c r="BN5" s="8" t="str">
        <f t="shared" ref="BN5:BW12" si="7">IFERROR(INDEX($AE:$AH,ROW(BN5),MATCH(BN$2,$AE5:$AH5,0)+1),"")</f>
        <v/>
      </c>
      <c r="BO5" s="8" t="str">
        <f t="shared" si="7"/>
        <v/>
      </c>
      <c r="BP5" s="8" t="str">
        <f t="shared" si="7"/>
        <v/>
      </c>
      <c r="BQ5" s="8" t="str">
        <f t="shared" si="7"/>
        <v/>
      </c>
      <c r="BR5" s="8" t="str">
        <f t="shared" si="7"/>
        <v/>
      </c>
      <c r="BS5" s="8" t="str">
        <f t="shared" si="7"/>
        <v/>
      </c>
      <c r="BT5" s="8" t="str">
        <f t="shared" si="7"/>
        <v/>
      </c>
      <c r="BU5" s="8" t="str">
        <f t="shared" si="7"/>
        <v/>
      </c>
      <c r="BV5" s="8" t="str">
        <f t="shared" si="7"/>
        <v/>
      </c>
      <c r="BW5" s="8" t="str">
        <f t="shared" si="7"/>
        <v/>
      </c>
    </row>
    <row r="6" ht="21.75" customHeight="1" spans="1:75">
      <c r="A6" s="8">
        <f>VLOOKUP($A$2,表索引!A:C,3,FALSE)+ROW(A6)-4</f>
        <v>24002</v>
      </c>
      <c r="C6" s="23" t="str">
        <f t="shared" si="1"/>
        <v>跳斩描述</v>
      </c>
      <c r="D6" s="8" t="s">
        <v>218</v>
      </c>
      <c r="E6" s="8" t="s">
        <v>219</v>
      </c>
      <c r="F6" s="8">
        <v>0</v>
      </c>
      <c r="G6" s="8">
        <v>1</v>
      </c>
      <c r="I6" s="23" t="s">
        <v>220</v>
      </c>
      <c r="J6" s="23" t="s">
        <v>221</v>
      </c>
      <c r="K6" s="8">
        <v>0</v>
      </c>
      <c r="L6" s="8">
        <f t="shared" si="2"/>
        <v>0</v>
      </c>
      <c r="M6" s="8">
        <f t="shared" si="3"/>
        <v>2</v>
      </c>
      <c r="N6" s="8">
        <f>INDEX(玩家技能分析!$B$2:$D$8,MATCH(N$2,玩家技能分析!$A$2:$A$8,),MATCH($F6,玩家技能分析!$B$1:$D$1,))</f>
        <v>100</v>
      </c>
      <c r="O6" s="8">
        <f>INDEX(玩家技能分析!$B$2:$D$8,MATCH(O$2,玩家技能分析!$A$2:$A$7,),MATCH($F6,玩家技能分析!$B$1:$D$1,))</f>
        <v>0</v>
      </c>
      <c r="P6" s="8">
        <f>INDEX(玩家技能分析!$B$2:$D$8,MATCH(P$2,玩家技能分析!$A$2:$A$7,),MATCH($F6,玩家技能分析!$B$1:$D$1,))</f>
        <v>100</v>
      </c>
      <c r="Q6" s="8">
        <f>INDEX(玩家技能分析!$B$2:$D$8,MATCH(Q$2,玩家技能分析!$A$2:$A$7,),MATCH($F6,玩家技能分析!$B$1:$D$1,))</f>
        <v>10</v>
      </c>
      <c r="R6" s="8">
        <f>IF(E6&lt;&gt;E7,-1,M6*INDEX(玩家技能分析!$B$2:$D$9,MATCH(玩家技能分析!$A$9,玩家技能分析!$A$2:$A$9,),MATCH($F6,玩家技能分析!$B$1:$D$1,))*INDEX(玩家技能分析!$B$2:$D$8,MATCH(R$2,玩家技能分析!$A$2:$A$7,),MATCH($F6,玩家技能分析!$B$1:$D$1,)))</f>
        <v>-1</v>
      </c>
      <c r="S6" s="8">
        <f>INDEX(玩家技能分析!$B$2:$D$8,MATCH(S$2,玩家技能分析!$A$2:$A$7,),MATCH($F6,玩家技能分析!$B$1:$D$1,))</f>
        <v>10</v>
      </c>
      <c r="T6" s="8">
        <f>INDEX(玩家技能分析!$B$2:$D$8,MATCH(T$2,玩家技能分析!$A$2:$A$7,),MATCH($F6,玩家技能分析!$B$1:$D$1,))</f>
        <v>1</v>
      </c>
      <c r="U6" s="8">
        <v>15</v>
      </c>
      <c r="V6" s="8">
        <v>1.1</v>
      </c>
      <c r="W6" s="8">
        <v>100</v>
      </c>
      <c r="X6" s="8">
        <v>1</v>
      </c>
      <c r="AJ6" s="8" t="str">
        <f t="shared" si="4"/>
        <v/>
      </c>
      <c r="AK6" s="8" t="str">
        <f t="shared" si="4"/>
        <v/>
      </c>
      <c r="AL6" s="8" t="str">
        <f t="shared" si="4"/>
        <v/>
      </c>
      <c r="AM6" s="8" t="str">
        <f t="shared" si="4"/>
        <v/>
      </c>
      <c r="AN6" s="8" t="str">
        <f t="shared" si="4"/>
        <v/>
      </c>
      <c r="AO6" s="8" t="str">
        <f t="shared" si="4"/>
        <v/>
      </c>
      <c r="AP6" s="8" t="str">
        <f t="shared" si="4"/>
        <v/>
      </c>
      <c r="AQ6" s="8" t="str">
        <f t="shared" si="4"/>
        <v/>
      </c>
      <c r="AR6" s="8" t="str">
        <f t="shared" si="4"/>
        <v/>
      </c>
      <c r="AS6" s="8" t="str">
        <f t="shared" si="4"/>
        <v/>
      </c>
      <c r="AT6" s="8" t="str">
        <f t="shared" si="5"/>
        <v/>
      </c>
      <c r="AU6" s="8" t="str">
        <f t="shared" si="5"/>
        <v/>
      </c>
      <c r="AV6" s="8" t="str">
        <f t="shared" si="5"/>
        <v/>
      </c>
      <c r="AW6" s="8" t="str">
        <f t="shared" si="5"/>
        <v/>
      </c>
      <c r="AX6" s="8" t="str">
        <f t="shared" si="5"/>
        <v/>
      </c>
      <c r="AY6" s="8" t="str">
        <f t="shared" si="5"/>
        <v/>
      </c>
      <c r="AZ6" s="8" t="str">
        <f t="shared" si="5"/>
        <v/>
      </c>
      <c r="BA6" s="8" t="str">
        <f t="shared" si="5"/>
        <v/>
      </c>
      <c r="BB6" s="8" t="str">
        <f t="shared" si="5"/>
        <v/>
      </c>
      <c r="BC6" s="8" t="str">
        <f t="shared" si="5"/>
        <v/>
      </c>
      <c r="BD6" s="8" t="str">
        <f t="shared" si="6"/>
        <v/>
      </c>
      <c r="BE6" s="8" t="str">
        <f t="shared" si="6"/>
        <v/>
      </c>
      <c r="BF6" s="8" t="str">
        <f t="shared" si="6"/>
        <v/>
      </c>
      <c r="BG6" s="8" t="str">
        <f t="shared" si="6"/>
        <v/>
      </c>
      <c r="BH6" s="8" t="str">
        <f t="shared" si="6"/>
        <v/>
      </c>
      <c r="BI6" s="8" t="str">
        <f t="shared" si="6"/>
        <v/>
      </c>
      <c r="BJ6" s="8" t="str">
        <f t="shared" si="6"/>
        <v/>
      </c>
      <c r="BK6" s="8" t="str">
        <f t="shared" si="6"/>
        <v/>
      </c>
      <c r="BL6" s="8" t="str">
        <f t="shared" si="6"/>
        <v/>
      </c>
      <c r="BM6" s="8" t="str">
        <f t="shared" si="6"/>
        <v/>
      </c>
      <c r="BN6" s="8" t="str">
        <f t="shared" si="7"/>
        <v/>
      </c>
      <c r="BO6" s="8" t="str">
        <f t="shared" si="7"/>
        <v/>
      </c>
      <c r="BP6" s="8" t="str">
        <f t="shared" si="7"/>
        <v/>
      </c>
      <c r="BQ6" s="8" t="str">
        <f t="shared" si="7"/>
        <v/>
      </c>
      <c r="BR6" s="8" t="str">
        <f t="shared" si="7"/>
        <v/>
      </c>
      <c r="BS6" s="8" t="str">
        <f t="shared" si="7"/>
        <v/>
      </c>
      <c r="BT6" s="8" t="str">
        <f t="shared" si="7"/>
        <v/>
      </c>
      <c r="BU6" s="8" t="str">
        <f t="shared" si="7"/>
        <v/>
      </c>
      <c r="BV6" s="8" t="str">
        <f t="shared" si="7"/>
        <v/>
      </c>
      <c r="BW6" s="8" t="str">
        <f t="shared" si="7"/>
        <v/>
      </c>
    </row>
    <row r="7" customHeight="1" spans="1:75">
      <c r="A7" s="8">
        <f>VLOOKUP($A$2,表索引!A:C,3,FALSE)+ROW(A7)-4</f>
        <v>24003</v>
      </c>
      <c r="C7" s="23" t="str">
        <f t="shared" si="1"/>
        <v>横劈描述</v>
      </c>
      <c r="D7" s="8" t="s">
        <v>222</v>
      </c>
      <c r="E7" s="23" t="s">
        <v>223</v>
      </c>
      <c r="F7" s="8">
        <v>0</v>
      </c>
      <c r="G7" s="8">
        <v>1</v>
      </c>
      <c r="I7" s="23" t="s">
        <v>224</v>
      </c>
      <c r="J7" s="23" t="s">
        <v>225</v>
      </c>
      <c r="K7" s="23">
        <v>0</v>
      </c>
      <c r="L7" s="8">
        <f t="shared" si="2"/>
        <v>0</v>
      </c>
      <c r="M7" s="8">
        <f t="shared" si="3"/>
        <v>1</v>
      </c>
      <c r="N7" s="8">
        <f>INDEX(玩家技能分析!$B$2:$D$8,MATCH(N$2,玩家技能分析!$A$2:$A$8,),MATCH($F7,玩家技能分析!$B$1:$D$1,))</f>
        <v>100</v>
      </c>
      <c r="O7" s="8">
        <f>INDEX(玩家技能分析!$B$2:$D$8,MATCH(O$2,玩家技能分析!$A$2:$A$7,),MATCH($F7,玩家技能分析!$B$1:$D$1,))</f>
        <v>0</v>
      </c>
      <c r="P7" s="8">
        <f>INDEX(玩家技能分析!$B$2:$D$8,MATCH(P$2,玩家技能分析!$A$2:$A$7,),MATCH($F7,玩家技能分析!$B$1:$D$1,))</f>
        <v>100</v>
      </c>
      <c r="Q7" s="8">
        <f>INDEX(玩家技能分析!$B$2:$D$8,MATCH(Q$2,玩家技能分析!$A$2:$A$7,),MATCH($F7,玩家技能分析!$B$1:$D$1,))</f>
        <v>10</v>
      </c>
      <c r="R7" s="8">
        <f>IF(E7&lt;&gt;E8,-1,M7*INDEX(玩家技能分析!$B$2:$D$9,MATCH(玩家技能分析!$A$9,玩家技能分析!$A$2:$A$9,),MATCH($F7,玩家技能分析!$B$1:$D$1,))*INDEX(玩家技能分析!$B$2:$D$8,MATCH(R$2,玩家技能分析!$A$2:$A$7,),MATCH($F7,玩家技能分析!$B$1:$D$1,)))</f>
        <v>10</v>
      </c>
      <c r="S7" s="8">
        <f>INDEX(玩家技能分析!$B$2:$D$8,MATCH(S$2,玩家技能分析!$A$2:$A$7,),MATCH($F7,玩家技能分析!$B$1:$D$1,))</f>
        <v>10</v>
      </c>
      <c r="T7" s="8">
        <f>INDEX(玩家技能分析!$B$2:$D$8,MATCH(T$2,玩家技能分析!$A$2:$A$7,),MATCH($F7,玩家技能分析!$B$1:$D$1,))</f>
        <v>1</v>
      </c>
      <c r="U7" s="8">
        <v>10</v>
      </c>
      <c r="V7" s="8">
        <v>1</v>
      </c>
      <c r="W7" s="8">
        <v>0</v>
      </c>
      <c r="X7" s="8">
        <v>2</v>
      </c>
      <c r="AJ7" s="8" t="str">
        <f t="shared" si="4"/>
        <v/>
      </c>
      <c r="AK7" s="8" t="str">
        <f t="shared" si="4"/>
        <v/>
      </c>
      <c r="AL7" s="8" t="str">
        <f t="shared" si="4"/>
        <v/>
      </c>
      <c r="AM7" s="8" t="str">
        <f t="shared" si="4"/>
        <v/>
      </c>
      <c r="AN7" s="8" t="str">
        <f t="shared" si="4"/>
        <v/>
      </c>
      <c r="AO7" s="8" t="str">
        <f t="shared" si="4"/>
        <v/>
      </c>
      <c r="AP7" s="8" t="str">
        <f t="shared" si="4"/>
        <v/>
      </c>
      <c r="AQ7" s="8" t="str">
        <f t="shared" si="4"/>
        <v/>
      </c>
      <c r="AR7" s="8" t="str">
        <f t="shared" si="4"/>
        <v/>
      </c>
      <c r="AS7" s="8" t="str">
        <f t="shared" si="4"/>
        <v/>
      </c>
      <c r="AT7" s="8" t="str">
        <f t="shared" si="5"/>
        <v/>
      </c>
      <c r="AU7" s="8" t="str">
        <f t="shared" si="5"/>
        <v/>
      </c>
      <c r="AV7" s="8" t="str">
        <f t="shared" si="5"/>
        <v/>
      </c>
      <c r="AW7" s="8" t="str">
        <f t="shared" si="5"/>
        <v/>
      </c>
      <c r="AX7" s="8" t="str">
        <f t="shared" si="5"/>
        <v/>
      </c>
      <c r="AY7" s="8" t="str">
        <f t="shared" si="5"/>
        <v/>
      </c>
      <c r="AZ7" s="8" t="str">
        <f t="shared" si="5"/>
        <v/>
      </c>
      <c r="BA7" s="8" t="str">
        <f t="shared" si="5"/>
        <v/>
      </c>
      <c r="BB7" s="8" t="str">
        <f t="shared" si="5"/>
        <v/>
      </c>
      <c r="BC7" s="8" t="str">
        <f t="shared" si="5"/>
        <v/>
      </c>
      <c r="BD7" s="8" t="str">
        <f t="shared" si="6"/>
        <v/>
      </c>
      <c r="BE7" s="8" t="str">
        <f t="shared" si="6"/>
        <v/>
      </c>
      <c r="BF7" s="8" t="str">
        <f t="shared" si="6"/>
        <v/>
      </c>
      <c r="BG7" s="8" t="str">
        <f t="shared" si="6"/>
        <v/>
      </c>
      <c r="BH7" s="8" t="str">
        <f t="shared" si="6"/>
        <v/>
      </c>
      <c r="BI7" s="8" t="str">
        <f t="shared" si="6"/>
        <v/>
      </c>
      <c r="BJ7" s="8" t="str">
        <f t="shared" si="6"/>
        <v/>
      </c>
      <c r="BK7" s="8" t="str">
        <f t="shared" si="6"/>
        <v/>
      </c>
      <c r="BL7" s="8" t="str">
        <f t="shared" si="6"/>
        <v/>
      </c>
      <c r="BM7" s="8" t="str">
        <f t="shared" si="6"/>
        <v/>
      </c>
      <c r="BN7" s="8" t="str">
        <f t="shared" si="7"/>
        <v/>
      </c>
      <c r="BO7" s="8" t="str">
        <f t="shared" si="7"/>
        <v/>
      </c>
      <c r="BP7" s="8" t="str">
        <f t="shared" si="7"/>
        <v/>
      </c>
      <c r="BQ7" s="8" t="str">
        <f t="shared" si="7"/>
        <v/>
      </c>
      <c r="BR7" s="8" t="str">
        <f t="shared" si="7"/>
        <v/>
      </c>
      <c r="BS7" s="8" t="str">
        <f t="shared" si="7"/>
        <v/>
      </c>
      <c r="BT7" s="8" t="str">
        <f t="shared" si="7"/>
        <v/>
      </c>
      <c r="BU7" s="8" t="str">
        <f t="shared" si="7"/>
        <v/>
      </c>
      <c r="BV7" s="8" t="str">
        <f t="shared" si="7"/>
        <v/>
      </c>
      <c r="BW7" s="8" t="str">
        <f t="shared" si="7"/>
        <v/>
      </c>
    </row>
    <row r="8" customHeight="1" spans="1:75">
      <c r="A8" s="8">
        <f>VLOOKUP($A$2,表索引!A:C,3,FALSE)+ROW(A8)-4</f>
        <v>24004</v>
      </c>
      <c r="C8" s="23" t="str">
        <f t="shared" si="1"/>
        <v>横劈描述</v>
      </c>
      <c r="D8" s="8" t="s">
        <v>222</v>
      </c>
      <c r="E8" s="8" t="s">
        <v>223</v>
      </c>
      <c r="F8" s="8">
        <v>0</v>
      </c>
      <c r="G8" s="8">
        <v>1</v>
      </c>
      <c r="I8" s="23" t="s">
        <v>224</v>
      </c>
      <c r="J8" s="23" t="s">
        <v>225</v>
      </c>
      <c r="K8" s="8">
        <v>0</v>
      </c>
      <c r="L8" s="8">
        <f t="shared" si="2"/>
        <v>0</v>
      </c>
      <c r="M8" s="8">
        <f t="shared" si="3"/>
        <v>2</v>
      </c>
      <c r="N8" s="8">
        <f>INDEX(玩家技能分析!$B$2:$D$8,MATCH(N$2,玩家技能分析!$A$2:$A$8,),MATCH($F8,玩家技能分析!$B$1:$D$1,))</f>
        <v>100</v>
      </c>
      <c r="O8" s="8">
        <f>INDEX(玩家技能分析!$B$2:$D$8,MATCH(O$2,玩家技能分析!$A$2:$A$7,),MATCH($F8,玩家技能分析!$B$1:$D$1,))</f>
        <v>0</v>
      </c>
      <c r="P8" s="8">
        <f>INDEX(玩家技能分析!$B$2:$D$8,MATCH(P$2,玩家技能分析!$A$2:$A$7,),MATCH($F8,玩家技能分析!$B$1:$D$1,))</f>
        <v>100</v>
      </c>
      <c r="Q8" s="8">
        <f>INDEX(玩家技能分析!$B$2:$D$8,MATCH(Q$2,玩家技能分析!$A$2:$A$7,),MATCH($F8,玩家技能分析!$B$1:$D$1,))</f>
        <v>10</v>
      </c>
      <c r="R8" s="8">
        <f>IF(E8&lt;&gt;E9,-1,M8*INDEX(玩家技能分析!$B$2:$D$9,MATCH(玩家技能分析!$A$9,玩家技能分析!$A$2:$A$9,),MATCH($F8,玩家技能分析!$B$1:$D$1,))*INDEX(玩家技能分析!$B$2:$D$8,MATCH(R$2,玩家技能分析!$A$2:$A$7,),MATCH($F8,玩家技能分析!$B$1:$D$1,)))</f>
        <v>-1</v>
      </c>
      <c r="S8" s="8">
        <f>INDEX(玩家技能分析!$B$2:$D$8,MATCH(S$2,玩家技能分析!$A$2:$A$7,),MATCH($F8,玩家技能分析!$B$1:$D$1,))</f>
        <v>10</v>
      </c>
      <c r="T8" s="8">
        <f>INDEX(玩家技能分析!$B$2:$D$8,MATCH(T$2,玩家技能分析!$A$2:$A$7,),MATCH($F8,玩家技能分析!$B$1:$D$1,))</f>
        <v>1</v>
      </c>
      <c r="U8" s="8">
        <v>10</v>
      </c>
      <c r="V8" s="8">
        <v>1.1</v>
      </c>
      <c r="W8" s="8">
        <v>0</v>
      </c>
      <c r="X8" s="8">
        <v>3</v>
      </c>
      <c r="AJ8" s="8" t="str">
        <f t="shared" si="4"/>
        <v/>
      </c>
      <c r="AK8" s="8" t="str">
        <f t="shared" si="4"/>
        <v/>
      </c>
      <c r="AL8" s="8" t="str">
        <f t="shared" si="4"/>
        <v/>
      </c>
      <c r="AM8" s="8" t="str">
        <f t="shared" si="4"/>
        <v/>
      </c>
      <c r="AN8" s="8" t="str">
        <f t="shared" si="4"/>
        <v/>
      </c>
      <c r="AO8" s="8" t="str">
        <f t="shared" si="4"/>
        <v/>
      </c>
      <c r="AP8" s="8" t="str">
        <f t="shared" si="4"/>
        <v/>
      </c>
      <c r="AQ8" s="8" t="str">
        <f t="shared" si="4"/>
        <v/>
      </c>
      <c r="AR8" s="8" t="str">
        <f t="shared" si="4"/>
        <v/>
      </c>
      <c r="AS8" s="8" t="str">
        <f t="shared" si="4"/>
        <v/>
      </c>
      <c r="AT8" s="8" t="str">
        <f t="shared" si="5"/>
        <v/>
      </c>
      <c r="AU8" s="8" t="str">
        <f t="shared" si="5"/>
        <v/>
      </c>
      <c r="AV8" s="8" t="str">
        <f t="shared" si="5"/>
        <v/>
      </c>
      <c r="AW8" s="8" t="str">
        <f t="shared" si="5"/>
        <v/>
      </c>
      <c r="AX8" s="8" t="str">
        <f t="shared" si="5"/>
        <v/>
      </c>
      <c r="AY8" s="8" t="str">
        <f t="shared" si="5"/>
        <v/>
      </c>
      <c r="AZ8" s="8" t="str">
        <f t="shared" si="5"/>
        <v/>
      </c>
      <c r="BA8" s="8" t="str">
        <f t="shared" si="5"/>
        <v/>
      </c>
      <c r="BB8" s="8" t="str">
        <f t="shared" si="5"/>
        <v/>
      </c>
      <c r="BC8" s="8" t="str">
        <f t="shared" si="5"/>
        <v/>
      </c>
      <c r="BD8" s="8" t="str">
        <f t="shared" si="6"/>
        <v/>
      </c>
      <c r="BE8" s="8" t="str">
        <f t="shared" si="6"/>
        <v/>
      </c>
      <c r="BF8" s="8" t="str">
        <f t="shared" si="6"/>
        <v/>
      </c>
      <c r="BG8" s="8" t="str">
        <f t="shared" si="6"/>
        <v/>
      </c>
      <c r="BH8" s="8" t="str">
        <f t="shared" si="6"/>
        <v/>
      </c>
      <c r="BI8" s="8" t="str">
        <f t="shared" si="6"/>
        <v/>
      </c>
      <c r="BJ8" s="8" t="str">
        <f t="shared" si="6"/>
        <v/>
      </c>
      <c r="BK8" s="8" t="str">
        <f t="shared" si="6"/>
        <v/>
      </c>
      <c r="BL8" s="8" t="str">
        <f t="shared" si="6"/>
        <v/>
      </c>
      <c r="BM8" s="8" t="str">
        <f t="shared" si="6"/>
        <v/>
      </c>
      <c r="BN8" s="8" t="str">
        <f t="shared" si="7"/>
        <v/>
      </c>
      <c r="BO8" s="8" t="str">
        <f t="shared" si="7"/>
        <v/>
      </c>
      <c r="BP8" s="8" t="str">
        <f t="shared" si="7"/>
        <v/>
      </c>
      <c r="BQ8" s="8" t="str">
        <f t="shared" si="7"/>
        <v/>
      </c>
      <c r="BR8" s="8" t="str">
        <f t="shared" si="7"/>
        <v/>
      </c>
      <c r="BS8" s="8" t="str">
        <f t="shared" si="7"/>
        <v/>
      </c>
      <c r="BT8" s="8" t="str">
        <f t="shared" si="7"/>
        <v/>
      </c>
      <c r="BU8" s="8" t="str">
        <f t="shared" si="7"/>
        <v/>
      </c>
      <c r="BV8" s="8" t="str">
        <f t="shared" si="7"/>
        <v/>
      </c>
      <c r="BW8" s="8" t="str">
        <f t="shared" si="7"/>
        <v/>
      </c>
    </row>
    <row r="9" customHeight="1" spans="1:75">
      <c r="A9" s="8">
        <f>VLOOKUP($A$2,表索引!A:C,3,FALSE)+ROW(A9)-4</f>
        <v>24005</v>
      </c>
      <c r="C9" s="23" t="str">
        <f t="shared" si="1"/>
        <v>重击描述</v>
      </c>
      <c r="D9" s="23" t="s">
        <v>226</v>
      </c>
      <c r="E9" s="23" t="s">
        <v>227</v>
      </c>
      <c r="F9" s="8">
        <v>0</v>
      </c>
      <c r="G9" s="8">
        <v>1</v>
      </c>
      <c r="I9" s="23" t="s">
        <v>228</v>
      </c>
      <c r="J9" s="23" t="s">
        <v>229</v>
      </c>
      <c r="K9" s="23">
        <v>0</v>
      </c>
      <c r="L9" s="8">
        <f t="shared" si="2"/>
        <v>0</v>
      </c>
      <c r="M9" s="8">
        <f t="shared" si="3"/>
        <v>1</v>
      </c>
      <c r="N9" s="8">
        <f>INDEX(玩家技能分析!$B$2:$D$8,MATCH(N$2,玩家技能分析!$A$2:$A$8,),MATCH($F9,玩家技能分析!$B$1:$D$1,))</f>
        <v>100</v>
      </c>
      <c r="O9" s="8">
        <f>INDEX(玩家技能分析!$B$2:$D$8,MATCH(O$2,玩家技能分析!$A$2:$A$7,),MATCH($F9,玩家技能分析!$B$1:$D$1,))</f>
        <v>0</v>
      </c>
      <c r="P9" s="8">
        <f>INDEX(玩家技能分析!$B$2:$D$8,MATCH(P$2,玩家技能分析!$A$2:$A$7,),MATCH($F9,玩家技能分析!$B$1:$D$1,))</f>
        <v>100</v>
      </c>
      <c r="Q9" s="8">
        <f>INDEX(玩家技能分析!$B$2:$D$8,MATCH(Q$2,玩家技能分析!$A$2:$A$7,),MATCH($F9,玩家技能分析!$B$1:$D$1,))</f>
        <v>10</v>
      </c>
      <c r="R9" s="8">
        <f>IF(E9&lt;&gt;E10,-1,M9*INDEX(玩家技能分析!$B$2:$D$9,MATCH(玩家技能分析!$A$9,玩家技能分析!$A$2:$A$9,),MATCH($F9,玩家技能分析!$B$1:$D$1,))*INDEX(玩家技能分析!$B$2:$D$8,MATCH(R$2,玩家技能分析!$A$2:$A$7,),MATCH($F9,玩家技能分析!$B$1:$D$1,)))</f>
        <v>10</v>
      </c>
      <c r="S9" s="8">
        <f>INDEX(玩家技能分析!$B$2:$D$8,MATCH(S$2,玩家技能分析!$A$2:$A$7,),MATCH($F9,玩家技能分析!$B$1:$D$1,))</f>
        <v>10</v>
      </c>
      <c r="T9" s="8">
        <f>INDEX(玩家技能分析!$B$2:$D$8,MATCH(T$2,玩家技能分析!$A$2:$A$7,),MATCH($F9,玩家技能分析!$B$1:$D$1,))</f>
        <v>1</v>
      </c>
      <c r="U9" s="8">
        <v>15</v>
      </c>
      <c r="V9" s="8">
        <v>2</v>
      </c>
      <c r="W9" s="8">
        <v>100</v>
      </c>
      <c r="X9" s="8">
        <v>1</v>
      </c>
      <c r="AJ9" s="8" t="str">
        <f t="shared" si="4"/>
        <v/>
      </c>
      <c r="AK9" s="8" t="str">
        <f t="shared" si="4"/>
        <v/>
      </c>
      <c r="AL9" s="8" t="str">
        <f t="shared" si="4"/>
        <v/>
      </c>
      <c r="AM9" s="8" t="str">
        <f t="shared" si="4"/>
        <v/>
      </c>
      <c r="AN9" s="8" t="str">
        <f t="shared" si="4"/>
        <v/>
      </c>
      <c r="AO9" s="8" t="str">
        <f t="shared" si="4"/>
        <v/>
      </c>
      <c r="AP9" s="8" t="str">
        <f t="shared" si="4"/>
        <v/>
      </c>
      <c r="AQ9" s="8" t="str">
        <f t="shared" si="4"/>
        <v/>
      </c>
      <c r="AR9" s="8" t="str">
        <f t="shared" si="4"/>
        <v/>
      </c>
      <c r="AS9" s="8" t="str">
        <f t="shared" si="4"/>
        <v/>
      </c>
      <c r="AT9" s="8" t="str">
        <f t="shared" si="5"/>
        <v/>
      </c>
      <c r="AU9" s="8" t="str">
        <f t="shared" si="5"/>
        <v/>
      </c>
      <c r="AV9" s="8" t="str">
        <f t="shared" si="5"/>
        <v/>
      </c>
      <c r="AW9" s="8" t="str">
        <f t="shared" si="5"/>
        <v/>
      </c>
      <c r="AX9" s="8" t="str">
        <f t="shared" si="5"/>
        <v/>
      </c>
      <c r="AY9" s="8" t="str">
        <f t="shared" si="5"/>
        <v/>
      </c>
      <c r="AZ9" s="8" t="str">
        <f t="shared" si="5"/>
        <v/>
      </c>
      <c r="BA9" s="8" t="str">
        <f t="shared" si="5"/>
        <v/>
      </c>
      <c r="BB9" s="8" t="str">
        <f t="shared" si="5"/>
        <v/>
      </c>
      <c r="BC9" s="8" t="str">
        <f t="shared" si="5"/>
        <v/>
      </c>
      <c r="BD9" s="8" t="str">
        <f t="shared" si="6"/>
        <v/>
      </c>
      <c r="BE9" s="8" t="str">
        <f t="shared" si="6"/>
        <v/>
      </c>
      <c r="BF9" s="8" t="str">
        <f t="shared" si="6"/>
        <v/>
      </c>
      <c r="BG9" s="8" t="str">
        <f t="shared" si="6"/>
        <v/>
      </c>
      <c r="BH9" s="8" t="str">
        <f t="shared" si="6"/>
        <v/>
      </c>
      <c r="BI9" s="8" t="str">
        <f t="shared" si="6"/>
        <v/>
      </c>
      <c r="BJ9" s="8" t="str">
        <f t="shared" si="6"/>
        <v/>
      </c>
      <c r="BK9" s="8" t="str">
        <f t="shared" si="6"/>
        <v/>
      </c>
      <c r="BL9" s="8" t="str">
        <f t="shared" si="6"/>
        <v/>
      </c>
      <c r="BM9" s="8" t="str">
        <f t="shared" si="6"/>
        <v/>
      </c>
      <c r="BN9" s="8" t="str">
        <f t="shared" si="7"/>
        <v/>
      </c>
      <c r="BO9" s="8" t="str">
        <f t="shared" si="7"/>
        <v/>
      </c>
      <c r="BP9" s="8" t="str">
        <f t="shared" si="7"/>
        <v/>
      </c>
      <c r="BQ9" s="8" t="str">
        <f t="shared" si="7"/>
        <v/>
      </c>
      <c r="BR9" s="8" t="str">
        <f t="shared" si="7"/>
        <v/>
      </c>
      <c r="BS9" s="8" t="str">
        <f t="shared" si="7"/>
        <v/>
      </c>
      <c r="BT9" s="8" t="str">
        <f t="shared" si="7"/>
        <v/>
      </c>
      <c r="BU9" s="8" t="str">
        <f t="shared" si="7"/>
        <v/>
      </c>
      <c r="BV9" s="8" t="str">
        <f t="shared" si="7"/>
        <v/>
      </c>
      <c r="BW9" s="8" t="str">
        <f t="shared" si="7"/>
        <v/>
      </c>
    </row>
    <row r="10" customHeight="1" spans="1:75">
      <c r="A10" s="8">
        <f>VLOOKUP($A$2,表索引!A:C,3,FALSE)+ROW(A10)-4</f>
        <v>24006</v>
      </c>
      <c r="C10" s="23" t="str">
        <f t="shared" si="1"/>
        <v>重击描述</v>
      </c>
      <c r="D10" s="23" t="s">
        <v>226</v>
      </c>
      <c r="E10" s="23" t="s">
        <v>230</v>
      </c>
      <c r="F10" s="8">
        <v>0</v>
      </c>
      <c r="G10" s="8">
        <v>1</v>
      </c>
      <c r="I10" s="23" t="s">
        <v>228</v>
      </c>
      <c r="J10" s="23" t="s">
        <v>229</v>
      </c>
      <c r="K10" s="23">
        <v>0</v>
      </c>
      <c r="L10" s="8">
        <f t="shared" si="2"/>
        <v>0</v>
      </c>
      <c r="M10" s="8">
        <f t="shared" si="3"/>
        <v>2</v>
      </c>
      <c r="N10" s="8">
        <f>INDEX(玩家技能分析!$B$2:$D$8,MATCH(N$2,玩家技能分析!$A$2:$A$8,),MATCH($F10,玩家技能分析!$B$1:$D$1,))</f>
        <v>100</v>
      </c>
      <c r="O10" s="8">
        <f>INDEX(玩家技能分析!$B$2:$D$8,MATCH(O$2,玩家技能分析!$A$2:$A$7,),MATCH($F10,玩家技能分析!$B$1:$D$1,))</f>
        <v>0</v>
      </c>
      <c r="P10" s="8">
        <f>INDEX(玩家技能分析!$B$2:$D$8,MATCH(P$2,玩家技能分析!$A$2:$A$7,),MATCH($F10,玩家技能分析!$B$1:$D$1,))</f>
        <v>100</v>
      </c>
      <c r="Q10" s="8">
        <f>INDEX(玩家技能分析!$B$2:$D$8,MATCH(Q$2,玩家技能分析!$A$2:$A$7,),MATCH($F10,玩家技能分析!$B$1:$D$1,))</f>
        <v>10</v>
      </c>
      <c r="R10" s="8">
        <f>IF(E10&lt;&gt;E11,-1,M10*INDEX(玩家技能分析!$B$2:$D$9,MATCH(玩家技能分析!$A$9,玩家技能分析!$A$2:$A$9,),MATCH($F10,玩家技能分析!$B$1:$D$1,))*INDEX(玩家技能分析!$B$2:$D$8,MATCH(R$2,玩家技能分析!$A$2:$A$7,),MATCH($F10,玩家技能分析!$B$1:$D$1,)))</f>
        <v>-1</v>
      </c>
      <c r="S10" s="8">
        <f>INDEX(玩家技能分析!$B$2:$D$8,MATCH(S$2,玩家技能分析!$A$2:$A$7,),MATCH($F10,玩家技能分析!$B$1:$D$1,))</f>
        <v>10</v>
      </c>
      <c r="T10" s="8">
        <f>INDEX(玩家技能分析!$B$2:$D$8,MATCH(T$2,玩家技能分析!$A$2:$A$7,),MATCH($F10,玩家技能分析!$B$1:$D$1,))</f>
        <v>1</v>
      </c>
      <c r="U10" s="8">
        <v>12</v>
      </c>
      <c r="V10" s="8">
        <v>2.2</v>
      </c>
      <c r="W10" s="8">
        <v>100</v>
      </c>
      <c r="X10" s="8">
        <v>1</v>
      </c>
      <c r="AJ10" s="8" t="str">
        <f t="shared" si="4"/>
        <v/>
      </c>
      <c r="AK10" s="8" t="str">
        <f t="shared" si="4"/>
        <v/>
      </c>
      <c r="AL10" s="8" t="str">
        <f t="shared" si="4"/>
        <v/>
      </c>
      <c r="AM10" s="8" t="str">
        <f t="shared" si="4"/>
        <v/>
      </c>
      <c r="AN10" s="8" t="str">
        <f t="shared" si="4"/>
        <v/>
      </c>
      <c r="AO10" s="8" t="str">
        <f t="shared" si="4"/>
        <v/>
      </c>
      <c r="AP10" s="8" t="str">
        <f t="shared" si="4"/>
        <v/>
      </c>
      <c r="AQ10" s="8" t="str">
        <f t="shared" si="4"/>
        <v/>
      </c>
      <c r="AR10" s="8" t="str">
        <f t="shared" si="4"/>
        <v/>
      </c>
      <c r="AS10" s="8" t="str">
        <f t="shared" si="4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6"/>
        <v/>
      </c>
      <c r="BE10" s="8" t="str">
        <f t="shared" si="6"/>
        <v/>
      </c>
      <c r="BF10" s="8" t="str">
        <f t="shared" si="6"/>
        <v/>
      </c>
      <c r="BG10" s="8" t="str">
        <f t="shared" si="6"/>
        <v/>
      </c>
      <c r="BH10" s="8" t="str">
        <f t="shared" si="6"/>
        <v/>
      </c>
      <c r="BI10" s="8" t="str">
        <f t="shared" si="6"/>
        <v/>
      </c>
      <c r="BJ10" s="8" t="str">
        <f t="shared" si="6"/>
        <v/>
      </c>
      <c r="BK10" s="8" t="str">
        <f t="shared" si="6"/>
        <v/>
      </c>
      <c r="BL10" s="8" t="str">
        <f t="shared" si="6"/>
        <v/>
      </c>
      <c r="BM10" s="8" t="str">
        <f t="shared" si="6"/>
        <v/>
      </c>
      <c r="BN10" s="8" t="str">
        <f t="shared" si="7"/>
        <v/>
      </c>
      <c r="BO10" s="8" t="str">
        <f t="shared" si="7"/>
        <v/>
      </c>
      <c r="BP10" s="8" t="str">
        <f t="shared" si="7"/>
        <v/>
      </c>
      <c r="BQ10" s="8" t="str">
        <f t="shared" si="7"/>
        <v/>
      </c>
      <c r="BR10" s="8" t="str">
        <f t="shared" si="7"/>
        <v/>
      </c>
      <c r="BS10" s="8" t="str">
        <f t="shared" si="7"/>
        <v/>
      </c>
      <c r="BT10" s="8" t="str">
        <f t="shared" si="7"/>
        <v/>
      </c>
      <c r="BU10" s="8" t="str">
        <f t="shared" si="7"/>
        <v/>
      </c>
      <c r="BV10" s="8" t="str">
        <f t="shared" si="7"/>
        <v/>
      </c>
      <c r="BW10" s="8" t="str">
        <f t="shared" si="7"/>
        <v/>
      </c>
    </row>
    <row r="11" customHeight="1" spans="1:75">
      <c r="A11" s="8">
        <f>VLOOKUP($A$2,表索引!A:C,3,FALSE)+ROW(A11)-4</f>
        <v>24007</v>
      </c>
      <c r="C11" s="23" t="str">
        <f t="shared" si="1"/>
        <v>不屈描述</v>
      </c>
      <c r="D11" s="23" t="s">
        <v>231</v>
      </c>
      <c r="E11" s="23" t="s">
        <v>232</v>
      </c>
      <c r="F11" s="8">
        <v>0</v>
      </c>
      <c r="G11" s="8">
        <v>1</v>
      </c>
      <c r="I11" s="23" t="s">
        <v>233</v>
      </c>
      <c r="J11" s="23" t="s">
        <v>234</v>
      </c>
      <c r="K11" s="23">
        <v>1</v>
      </c>
      <c r="L11" s="8">
        <f t="shared" si="2"/>
        <v>0</v>
      </c>
      <c r="M11" s="8">
        <f t="shared" si="3"/>
        <v>1</v>
      </c>
      <c r="N11" s="8">
        <f>INDEX(玩家技能分析!$B$2:$D$8,MATCH(N$2,玩家技能分析!$A$2:$A$8,),MATCH($F11,玩家技能分析!$B$1:$D$1,))</f>
        <v>100</v>
      </c>
      <c r="O11" s="8">
        <f>INDEX(玩家技能分析!$B$2:$D$8,MATCH(O$2,玩家技能分析!$A$2:$A$7,),MATCH($F11,玩家技能分析!$B$1:$D$1,))</f>
        <v>0</v>
      </c>
      <c r="P11" s="8">
        <f>INDEX(玩家技能分析!$B$2:$D$8,MATCH(P$2,玩家技能分析!$A$2:$A$7,),MATCH($F11,玩家技能分析!$B$1:$D$1,))</f>
        <v>100</v>
      </c>
      <c r="Q11" s="8">
        <f>INDEX(玩家技能分析!$B$2:$D$8,MATCH(Q$2,玩家技能分析!$A$2:$A$7,),MATCH($F11,玩家技能分析!$B$1:$D$1,))</f>
        <v>10</v>
      </c>
      <c r="R11" s="8">
        <f>IF(E11&lt;&gt;E12,-1,M11*INDEX(玩家技能分析!$B$2:$D$9,MATCH(玩家技能分析!$A$9,玩家技能分析!$A$2:$A$9,),MATCH($F11,玩家技能分析!$B$1:$D$1,))*INDEX(玩家技能分析!$B$2:$D$8,MATCH(R$2,玩家技能分析!$A$2:$A$7,),MATCH($F11,玩家技能分析!$B$1:$D$1,)))</f>
        <v>10</v>
      </c>
      <c r="S11" s="8">
        <f>INDEX(玩家技能分析!$B$2:$D$8,MATCH(S$2,玩家技能分析!$A$2:$A$7,),MATCH($F11,玩家技能分析!$B$1:$D$1,))</f>
        <v>10</v>
      </c>
      <c r="T11" s="8">
        <f>INDEX(玩家技能分析!$B$2:$D$8,MATCH(T$2,玩家技能分析!$A$2:$A$7,),MATCH($F11,玩家技能分析!$B$1:$D$1,))</f>
        <v>1</v>
      </c>
      <c r="U11" s="8">
        <v>15</v>
      </c>
      <c r="V11" s="8">
        <v>1</v>
      </c>
      <c r="W11" s="8">
        <v>0</v>
      </c>
      <c r="Y11" s="8">
        <v>3</v>
      </c>
      <c r="AE11" s="8" t="s">
        <v>31</v>
      </c>
      <c r="AF11" s="8">
        <v>-10000</v>
      </c>
      <c r="AJ11" s="8" t="str">
        <f t="shared" si="4"/>
        <v/>
      </c>
      <c r="AK11" s="8" t="str">
        <f t="shared" si="4"/>
        <v/>
      </c>
      <c r="AL11" s="8" t="str">
        <f t="shared" si="4"/>
        <v/>
      </c>
      <c r="AM11" s="8" t="str">
        <f t="shared" si="4"/>
        <v/>
      </c>
      <c r="AN11" s="8" t="str">
        <f t="shared" si="4"/>
        <v/>
      </c>
      <c r="AO11" s="8" t="str">
        <f t="shared" si="4"/>
        <v/>
      </c>
      <c r="AP11" s="8" t="str">
        <f t="shared" si="4"/>
        <v/>
      </c>
      <c r="AQ11" s="8" t="str">
        <f t="shared" si="4"/>
        <v/>
      </c>
      <c r="AR11" s="8">
        <f t="shared" si="4"/>
        <v>-10000</v>
      </c>
      <c r="AS11" s="8" t="str">
        <f t="shared" si="4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6"/>
        <v/>
      </c>
      <c r="BE11" s="8" t="str">
        <f t="shared" si="6"/>
        <v/>
      </c>
      <c r="BF11" s="8" t="str">
        <f t="shared" si="6"/>
        <v/>
      </c>
      <c r="BG11" s="8" t="str">
        <f t="shared" si="6"/>
        <v/>
      </c>
      <c r="BH11" s="8" t="str">
        <f t="shared" si="6"/>
        <v/>
      </c>
      <c r="BI11" s="8" t="str">
        <f t="shared" si="6"/>
        <v/>
      </c>
      <c r="BJ11" s="8" t="str">
        <f t="shared" si="6"/>
        <v/>
      </c>
      <c r="BK11" s="8" t="str">
        <f t="shared" si="6"/>
        <v/>
      </c>
      <c r="BL11" s="8" t="str">
        <f t="shared" si="6"/>
        <v/>
      </c>
      <c r="BM11" s="8" t="str">
        <f t="shared" si="6"/>
        <v/>
      </c>
      <c r="BN11" s="8" t="str">
        <f t="shared" si="7"/>
        <v/>
      </c>
      <c r="BO11" s="8" t="str">
        <f t="shared" si="7"/>
        <v/>
      </c>
      <c r="BP11" s="8" t="str">
        <f t="shared" si="7"/>
        <v/>
      </c>
      <c r="BQ11" s="8" t="str">
        <f t="shared" si="7"/>
        <v/>
      </c>
      <c r="BR11" s="8" t="str">
        <f t="shared" si="7"/>
        <v/>
      </c>
      <c r="BS11" s="8" t="str">
        <f t="shared" si="7"/>
        <v/>
      </c>
      <c r="BT11" s="8" t="str">
        <f t="shared" si="7"/>
        <v/>
      </c>
      <c r="BU11" s="8" t="str">
        <f t="shared" si="7"/>
        <v/>
      </c>
      <c r="BV11" s="8" t="str">
        <f t="shared" si="7"/>
        <v/>
      </c>
      <c r="BW11" s="8" t="str">
        <f t="shared" si="7"/>
        <v/>
      </c>
    </row>
    <row r="12" customHeight="1" spans="1:75">
      <c r="A12" s="8">
        <f>VLOOKUP($A$2,表索引!A:C,3,FALSE)+ROW(A12)-4</f>
        <v>24008</v>
      </c>
      <c r="C12" s="23" t="str">
        <f t="shared" si="1"/>
        <v>不屈描述</v>
      </c>
      <c r="D12" s="23" t="s">
        <v>231</v>
      </c>
      <c r="E12" s="23" t="s">
        <v>232</v>
      </c>
      <c r="F12" s="8">
        <v>0</v>
      </c>
      <c r="G12" s="8">
        <v>1</v>
      </c>
      <c r="I12" s="23" t="s">
        <v>233</v>
      </c>
      <c r="J12" s="23" t="s">
        <v>234</v>
      </c>
      <c r="K12" s="23">
        <v>1</v>
      </c>
      <c r="L12" s="8">
        <f t="shared" si="2"/>
        <v>0</v>
      </c>
      <c r="M12" s="8">
        <f t="shared" si="3"/>
        <v>2</v>
      </c>
      <c r="N12" s="8">
        <f>INDEX(玩家技能分析!$B$2:$D$8,MATCH(N$2,玩家技能分析!$A$2:$A$8,),MATCH($F12,玩家技能分析!$B$1:$D$1,))</f>
        <v>100</v>
      </c>
      <c r="O12" s="8">
        <f>INDEX(玩家技能分析!$B$2:$D$8,MATCH(O$2,玩家技能分析!$A$2:$A$7,),MATCH($F12,玩家技能分析!$B$1:$D$1,))</f>
        <v>0</v>
      </c>
      <c r="P12" s="8">
        <f>INDEX(玩家技能分析!$B$2:$D$8,MATCH(P$2,玩家技能分析!$A$2:$A$7,),MATCH($F12,玩家技能分析!$B$1:$D$1,))</f>
        <v>100</v>
      </c>
      <c r="Q12" s="8">
        <f>INDEX(玩家技能分析!$B$2:$D$8,MATCH(Q$2,玩家技能分析!$A$2:$A$7,),MATCH($F12,玩家技能分析!$B$1:$D$1,))</f>
        <v>10</v>
      </c>
      <c r="R12" s="8">
        <f>IF(E12&lt;&gt;E13,-1,M12*INDEX(玩家技能分析!$B$2:$D$9,MATCH(玩家技能分析!$A$9,玩家技能分析!$A$2:$A$9,),MATCH($F12,玩家技能分析!$B$1:$D$1,))*INDEX(玩家技能分析!$B$2:$D$8,MATCH(R$2,玩家技能分析!$A$2:$A$7,),MATCH($F12,玩家技能分析!$B$1:$D$1,)))</f>
        <v>-1</v>
      </c>
      <c r="S12" s="8">
        <f>INDEX(玩家技能分析!$B$2:$D$8,MATCH(S$2,玩家技能分析!$A$2:$A$7,),MATCH($F12,玩家技能分析!$B$1:$D$1,))</f>
        <v>10</v>
      </c>
      <c r="T12" s="8">
        <f>INDEX(玩家技能分析!$B$2:$D$8,MATCH(T$2,玩家技能分析!$A$2:$A$7,),MATCH($F12,玩家技能分析!$B$1:$D$1,))</f>
        <v>1</v>
      </c>
      <c r="U12" s="8">
        <v>12</v>
      </c>
      <c r="V12" s="8">
        <v>2</v>
      </c>
      <c r="W12" s="8">
        <v>0</v>
      </c>
      <c r="Y12" s="8">
        <v>5</v>
      </c>
      <c r="AE12" s="8" t="s">
        <v>31</v>
      </c>
      <c r="AF12" s="8">
        <v>-10000</v>
      </c>
      <c r="AJ12" s="8" t="str">
        <f t="shared" si="4"/>
        <v/>
      </c>
      <c r="AK12" s="8" t="str">
        <f t="shared" si="4"/>
        <v/>
      </c>
      <c r="AL12" s="8" t="str">
        <f t="shared" si="4"/>
        <v/>
      </c>
      <c r="AM12" s="8" t="str">
        <f t="shared" si="4"/>
        <v/>
      </c>
      <c r="AN12" s="8" t="str">
        <f t="shared" si="4"/>
        <v/>
      </c>
      <c r="AO12" s="8" t="str">
        <f t="shared" si="4"/>
        <v/>
      </c>
      <c r="AP12" s="8" t="str">
        <f t="shared" si="4"/>
        <v/>
      </c>
      <c r="AQ12" s="8" t="str">
        <f t="shared" si="4"/>
        <v/>
      </c>
      <c r="AR12" s="8">
        <f t="shared" si="4"/>
        <v>-10000</v>
      </c>
      <c r="AS12" s="8" t="str">
        <f t="shared" si="4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6"/>
        <v/>
      </c>
      <c r="BE12" s="8" t="str">
        <f t="shared" si="6"/>
        <v/>
      </c>
      <c r="BF12" s="8" t="str">
        <f t="shared" si="6"/>
        <v/>
      </c>
      <c r="BG12" s="8" t="str">
        <f t="shared" si="6"/>
        <v/>
      </c>
      <c r="BH12" s="8" t="str">
        <f t="shared" si="6"/>
        <v/>
      </c>
      <c r="BI12" s="8" t="str">
        <f t="shared" si="6"/>
        <v/>
      </c>
      <c r="BJ12" s="8" t="str">
        <f t="shared" si="6"/>
        <v/>
      </c>
      <c r="BK12" s="8" t="str">
        <f t="shared" si="6"/>
        <v/>
      </c>
      <c r="BL12" s="8" t="str">
        <f t="shared" si="6"/>
        <v/>
      </c>
      <c r="BM12" s="8" t="str">
        <f t="shared" si="6"/>
        <v/>
      </c>
      <c r="BN12" s="8" t="str">
        <f t="shared" si="7"/>
        <v/>
      </c>
      <c r="BO12" s="8" t="str">
        <f t="shared" si="7"/>
        <v/>
      </c>
      <c r="BP12" s="8" t="str">
        <f t="shared" si="7"/>
        <v/>
      </c>
      <c r="BQ12" s="8" t="str">
        <f t="shared" si="7"/>
        <v/>
      </c>
      <c r="BR12" s="8" t="str">
        <f t="shared" si="7"/>
        <v/>
      </c>
      <c r="BS12" s="8" t="str">
        <f t="shared" si="7"/>
        <v/>
      </c>
      <c r="BT12" s="8" t="str">
        <f t="shared" si="7"/>
        <v/>
      </c>
      <c r="BU12" s="8" t="str">
        <f t="shared" si="7"/>
        <v/>
      </c>
      <c r="BV12" s="8" t="str">
        <f t="shared" si="7"/>
        <v/>
      </c>
      <c r="BW12" s="8" t="str">
        <f t="shared" si="7"/>
        <v/>
      </c>
    </row>
    <row r="13" customHeight="1" spans="1:41">
      <c r="A13" s="8">
        <f>VLOOKUP($A$2,表索引!A:C,3,FALSE)+ROW(A13)-4</f>
        <v>24009</v>
      </c>
      <c r="C13" s="23" t="str">
        <f t="shared" si="1"/>
        <v>怒气掌握描述</v>
      </c>
      <c r="D13" s="23" t="s">
        <v>231</v>
      </c>
      <c r="E13" s="23" t="s">
        <v>235</v>
      </c>
      <c r="F13" s="8">
        <v>0</v>
      </c>
      <c r="G13" s="8">
        <v>1</v>
      </c>
      <c r="I13" s="23" t="s">
        <v>236</v>
      </c>
      <c r="J13" s="23" t="s">
        <v>237</v>
      </c>
      <c r="K13" s="23">
        <v>3</v>
      </c>
      <c r="L13" s="8">
        <f t="shared" si="2"/>
        <v>1</v>
      </c>
      <c r="M13" s="8">
        <f t="shared" si="3"/>
        <v>1</v>
      </c>
      <c r="N13" s="8">
        <f>INDEX(玩家技能分析!$B$2:$D$8,MATCH(N$2,玩家技能分析!$A$2:$A$8,),MATCH($F13,玩家技能分析!$B$1:$D$1,))</f>
        <v>100</v>
      </c>
      <c r="O13" s="8">
        <f>INDEX(玩家技能分析!$B$2:$D$8,MATCH(O$2,玩家技能分析!$A$2:$A$7,),MATCH($F13,玩家技能分析!$B$1:$D$1,))</f>
        <v>0</v>
      </c>
      <c r="P13" s="8">
        <f>INDEX(玩家技能分析!$B$2:$D$8,MATCH(P$2,玩家技能分析!$A$2:$A$7,),MATCH($F13,玩家技能分析!$B$1:$D$1,))</f>
        <v>100</v>
      </c>
      <c r="Q13" s="8">
        <f>INDEX(玩家技能分析!$B$2:$D$8,MATCH(Q$2,玩家技能分析!$A$2:$A$7,),MATCH($F13,玩家技能分析!$B$1:$D$1,))</f>
        <v>10</v>
      </c>
      <c r="R13" s="8">
        <f>IF(E13&lt;&gt;E14,-1,M13*INDEX(玩家技能分析!$B$2:$D$9,MATCH(玩家技能分析!$A$9,玩家技能分析!$A$2:$A$9,),MATCH($F13,玩家技能分析!$B$1:$D$1,))*INDEX(玩家技能分析!$B$2:$D$8,MATCH(R$2,玩家技能分析!$A$2:$A$7,),MATCH($F13,玩家技能分析!$B$1:$D$1,)))</f>
        <v>10</v>
      </c>
      <c r="S13" s="8">
        <f>INDEX(玩家技能分析!$B$2:$D$8,MATCH(S$2,玩家技能分析!$A$2:$A$7,),MATCH($F13,玩家技能分析!$B$1:$D$1,))</f>
        <v>10</v>
      </c>
      <c r="T13" s="8">
        <f>INDEX(玩家技能分析!$B$2:$D$8,MATCH(T$2,玩家技能分析!$A$2:$A$7,),MATCH($F13,玩家技能分析!$B$1:$D$1,))</f>
        <v>1</v>
      </c>
      <c r="AE13" s="8" t="s">
        <v>31</v>
      </c>
      <c r="AF13" s="8">
        <v>-3</v>
      </c>
      <c r="AL13" s="8"/>
      <c r="AM13" s="8"/>
      <c r="AN13" s="8"/>
      <c r="AO13" s="8"/>
    </row>
    <row r="14" customHeight="1" spans="1:41">
      <c r="A14" s="8">
        <f>VLOOKUP($A$2,表索引!A:C,3,FALSE)+ROW(A14)-4</f>
        <v>24010</v>
      </c>
      <c r="C14" s="23" t="str">
        <f t="shared" si="1"/>
        <v>怒气掌握描述</v>
      </c>
      <c r="D14" s="23" t="s">
        <v>231</v>
      </c>
      <c r="E14" s="23" t="s">
        <v>235</v>
      </c>
      <c r="F14" s="8">
        <v>0</v>
      </c>
      <c r="G14" s="8">
        <v>1</v>
      </c>
      <c r="I14" s="23" t="s">
        <v>236</v>
      </c>
      <c r="J14" s="23" t="s">
        <v>237</v>
      </c>
      <c r="K14" s="23">
        <v>3</v>
      </c>
      <c r="L14" s="8">
        <f t="shared" ref="L14:L46" si="8">IF(K14&lt;=1,0,1)</f>
        <v>1</v>
      </c>
      <c r="M14" s="8">
        <f t="shared" si="3"/>
        <v>2</v>
      </c>
      <c r="N14" s="8">
        <f>INDEX(玩家技能分析!$B$2:$D$8,MATCH(N$2,玩家技能分析!$A$2:$A$8,),MATCH($F14,玩家技能分析!$B$1:$D$1,))</f>
        <v>100</v>
      </c>
      <c r="O14" s="8">
        <f>INDEX(玩家技能分析!$B$2:$D$8,MATCH(O$2,玩家技能分析!$A$2:$A$7,),MATCH($F14,玩家技能分析!$B$1:$D$1,))</f>
        <v>0</v>
      </c>
      <c r="P14" s="8">
        <f>INDEX(玩家技能分析!$B$2:$D$8,MATCH(P$2,玩家技能分析!$A$2:$A$7,),MATCH($F14,玩家技能分析!$B$1:$D$1,))</f>
        <v>100</v>
      </c>
      <c r="Q14" s="8">
        <f>INDEX(玩家技能分析!$B$2:$D$8,MATCH(Q$2,玩家技能分析!$A$2:$A$7,),MATCH($F14,玩家技能分析!$B$1:$D$1,))</f>
        <v>10</v>
      </c>
      <c r="R14" s="8">
        <f>IF(E14&lt;&gt;E15,-1,M14*INDEX(玩家技能分析!$B$2:$D$9,MATCH(玩家技能分析!$A$9,玩家技能分析!$A$2:$A$9,),MATCH($F14,玩家技能分析!$B$1:$D$1,))*INDEX(玩家技能分析!$B$2:$D$8,MATCH(R$2,玩家技能分析!$A$2:$A$7,),MATCH($F14,玩家技能分析!$B$1:$D$1,)))</f>
        <v>-1</v>
      </c>
      <c r="S14" s="8">
        <f>INDEX(玩家技能分析!$B$2:$D$8,MATCH(S$2,玩家技能分析!$A$2:$A$7,),MATCH($F14,玩家技能分析!$B$1:$D$1,))</f>
        <v>10</v>
      </c>
      <c r="T14" s="8">
        <f>INDEX(玩家技能分析!$B$2:$D$8,MATCH(T$2,玩家技能分析!$A$2:$A$7,),MATCH($F14,玩家技能分析!$B$1:$D$1,))</f>
        <v>1</v>
      </c>
      <c r="AE14" s="8" t="s">
        <v>31</v>
      </c>
      <c r="AF14" s="8">
        <v>-5</v>
      </c>
      <c r="AL14" s="8"/>
      <c r="AM14" s="8"/>
      <c r="AN14" s="8"/>
      <c r="AO14" s="8"/>
    </row>
    <row r="15" customHeight="1" spans="1:41">
      <c r="A15" s="8">
        <f>VLOOKUP($A$2,表索引!A:C,3,FALSE)+ROW(A15)-4</f>
        <v>24011</v>
      </c>
      <c r="C15" s="23" t="str">
        <f t="shared" si="1"/>
        <v>灵韵描述</v>
      </c>
      <c r="D15" s="23"/>
      <c r="E15" s="23" t="s">
        <v>238</v>
      </c>
      <c r="F15" s="8">
        <v>0</v>
      </c>
      <c r="G15" s="8">
        <v>1</v>
      </c>
      <c r="I15" s="23" t="s">
        <v>239</v>
      </c>
      <c r="J15" s="23" t="s">
        <v>240</v>
      </c>
      <c r="K15" s="23">
        <v>3</v>
      </c>
      <c r="L15" s="8">
        <f t="shared" si="8"/>
        <v>1</v>
      </c>
      <c r="M15" s="8">
        <f t="shared" ref="M15:M55" si="9">IF(E15&lt;&gt;E14,1,M14+1)</f>
        <v>1</v>
      </c>
      <c r="N15" s="8">
        <f>INDEX(玩家技能分析!$B$2:$D$8,MATCH(N$2,玩家技能分析!$A$2:$A$8,),MATCH($F15,玩家技能分析!$B$1:$D$1,))</f>
        <v>100</v>
      </c>
      <c r="O15" s="8">
        <f>INDEX(玩家技能分析!$B$2:$D$8,MATCH(O$2,玩家技能分析!$A$2:$A$7,),MATCH($F15,玩家技能分析!$B$1:$D$1,))</f>
        <v>0</v>
      </c>
      <c r="P15" s="8">
        <f>INDEX(玩家技能分析!$B$2:$D$8,MATCH(P$2,玩家技能分析!$A$2:$A$7,),MATCH($F15,玩家技能分析!$B$1:$D$1,))</f>
        <v>100</v>
      </c>
      <c r="Q15" s="8">
        <f>INDEX(玩家技能分析!$B$2:$D$8,MATCH(Q$2,玩家技能分析!$A$2:$A$7,),MATCH($F15,玩家技能分析!$B$1:$D$1,))</f>
        <v>10</v>
      </c>
      <c r="R15" s="8">
        <f>IF(E15&lt;&gt;E16,-1,M15*INDEX(玩家技能分析!$B$2:$D$9,MATCH(玩家技能分析!$A$9,玩家技能分析!$A$2:$A$9,),MATCH($F15,玩家技能分析!$B$1:$D$1,))*INDEX(玩家技能分析!$B$2:$D$8,MATCH(R$2,玩家技能分析!$A$2:$A$7,),MATCH($F15,玩家技能分析!$B$1:$D$1,)))</f>
        <v>10</v>
      </c>
      <c r="S15" s="8">
        <f>INDEX(玩家技能分析!$B$2:$D$8,MATCH(S$2,玩家技能分析!$A$2:$A$7,),MATCH($F15,玩家技能分析!$B$1:$D$1,))</f>
        <v>10</v>
      </c>
      <c r="T15" s="8">
        <f>INDEX(玩家技能分析!$B$2:$D$8,MATCH(T$2,玩家技能分析!$A$2:$A$7,),MATCH($F15,玩家技能分析!$B$1:$D$1,))</f>
        <v>1</v>
      </c>
      <c r="AE15" s="8" t="s">
        <v>24</v>
      </c>
      <c r="AF15" s="8">
        <v>-0.2</v>
      </c>
      <c r="AG15" s="8" t="s">
        <v>34</v>
      </c>
      <c r="AH15" s="8">
        <v>0.2</v>
      </c>
      <c r="AL15" s="8"/>
      <c r="AM15" s="8"/>
      <c r="AN15" s="8"/>
      <c r="AO15" s="8"/>
    </row>
    <row r="16" customHeight="1" spans="1:41">
      <c r="A16" s="8">
        <f>VLOOKUP($A$2,表索引!A:C,3,FALSE)+ROW(A16)-4</f>
        <v>24012</v>
      </c>
      <c r="C16" s="23" t="str">
        <f t="shared" si="1"/>
        <v>灵韵描述</v>
      </c>
      <c r="D16" s="23"/>
      <c r="E16" s="23" t="s">
        <v>238</v>
      </c>
      <c r="F16" s="8">
        <v>0</v>
      </c>
      <c r="G16" s="8">
        <v>1</v>
      </c>
      <c r="I16" s="23" t="s">
        <v>239</v>
      </c>
      <c r="J16" s="23" t="s">
        <v>240</v>
      </c>
      <c r="K16" s="23">
        <v>3</v>
      </c>
      <c r="L16" s="8">
        <f t="shared" si="8"/>
        <v>1</v>
      </c>
      <c r="M16" s="8">
        <f t="shared" si="9"/>
        <v>2</v>
      </c>
      <c r="N16" s="8">
        <f>INDEX(玩家技能分析!$B$2:$D$8,MATCH(N$2,玩家技能分析!$A$2:$A$8,),MATCH($F16,玩家技能分析!$B$1:$D$1,))</f>
        <v>100</v>
      </c>
      <c r="O16" s="8">
        <f>INDEX(玩家技能分析!$B$2:$D$8,MATCH(O$2,玩家技能分析!$A$2:$A$7,),MATCH($F16,玩家技能分析!$B$1:$D$1,))</f>
        <v>0</v>
      </c>
      <c r="P16" s="8">
        <f>INDEX(玩家技能分析!$B$2:$D$8,MATCH(P$2,玩家技能分析!$A$2:$A$7,),MATCH($F16,玩家技能分析!$B$1:$D$1,))</f>
        <v>100</v>
      </c>
      <c r="Q16" s="8">
        <f>INDEX(玩家技能分析!$B$2:$D$8,MATCH(Q$2,玩家技能分析!$A$2:$A$7,),MATCH($F16,玩家技能分析!$B$1:$D$1,))</f>
        <v>10</v>
      </c>
      <c r="R16" s="8">
        <f>IF(E16&lt;&gt;E17,-1,M16*INDEX(玩家技能分析!$B$2:$D$9,MATCH(玩家技能分析!$A$9,玩家技能分析!$A$2:$A$9,),MATCH($F16,玩家技能分析!$B$1:$D$1,))*INDEX(玩家技能分析!$B$2:$D$8,MATCH(R$2,玩家技能分析!$A$2:$A$7,),MATCH($F16,玩家技能分析!$B$1:$D$1,)))</f>
        <v>-1</v>
      </c>
      <c r="S16" s="8">
        <f>INDEX(玩家技能分析!$B$2:$D$8,MATCH(S$2,玩家技能分析!$A$2:$A$7,),MATCH($F16,玩家技能分析!$B$1:$D$1,))</f>
        <v>10</v>
      </c>
      <c r="T16" s="8">
        <f>INDEX(玩家技能分析!$B$2:$D$8,MATCH(T$2,玩家技能分析!$A$2:$A$7,),MATCH($F16,玩家技能分析!$B$1:$D$1,))</f>
        <v>1</v>
      </c>
      <c r="AE16" s="8" t="s">
        <v>24</v>
      </c>
      <c r="AF16" s="8">
        <v>-0.1</v>
      </c>
      <c r="AG16" s="8" t="s">
        <v>34</v>
      </c>
      <c r="AH16" s="8">
        <v>0.4</v>
      </c>
      <c r="AL16" s="8"/>
      <c r="AM16" s="8"/>
      <c r="AN16" s="8"/>
      <c r="AO16" s="8"/>
    </row>
    <row r="17" customHeight="1" spans="1:41">
      <c r="A17" s="8">
        <f>VLOOKUP($A$2,表索引!A:C,3,FALSE)+ROW(A17)-4</f>
        <v>24013</v>
      </c>
      <c r="C17" s="23" t="str">
        <f t="shared" si="1"/>
        <v>刽子手描述</v>
      </c>
      <c r="D17" s="23"/>
      <c r="E17" s="23" t="s">
        <v>241</v>
      </c>
      <c r="F17" s="8">
        <v>0</v>
      </c>
      <c r="G17" s="8">
        <v>1</v>
      </c>
      <c r="I17" s="23" t="s">
        <v>242</v>
      </c>
      <c r="J17" s="23" t="s">
        <v>243</v>
      </c>
      <c r="K17" s="23">
        <v>3</v>
      </c>
      <c r="L17" s="8">
        <f t="shared" si="8"/>
        <v>1</v>
      </c>
      <c r="M17" s="8">
        <f t="shared" si="9"/>
        <v>1</v>
      </c>
      <c r="N17" s="8">
        <f>INDEX(玩家技能分析!$B$2:$D$8,MATCH(N$2,玩家技能分析!$A$2:$A$8,),MATCH($F17,玩家技能分析!$B$1:$D$1,))</f>
        <v>100</v>
      </c>
      <c r="O17" s="8">
        <f>INDEX(玩家技能分析!$B$2:$D$8,MATCH(O$2,玩家技能分析!$A$2:$A$7,),MATCH($F17,玩家技能分析!$B$1:$D$1,))</f>
        <v>0</v>
      </c>
      <c r="P17" s="8">
        <f>INDEX(玩家技能分析!$B$2:$D$8,MATCH(P$2,玩家技能分析!$A$2:$A$7,),MATCH($F17,玩家技能分析!$B$1:$D$1,))</f>
        <v>100</v>
      </c>
      <c r="Q17" s="8">
        <f>INDEX(玩家技能分析!$B$2:$D$8,MATCH(Q$2,玩家技能分析!$A$2:$A$7,),MATCH($F17,玩家技能分析!$B$1:$D$1,))</f>
        <v>10</v>
      </c>
      <c r="R17" s="8">
        <f>IF(E17&lt;&gt;E18,-1,M17*INDEX(玩家技能分析!$B$2:$D$9,MATCH(玩家技能分析!$A$9,玩家技能分析!$A$2:$A$9,),MATCH($F17,玩家技能分析!$B$1:$D$1,))*INDEX(玩家技能分析!$B$2:$D$8,MATCH(R$2,玩家技能分析!$A$2:$A$7,),MATCH($F17,玩家技能分析!$B$1:$D$1,)))</f>
        <v>10</v>
      </c>
      <c r="S17" s="8">
        <f>INDEX(玩家技能分析!$B$2:$D$8,MATCH(S$2,玩家技能分析!$A$2:$A$7,),MATCH($F17,玩家技能分析!$B$1:$D$1,))</f>
        <v>10</v>
      </c>
      <c r="T17" s="8">
        <f>INDEX(玩家技能分析!$B$2:$D$8,MATCH(T$2,玩家技能分析!$A$2:$A$7,),MATCH($F17,玩家技能分析!$B$1:$D$1,))</f>
        <v>1</v>
      </c>
      <c r="AE17" s="8" t="s">
        <v>25</v>
      </c>
      <c r="AF17" s="8">
        <v>-0.2</v>
      </c>
      <c r="AG17" s="8" t="s">
        <v>24</v>
      </c>
      <c r="AH17" s="8">
        <v>0.4</v>
      </c>
      <c r="AL17" s="8"/>
      <c r="AM17" s="8"/>
      <c r="AN17" s="8"/>
      <c r="AO17" s="8"/>
    </row>
    <row r="18" customHeight="1" spans="1:41">
      <c r="A18" s="8">
        <f>VLOOKUP($A$2,表索引!A:C,3,FALSE)+ROW(A18)-4</f>
        <v>24014</v>
      </c>
      <c r="C18" s="23" t="str">
        <f t="shared" si="1"/>
        <v>刽子手描述</v>
      </c>
      <c r="D18" s="23"/>
      <c r="E18" s="23" t="s">
        <v>241</v>
      </c>
      <c r="F18" s="8">
        <v>0</v>
      </c>
      <c r="G18" s="8">
        <v>1</v>
      </c>
      <c r="I18" s="23" t="s">
        <v>242</v>
      </c>
      <c r="J18" s="23" t="s">
        <v>243</v>
      </c>
      <c r="K18" s="23">
        <v>3</v>
      </c>
      <c r="L18" s="8">
        <f t="shared" si="8"/>
        <v>1</v>
      </c>
      <c r="M18" s="8">
        <f t="shared" si="9"/>
        <v>2</v>
      </c>
      <c r="N18" s="8">
        <f>INDEX(玩家技能分析!$B$2:$D$8,MATCH(N$2,玩家技能分析!$A$2:$A$8,),MATCH($F18,玩家技能分析!$B$1:$D$1,))</f>
        <v>100</v>
      </c>
      <c r="O18" s="8">
        <f>INDEX(玩家技能分析!$B$2:$D$8,MATCH(O$2,玩家技能分析!$A$2:$A$7,),MATCH($F18,玩家技能分析!$B$1:$D$1,))</f>
        <v>0</v>
      </c>
      <c r="P18" s="8">
        <f>INDEX(玩家技能分析!$B$2:$D$8,MATCH(P$2,玩家技能分析!$A$2:$A$7,),MATCH($F18,玩家技能分析!$B$1:$D$1,))</f>
        <v>100</v>
      </c>
      <c r="Q18" s="8">
        <f>INDEX(玩家技能分析!$B$2:$D$8,MATCH(Q$2,玩家技能分析!$A$2:$A$7,),MATCH($F18,玩家技能分析!$B$1:$D$1,))</f>
        <v>10</v>
      </c>
      <c r="R18" s="8">
        <f>IF(E18&lt;&gt;E23,-1,M18*INDEX(玩家技能分析!$B$2:$D$9,MATCH(玩家技能分析!$A$9,玩家技能分析!$A$2:$A$9,),MATCH($F18,玩家技能分析!$B$1:$D$1,))*INDEX(玩家技能分析!$B$2:$D$8,MATCH(R$2,玩家技能分析!$A$2:$A$7,),MATCH($F18,玩家技能分析!$B$1:$D$1,)))</f>
        <v>-1</v>
      </c>
      <c r="S18" s="8">
        <f>INDEX(玩家技能分析!$B$2:$D$8,MATCH(S$2,玩家技能分析!$A$2:$A$7,),MATCH($F18,玩家技能分析!$B$1:$D$1,))</f>
        <v>10</v>
      </c>
      <c r="T18" s="8">
        <f>INDEX(玩家技能分析!$B$2:$D$8,MATCH(T$2,玩家技能分析!$A$2:$A$7,),MATCH($F18,玩家技能分析!$B$1:$D$1,))</f>
        <v>1</v>
      </c>
      <c r="AE18" s="8" t="s">
        <v>25</v>
      </c>
      <c r="AF18" s="8">
        <v>-0.1</v>
      </c>
      <c r="AG18" s="8" t="s">
        <v>24</v>
      </c>
      <c r="AH18" s="8">
        <v>0.8</v>
      </c>
      <c r="AL18" s="8"/>
      <c r="AM18" s="8"/>
      <c r="AN18" s="8"/>
      <c r="AO18" s="8"/>
    </row>
    <row r="19" customHeight="1" spans="1:41">
      <c r="A19" s="8">
        <f>VLOOKUP($A$2,表索引!A:C,3,FALSE)+ROW(A19)-4</f>
        <v>24015</v>
      </c>
      <c r="C19" s="23" t="str">
        <f t="shared" ref="C19:C21" si="10">I19&amp;"描述"</f>
        <v>枪械大师描述</v>
      </c>
      <c r="D19" s="23"/>
      <c r="E19" s="23" t="s">
        <v>244</v>
      </c>
      <c r="F19" s="8">
        <v>0</v>
      </c>
      <c r="G19" s="8">
        <v>1</v>
      </c>
      <c r="H19" s="8">
        <v>27005</v>
      </c>
      <c r="I19" s="23" t="s">
        <v>245</v>
      </c>
      <c r="J19" s="23" t="s">
        <v>246</v>
      </c>
      <c r="K19" s="23">
        <v>4</v>
      </c>
      <c r="L19" s="8">
        <f t="shared" ref="L19:L22" si="11">IF(K19&lt;=1,0,1)</f>
        <v>1</v>
      </c>
      <c r="M19" s="8">
        <f t="shared" ref="M19:M20" si="12">IF(E19&lt;&gt;E18,1,M18+1)</f>
        <v>1</v>
      </c>
      <c r="N19" s="8">
        <f>INDEX(玩家技能分析!$B$2:$D$8,MATCH(N$2,玩家技能分析!$A$2:$A$8,),MATCH($F19,玩家技能分析!$B$1:$D$1,))</f>
        <v>100</v>
      </c>
      <c r="O19" s="8">
        <f>INDEX(玩家技能分析!$B$2:$D$8,MATCH(O$2,玩家技能分析!$A$2:$A$7,),MATCH($F19,玩家技能分析!$B$1:$D$1,))</f>
        <v>0</v>
      </c>
      <c r="P19" s="8">
        <f>INDEX(玩家技能分析!$B$2:$D$8,MATCH(P$2,玩家技能分析!$A$2:$A$7,),MATCH($F19,玩家技能分析!$B$1:$D$1,))</f>
        <v>100</v>
      </c>
      <c r="Q19" s="8">
        <f>INDEX(玩家技能分析!$B$2:$D$8,MATCH(Q$2,玩家技能分析!$A$2:$A$7,),MATCH($F19,玩家技能分析!$B$1:$D$1,))</f>
        <v>10</v>
      </c>
      <c r="R19" s="8">
        <f>IF(E19&lt;&gt;E24,-1,M19*INDEX(玩家技能分析!$B$2:$D$9,MATCH(玩家技能分析!$A$9,玩家技能分析!$A$2:$A$9,),MATCH($F19,玩家技能分析!$B$1:$D$1,))*INDEX(玩家技能分析!$B$2:$D$8,MATCH(R$2,玩家技能分析!$A$2:$A$7,),MATCH($F19,玩家技能分析!$B$1:$D$1,)))</f>
        <v>-1</v>
      </c>
      <c r="S19" s="8">
        <f>INDEX(玩家技能分析!$B$2:$D$8,MATCH(S$2,玩家技能分析!$A$2:$A$7,),MATCH($F19,玩家技能分析!$B$1:$D$1,))</f>
        <v>10</v>
      </c>
      <c r="T19" s="8">
        <f>INDEX(玩家技能分析!$B$2:$D$8,MATCH(T$2,玩家技能分析!$A$2:$A$7,),MATCH($F19,玩家技能分析!$B$1:$D$1,))</f>
        <v>1</v>
      </c>
      <c r="AE19" s="8" t="s">
        <v>247</v>
      </c>
      <c r="AF19" s="8">
        <v>100</v>
      </c>
      <c r="AL19" s="8"/>
      <c r="AM19" s="8"/>
      <c r="AN19" s="8"/>
      <c r="AO19" s="8"/>
    </row>
    <row r="20" customHeight="1" spans="1:41">
      <c r="A20" s="8">
        <f>VLOOKUP($A$2,表索引!A:C,3,FALSE)+ROW(A20)-4</f>
        <v>24016</v>
      </c>
      <c r="C20" s="23" t="str">
        <f t="shared" si="10"/>
        <v>枪械大师描述</v>
      </c>
      <c r="D20" s="23"/>
      <c r="E20" s="23" t="s">
        <v>244</v>
      </c>
      <c r="F20" s="8">
        <v>0</v>
      </c>
      <c r="G20" s="8">
        <v>1</v>
      </c>
      <c r="H20" s="8">
        <v>27005</v>
      </c>
      <c r="I20" s="23" t="s">
        <v>245</v>
      </c>
      <c r="J20" s="23" t="s">
        <v>248</v>
      </c>
      <c r="K20" s="23">
        <v>4</v>
      </c>
      <c r="L20" s="8">
        <f t="shared" si="11"/>
        <v>1</v>
      </c>
      <c r="M20" s="8">
        <f t="shared" si="12"/>
        <v>2</v>
      </c>
      <c r="N20" s="8">
        <f>INDEX(玩家技能分析!$B$2:$D$8,MATCH(N$2,玩家技能分析!$A$2:$A$8,),MATCH($F20,玩家技能分析!$B$1:$D$1,))</f>
        <v>100</v>
      </c>
      <c r="O20" s="8">
        <f>INDEX(玩家技能分析!$B$2:$D$8,MATCH(O$2,玩家技能分析!$A$2:$A$7,),MATCH($F20,玩家技能分析!$B$1:$D$1,))</f>
        <v>0</v>
      </c>
      <c r="P20" s="8">
        <f>INDEX(玩家技能分析!$B$2:$D$8,MATCH(P$2,玩家技能分析!$A$2:$A$7,),MATCH($F20,玩家技能分析!$B$1:$D$1,))</f>
        <v>100</v>
      </c>
      <c r="Q20" s="8">
        <f>INDEX(玩家技能分析!$B$2:$D$8,MATCH(Q$2,玩家技能分析!$A$2:$A$7,),MATCH($F20,玩家技能分析!$B$1:$D$1,))</f>
        <v>10</v>
      </c>
      <c r="R20" s="8">
        <f>IF(E20&lt;&gt;E25,-1,M20*INDEX(玩家技能分析!$B$2:$D$9,MATCH(玩家技能分析!$A$9,玩家技能分析!$A$2:$A$9,),MATCH($F20,玩家技能分析!$B$1:$D$1,))*INDEX(玩家技能分析!$B$2:$D$8,MATCH(R$2,玩家技能分析!$A$2:$A$7,),MATCH($F20,玩家技能分析!$B$1:$D$1,)))</f>
        <v>-1</v>
      </c>
      <c r="S20" s="8">
        <f>INDEX(玩家技能分析!$B$2:$D$8,MATCH(S$2,玩家技能分析!$A$2:$A$7,),MATCH($F20,玩家技能分析!$B$1:$D$1,))</f>
        <v>10</v>
      </c>
      <c r="T20" s="8">
        <f>INDEX(玩家技能分析!$B$2:$D$8,MATCH(T$2,玩家技能分析!$A$2:$A$7,),MATCH($F20,玩家技能分析!$B$1:$D$1,))</f>
        <v>1</v>
      </c>
      <c r="AE20" s="8" t="s">
        <v>247</v>
      </c>
      <c r="AF20" s="8">
        <v>120</v>
      </c>
      <c r="AL20" s="8"/>
      <c r="AM20" s="8"/>
      <c r="AN20" s="8"/>
      <c r="AO20" s="8"/>
    </row>
    <row r="21" customHeight="1" spans="1:41">
      <c r="A21" s="8">
        <f>VLOOKUP($A$2,表索引!A:C,3,FALSE)+ROW(A21)-4</f>
        <v>24017</v>
      </c>
      <c r="C21" s="23" t="str">
        <f t="shared" si="10"/>
        <v>爆头描述</v>
      </c>
      <c r="D21" s="23"/>
      <c r="E21" s="23" t="s">
        <v>249</v>
      </c>
      <c r="F21" s="8">
        <v>0</v>
      </c>
      <c r="G21" s="8">
        <v>1</v>
      </c>
      <c r="H21" s="8">
        <v>27005</v>
      </c>
      <c r="I21" s="23" t="s">
        <v>250</v>
      </c>
      <c r="J21" s="23" t="s">
        <v>251</v>
      </c>
      <c r="K21" s="23">
        <v>3</v>
      </c>
      <c r="L21" s="8">
        <f t="shared" si="11"/>
        <v>1</v>
      </c>
      <c r="AE21" s="8" t="s">
        <v>28</v>
      </c>
      <c r="AF21" s="8">
        <v>3</v>
      </c>
      <c r="AL21" s="8"/>
      <c r="AM21" s="8"/>
      <c r="AN21" s="8"/>
      <c r="AO21" s="8"/>
    </row>
    <row r="22" customHeight="1" spans="1:41">
      <c r="A22" s="8">
        <f>VLOOKUP($A$2,表索引!A:C,3,FALSE)+ROW(A22)-4</f>
        <v>24018</v>
      </c>
      <c r="C22" s="23"/>
      <c r="D22" s="23"/>
      <c r="E22" s="23" t="s">
        <v>249</v>
      </c>
      <c r="F22" s="8">
        <v>0</v>
      </c>
      <c r="G22" s="8">
        <v>1</v>
      </c>
      <c r="H22" s="8">
        <v>27005</v>
      </c>
      <c r="I22" s="23" t="s">
        <v>250</v>
      </c>
      <c r="J22" s="23" t="s">
        <v>251</v>
      </c>
      <c r="K22" s="23">
        <v>3</v>
      </c>
      <c r="L22" s="8">
        <f t="shared" si="11"/>
        <v>1</v>
      </c>
      <c r="AE22" s="8" t="s">
        <v>28</v>
      </c>
      <c r="AF22" s="8">
        <v>5</v>
      </c>
      <c r="AL22" s="8"/>
      <c r="AM22" s="8"/>
      <c r="AN22" s="8"/>
      <c r="AO22" s="8"/>
    </row>
    <row r="23" customHeight="1" spans="1:41">
      <c r="A23" s="8">
        <f>VLOOKUP($A$2,表索引!A:C,3,FALSE)+ROW(A23)-4</f>
        <v>24019</v>
      </c>
      <c r="C23" s="23" t="str">
        <f t="shared" si="1"/>
        <v>鹰眼描述</v>
      </c>
      <c r="D23" s="23"/>
      <c r="E23" s="23" t="s">
        <v>252</v>
      </c>
      <c r="F23" s="8">
        <v>0</v>
      </c>
      <c r="G23" s="8">
        <v>1</v>
      </c>
      <c r="H23" s="8">
        <v>27005</v>
      </c>
      <c r="I23" s="23" t="s">
        <v>253</v>
      </c>
      <c r="J23" s="23" t="s">
        <v>254</v>
      </c>
      <c r="K23" s="23">
        <v>3</v>
      </c>
      <c r="L23" s="8">
        <f t="shared" si="8"/>
        <v>1</v>
      </c>
      <c r="M23" s="8">
        <f>IF(E23&lt;&gt;E18,1,M18+1)</f>
        <v>1</v>
      </c>
      <c r="N23" s="8">
        <f>INDEX(玩家技能分析!$B$2:$D$8,MATCH(N$2,玩家技能分析!$A$2:$A$8,),MATCH($F23,玩家技能分析!$B$1:$D$1,))</f>
        <v>100</v>
      </c>
      <c r="O23" s="8">
        <f>INDEX(玩家技能分析!$B$2:$D$8,MATCH(O$2,玩家技能分析!$A$2:$A$7,),MATCH($F23,玩家技能分析!$B$1:$D$1,))</f>
        <v>0</v>
      </c>
      <c r="P23" s="8">
        <f>INDEX(玩家技能分析!$B$2:$D$8,MATCH(P$2,玩家技能分析!$A$2:$A$7,),MATCH($F23,玩家技能分析!$B$1:$D$1,))</f>
        <v>100</v>
      </c>
      <c r="Q23" s="8">
        <f>INDEX(玩家技能分析!$B$2:$D$8,MATCH(Q$2,玩家技能分析!$A$2:$A$7,),MATCH($F23,玩家技能分析!$B$1:$D$1,))</f>
        <v>10</v>
      </c>
      <c r="R23" s="8">
        <f>IF(E23&lt;&gt;E24,-1,M23*INDEX(玩家技能分析!$B$2:$D$9,MATCH(玩家技能分析!$A$9,玩家技能分析!$A$2:$A$9,),MATCH($F23,玩家技能分析!$B$1:$D$1,))*INDEX(玩家技能分析!$B$2:$D$8,MATCH(R$2,玩家技能分析!$A$2:$A$7,),MATCH($F23,玩家技能分析!$B$1:$D$1,)))</f>
        <v>10</v>
      </c>
      <c r="S23" s="8">
        <f>INDEX(玩家技能分析!$B$2:$D$8,MATCH(S$2,玩家技能分析!$A$2:$A$7,),MATCH($F23,玩家技能分析!$B$1:$D$1,))</f>
        <v>10</v>
      </c>
      <c r="T23" s="8">
        <f>INDEX(玩家技能分析!$B$2:$D$8,MATCH(T$2,玩家技能分析!$A$2:$A$7,),MATCH($F23,玩家技能分析!$B$1:$D$1,))</f>
        <v>1</v>
      </c>
      <c r="AE23" s="8" t="s">
        <v>27</v>
      </c>
      <c r="AF23" s="8">
        <v>0.2</v>
      </c>
      <c r="AL23" s="8"/>
      <c r="AM23" s="8"/>
      <c r="AN23" s="8"/>
      <c r="AO23" s="8"/>
    </row>
    <row r="24" customHeight="1" spans="1:41">
      <c r="A24" s="8">
        <f>VLOOKUP($A$2,表索引!A:C,3,FALSE)+ROW(A24)-4</f>
        <v>24020</v>
      </c>
      <c r="C24" s="23" t="str">
        <f t="shared" si="1"/>
        <v>鹰眼描述</v>
      </c>
      <c r="D24" s="23"/>
      <c r="E24" s="23" t="s">
        <v>252</v>
      </c>
      <c r="F24" s="8">
        <v>0</v>
      </c>
      <c r="G24" s="8">
        <v>1</v>
      </c>
      <c r="H24" s="8">
        <v>27005</v>
      </c>
      <c r="I24" s="23" t="s">
        <v>253</v>
      </c>
      <c r="J24" s="23" t="s">
        <v>254</v>
      </c>
      <c r="K24" s="23">
        <v>3</v>
      </c>
      <c r="L24" s="8">
        <f t="shared" si="8"/>
        <v>1</v>
      </c>
      <c r="M24" s="8">
        <f>IF(E24&lt;&gt;E23,1,M23+1)</f>
        <v>2</v>
      </c>
      <c r="N24" s="8">
        <f>INDEX(玩家技能分析!$B$2:$D$8,MATCH(N$2,玩家技能分析!$A$2:$A$8,),MATCH($F24,玩家技能分析!$B$1:$D$1,))</f>
        <v>100</v>
      </c>
      <c r="O24" s="8">
        <f>INDEX(玩家技能分析!$B$2:$D$8,MATCH(O$2,玩家技能分析!$A$2:$A$7,),MATCH($F24,玩家技能分析!$B$1:$D$1,))</f>
        <v>0</v>
      </c>
      <c r="P24" s="8">
        <f>INDEX(玩家技能分析!$B$2:$D$8,MATCH(P$2,玩家技能分析!$A$2:$A$7,),MATCH($F24,玩家技能分析!$B$1:$D$1,))</f>
        <v>100</v>
      </c>
      <c r="Q24" s="8">
        <f>INDEX(玩家技能分析!$B$2:$D$8,MATCH(Q$2,玩家技能分析!$A$2:$A$7,),MATCH($F24,玩家技能分析!$B$1:$D$1,))</f>
        <v>10</v>
      </c>
      <c r="R24" s="8">
        <f>IF(E24&lt;&gt;E25,-1,M24*INDEX(玩家技能分析!$B$2:$D$9,MATCH(玩家技能分析!$A$9,玩家技能分析!$A$2:$A$9,),MATCH($F24,玩家技能分析!$B$1:$D$1,))*INDEX(玩家技能分析!$B$2:$D$8,MATCH(R$2,玩家技能分析!$A$2:$A$7,),MATCH($F24,玩家技能分析!$B$1:$D$1,)))</f>
        <v>-1</v>
      </c>
      <c r="S24" s="8">
        <f>INDEX(玩家技能分析!$B$2:$D$8,MATCH(S$2,玩家技能分析!$A$2:$A$7,),MATCH($F24,玩家技能分析!$B$1:$D$1,))</f>
        <v>10</v>
      </c>
      <c r="T24" s="8">
        <f>INDEX(玩家技能分析!$B$2:$D$8,MATCH(T$2,玩家技能分析!$A$2:$A$7,),MATCH($F24,玩家技能分析!$B$1:$D$1,))</f>
        <v>1</v>
      </c>
      <c r="AE24" s="8" t="s">
        <v>27</v>
      </c>
      <c r="AF24" s="8">
        <v>0.3</v>
      </c>
      <c r="AL24" s="8"/>
      <c r="AM24" s="8"/>
      <c r="AN24" s="8"/>
      <c r="AO24" s="8"/>
    </row>
    <row r="25" customHeight="1" spans="1:41">
      <c r="A25" s="8">
        <f>VLOOKUP($A$2,表索引!A:C,3,FALSE)+ROW(A25)-4</f>
        <v>24021</v>
      </c>
      <c r="C25" s="23"/>
      <c r="D25" s="23"/>
      <c r="E25" s="23" t="s">
        <v>255</v>
      </c>
      <c r="F25" s="8">
        <v>0</v>
      </c>
      <c r="G25" s="8">
        <v>2</v>
      </c>
      <c r="I25" s="23" t="s">
        <v>256</v>
      </c>
      <c r="J25" s="23" t="s">
        <v>257</v>
      </c>
      <c r="K25" s="23">
        <v>3</v>
      </c>
      <c r="L25" s="8">
        <f t="shared" si="8"/>
        <v>1</v>
      </c>
      <c r="M25" s="8">
        <f>IF(E25&lt;&gt;E24,1,M24+1)</f>
        <v>1</v>
      </c>
      <c r="N25" s="8">
        <f>INDEX(玩家技能分析!$B$2:$D$8,MATCH(N$2,玩家技能分析!$A$2:$A$8,),MATCH($F25,玩家技能分析!$B$1:$D$1,))</f>
        <v>100</v>
      </c>
      <c r="O25" s="8">
        <f>INDEX(玩家技能分析!$B$2:$D$8,MATCH(O$2,玩家技能分析!$A$2:$A$7,),MATCH($F25,玩家技能分析!$B$1:$D$1,))</f>
        <v>0</v>
      </c>
      <c r="P25" s="8">
        <f>INDEX(玩家技能分析!$B$2:$D$8,MATCH(P$2,玩家技能分析!$A$2:$A$7,),MATCH($F25,玩家技能分析!$B$1:$D$1,))</f>
        <v>100</v>
      </c>
      <c r="Q25" s="8">
        <f>INDEX(玩家技能分析!$B$2:$D$8,MATCH(Q$2,玩家技能分析!$A$2:$A$7,),MATCH($F25,玩家技能分析!$B$1:$D$1,))</f>
        <v>10</v>
      </c>
      <c r="R25" s="8">
        <f>IF(E25&lt;&gt;E26,-1,M25*INDEX(玩家技能分析!$B$2:$D$9,MATCH(玩家技能分析!$A$9,玩家技能分析!$A$2:$A$9,),MATCH($F25,玩家技能分析!$B$1:$D$1,))*INDEX(玩家技能分析!$B$2:$D$8,MATCH(R$2,玩家技能分析!$A$2:$A$7,),MATCH($F25,玩家技能分析!$B$1:$D$1,)))</f>
        <v>10</v>
      </c>
      <c r="S25" s="8">
        <f>INDEX(玩家技能分析!$B$2:$D$8,MATCH(S$2,玩家技能分析!$A$2:$A$7,),MATCH($F25,玩家技能分析!$B$1:$D$1,))</f>
        <v>10</v>
      </c>
      <c r="T25" s="8">
        <f>INDEX(玩家技能分析!$B$2:$D$8,MATCH(T$2,玩家技能分析!$A$2:$A$7,),MATCH($F25,玩家技能分析!$B$1:$D$1,))</f>
        <v>1</v>
      </c>
      <c r="Z25" s="8">
        <v>5</v>
      </c>
      <c r="AA25" s="8">
        <v>-0.1</v>
      </c>
      <c r="AL25" s="8"/>
      <c r="AM25" s="8"/>
      <c r="AN25" s="8"/>
      <c r="AO25" s="8"/>
    </row>
    <row r="26" customHeight="1" spans="1:41">
      <c r="A26" s="8">
        <f>VLOOKUP($A$2,表索引!A:C,3,FALSE)+ROW(A26)-4</f>
        <v>24022</v>
      </c>
      <c r="C26" s="23"/>
      <c r="D26" s="23"/>
      <c r="E26" s="23" t="s">
        <v>255</v>
      </c>
      <c r="F26" s="8">
        <v>0</v>
      </c>
      <c r="G26" s="8">
        <v>2</v>
      </c>
      <c r="I26" s="23" t="s">
        <v>256</v>
      </c>
      <c r="J26" s="23" t="s">
        <v>257</v>
      </c>
      <c r="K26" s="23">
        <v>2</v>
      </c>
      <c r="L26" s="8">
        <f t="shared" si="8"/>
        <v>1</v>
      </c>
      <c r="M26" s="8">
        <f t="shared" si="9"/>
        <v>2</v>
      </c>
      <c r="N26" s="8">
        <f>INDEX(玩家技能分析!$B$2:$D$8,MATCH(N$2,玩家技能分析!$A$2:$A$8,),MATCH($F26,玩家技能分析!$B$1:$D$1,))</f>
        <v>100</v>
      </c>
      <c r="O26" s="8">
        <f>INDEX(玩家技能分析!$B$2:$D$8,MATCH(O$2,玩家技能分析!$A$2:$A$7,),MATCH($F26,玩家技能分析!$B$1:$D$1,))</f>
        <v>0</v>
      </c>
      <c r="P26" s="8">
        <f>INDEX(玩家技能分析!$B$2:$D$8,MATCH(P$2,玩家技能分析!$A$2:$A$7,),MATCH($F26,玩家技能分析!$B$1:$D$1,))</f>
        <v>100</v>
      </c>
      <c r="Q26" s="8">
        <f>INDEX(玩家技能分析!$B$2:$D$8,MATCH(Q$2,玩家技能分析!$A$2:$A$7,),MATCH($F26,玩家技能分析!$B$1:$D$1,))</f>
        <v>10</v>
      </c>
      <c r="R26" s="8">
        <f>IF(E26&lt;&gt;E44,-1,M26*INDEX(玩家技能分析!$B$2:$D$9,MATCH(玩家技能分析!$A$9,玩家技能分析!$A$2:$A$9,),MATCH($F26,玩家技能分析!$B$1:$D$1,))*INDEX(玩家技能分析!$B$2:$D$8,MATCH(R$2,玩家技能分析!$A$2:$A$7,),MATCH($F26,玩家技能分析!$B$1:$D$1,)))</f>
        <v>-1</v>
      </c>
      <c r="S26" s="8">
        <f>INDEX(玩家技能分析!$B$2:$D$8,MATCH(S$2,玩家技能分析!$A$2:$A$7,),MATCH($F26,玩家技能分析!$B$1:$D$1,))</f>
        <v>10</v>
      </c>
      <c r="T26" s="8">
        <f>INDEX(玩家技能分析!$B$2:$D$8,MATCH(T$2,玩家技能分析!$A$2:$A$7,),MATCH($F26,玩家技能分析!$B$1:$D$1,))</f>
        <v>1</v>
      </c>
      <c r="Z26" s="8">
        <v>5</v>
      </c>
      <c r="AA26" s="8">
        <v>-0.2</v>
      </c>
      <c r="AL26" s="8"/>
      <c r="AM26" s="8"/>
      <c r="AN26" s="8"/>
      <c r="AO26" s="8"/>
    </row>
    <row r="27" customHeight="1" spans="1:41">
      <c r="A27" s="8">
        <f>VLOOKUP($A$2,表索引!A:C,3,FALSE)+ROW(A27)-4</f>
        <v>24023</v>
      </c>
      <c r="C27" s="23"/>
      <c r="D27" s="23"/>
      <c r="E27" s="23" t="s">
        <v>258</v>
      </c>
      <c r="F27" s="8">
        <v>0</v>
      </c>
      <c r="G27" s="8">
        <v>3</v>
      </c>
      <c r="I27" s="23" t="s">
        <v>259</v>
      </c>
      <c r="J27" s="23" t="s">
        <v>259</v>
      </c>
      <c r="K27" s="23">
        <v>0</v>
      </c>
      <c r="L27" s="8">
        <f t="shared" ref="L27:L37" si="13">IF(K27&lt;=1,0,1)</f>
        <v>0</v>
      </c>
      <c r="M27" s="8">
        <f>IF(E27&lt;&gt;E52,1,M52+1)</f>
        <v>1</v>
      </c>
      <c r="N27" s="8">
        <f>INDEX(玩家技能分析!$B$2:$D$8,MATCH(N$2,玩家技能分析!$A$2:$A$8,),MATCH($F27,玩家技能分析!$B$1:$D$1,))</f>
        <v>100</v>
      </c>
      <c r="O27" s="8">
        <f>INDEX(玩家技能分析!$B$2:$D$8,MATCH(O$2,玩家技能分析!$A$2:$A$7,),MATCH($F27,玩家技能分析!$B$1:$D$1,))</f>
        <v>0</v>
      </c>
      <c r="P27" s="8">
        <f>INDEX(玩家技能分析!$B$2:$D$8,MATCH(P$2,玩家技能分析!$A$2:$A$7,),MATCH($F27,玩家技能分析!$B$1:$D$1,))</f>
        <v>100</v>
      </c>
      <c r="Q27" s="8">
        <f>INDEX(玩家技能分析!$B$2:$D$8,MATCH(Q$2,玩家技能分析!$A$2:$A$7,),MATCH($F27,玩家技能分析!$B$1:$D$1,))</f>
        <v>10</v>
      </c>
      <c r="R27" s="8">
        <f>IF(E27&lt;&gt;E28,-1,M27*INDEX(玩家技能分析!$B$2:$D$9,MATCH(玩家技能分析!$A$9,玩家技能分析!$A$2:$A$9,),MATCH($F27,玩家技能分析!$B$1:$D$1,))*INDEX(玩家技能分析!$B$2:$D$8,MATCH(R$2,玩家技能分析!$A$2:$A$7,),MATCH($F27,玩家技能分析!$B$1:$D$1,)))</f>
        <v>10</v>
      </c>
      <c r="S27" s="8">
        <f>INDEX(玩家技能分析!$B$2:$D$8,MATCH(S$2,玩家技能分析!$A$2:$A$7,),MATCH($F27,玩家技能分析!$B$1:$D$1,))</f>
        <v>10</v>
      </c>
      <c r="T27" s="8">
        <f>INDEX(玩家技能分析!$B$2:$D$8,MATCH(T$2,玩家技能分析!$A$2:$A$7,),MATCH($F27,玩家技能分析!$B$1:$D$1,))</f>
        <v>1</v>
      </c>
      <c r="U27" s="8">
        <v>40</v>
      </c>
      <c r="V27" s="8">
        <v>3</v>
      </c>
      <c r="W27" s="8">
        <v>0</v>
      </c>
      <c r="X27" s="8">
        <v>1</v>
      </c>
      <c r="AL27" s="8"/>
      <c r="AM27" s="8"/>
      <c r="AN27" s="8"/>
      <c r="AO27" s="8"/>
    </row>
    <row r="28" customHeight="1" spans="1:41">
      <c r="A28" s="8">
        <f>VLOOKUP($A$2,表索引!A:C,3,FALSE)+ROW(A28)-4</f>
        <v>24024</v>
      </c>
      <c r="C28" s="23"/>
      <c r="D28" s="23"/>
      <c r="E28" s="23" t="s">
        <v>258</v>
      </c>
      <c r="F28" s="8">
        <v>0</v>
      </c>
      <c r="G28" s="8">
        <v>3</v>
      </c>
      <c r="I28" s="23" t="s">
        <v>259</v>
      </c>
      <c r="J28" s="23" t="s">
        <v>259</v>
      </c>
      <c r="K28" s="23">
        <v>0</v>
      </c>
      <c r="L28" s="8">
        <f t="shared" si="13"/>
        <v>0</v>
      </c>
      <c r="M28" s="8">
        <f>IF(E28&lt;&gt;E27,1,M27+1)</f>
        <v>2</v>
      </c>
      <c r="N28" s="8">
        <f>INDEX(玩家技能分析!$B$2:$D$8,MATCH(N$2,玩家技能分析!$A$2:$A$8,),MATCH($F28,玩家技能分析!$B$1:$D$1,))</f>
        <v>100</v>
      </c>
      <c r="O28" s="8">
        <f>INDEX(玩家技能分析!$B$2:$D$8,MATCH(O$2,玩家技能分析!$A$2:$A$7,),MATCH($F28,玩家技能分析!$B$1:$D$1,))</f>
        <v>0</v>
      </c>
      <c r="P28" s="8">
        <f>INDEX(玩家技能分析!$B$2:$D$8,MATCH(P$2,玩家技能分析!$A$2:$A$7,),MATCH($F28,玩家技能分析!$B$1:$D$1,))</f>
        <v>100</v>
      </c>
      <c r="Q28" s="8">
        <f>INDEX(玩家技能分析!$B$2:$D$8,MATCH(Q$2,玩家技能分析!$A$2:$A$7,),MATCH($F28,玩家技能分析!$B$1:$D$1,))</f>
        <v>10</v>
      </c>
      <c r="R28" s="8">
        <f>IF(E28&lt;&gt;E29,-1,M28*INDEX(玩家技能分析!$B$2:$D$9,MATCH(玩家技能分析!$A$9,玩家技能分析!$A$2:$A$9,),MATCH($F28,玩家技能分析!$B$1:$D$1,))*INDEX(玩家技能分析!$B$2:$D$8,MATCH(R$2,玩家技能分析!$A$2:$A$7,),MATCH($F28,玩家技能分析!$B$1:$D$1,)))</f>
        <v>20</v>
      </c>
      <c r="S28" s="8">
        <f>INDEX(玩家技能分析!$B$2:$D$8,MATCH(S$2,玩家技能分析!$A$2:$A$7,),MATCH($F28,玩家技能分析!$B$1:$D$1,))</f>
        <v>10</v>
      </c>
      <c r="T28" s="8">
        <f>INDEX(玩家技能分析!$B$2:$D$8,MATCH(T$2,玩家技能分析!$A$2:$A$7,),MATCH($F28,玩家技能分析!$B$1:$D$1,))</f>
        <v>1</v>
      </c>
      <c r="U28" s="8">
        <v>30</v>
      </c>
      <c r="V28" s="8">
        <v>3</v>
      </c>
      <c r="W28" s="8">
        <v>0</v>
      </c>
      <c r="X28" s="8">
        <v>1</v>
      </c>
      <c r="AL28" s="8"/>
      <c r="AM28" s="8"/>
      <c r="AN28" s="8"/>
      <c r="AO28" s="8"/>
    </row>
    <row r="29" customHeight="1" spans="1:41">
      <c r="A29" s="8">
        <f>VLOOKUP($A$2,表索引!A:C,3,FALSE)+ROW(A29)-4</f>
        <v>24025</v>
      </c>
      <c r="C29" s="23"/>
      <c r="D29" s="23"/>
      <c r="E29" s="23" t="s">
        <v>258</v>
      </c>
      <c r="F29" s="8">
        <v>0</v>
      </c>
      <c r="G29" s="8">
        <v>3</v>
      </c>
      <c r="I29" s="23" t="s">
        <v>259</v>
      </c>
      <c r="J29" s="23" t="s">
        <v>259</v>
      </c>
      <c r="K29" s="23">
        <v>0</v>
      </c>
      <c r="L29" s="8">
        <f t="shared" si="13"/>
        <v>0</v>
      </c>
      <c r="M29" s="8">
        <f>IF(E29&lt;&gt;E28,1,M28+1)</f>
        <v>3</v>
      </c>
      <c r="N29" s="8">
        <f>INDEX(玩家技能分析!$B$2:$D$8,MATCH(N$2,玩家技能分析!$A$2:$A$8,),MATCH($F29,玩家技能分析!$B$1:$D$1,))</f>
        <v>100</v>
      </c>
      <c r="O29" s="8">
        <f>INDEX(玩家技能分析!$B$2:$D$8,MATCH(O$2,玩家技能分析!$A$2:$A$7,),MATCH($F29,玩家技能分析!$B$1:$D$1,))</f>
        <v>0</v>
      </c>
      <c r="P29" s="8">
        <f>INDEX(玩家技能分析!$B$2:$D$8,MATCH(P$2,玩家技能分析!$A$2:$A$7,),MATCH($F29,玩家技能分析!$B$1:$D$1,))</f>
        <v>100</v>
      </c>
      <c r="Q29" s="8">
        <f>INDEX(玩家技能分析!$B$2:$D$8,MATCH(Q$2,玩家技能分析!$A$2:$A$7,),MATCH($F29,玩家技能分析!$B$1:$D$1,))</f>
        <v>10</v>
      </c>
      <c r="R29" s="8">
        <f>IF(E29&lt;&gt;E53,-1,M29*INDEX(玩家技能分析!$B$2:$D$9,MATCH(玩家技能分析!$A$9,玩家技能分析!$A$2:$A$9,),MATCH($F29,玩家技能分析!$B$1:$D$1,))*INDEX(玩家技能分析!$B$2:$D$8,MATCH(R$2,玩家技能分析!$A$2:$A$7,),MATCH($F29,玩家技能分析!$B$1:$D$1,)))</f>
        <v>-1</v>
      </c>
      <c r="S29" s="8">
        <f>INDEX(玩家技能分析!$B$2:$D$8,MATCH(S$2,玩家技能分析!$A$2:$A$7,),MATCH($F29,玩家技能分析!$B$1:$D$1,))</f>
        <v>10</v>
      </c>
      <c r="T29" s="8">
        <f>INDEX(玩家技能分析!$B$2:$D$8,MATCH(T$2,玩家技能分析!$A$2:$A$7,),MATCH($F29,玩家技能分析!$B$1:$D$1,))</f>
        <v>1</v>
      </c>
      <c r="U29" s="8">
        <v>20</v>
      </c>
      <c r="V29" s="8">
        <v>3</v>
      </c>
      <c r="W29" s="8">
        <v>0</v>
      </c>
      <c r="X29" s="8">
        <v>1</v>
      </c>
      <c r="AL29" s="8"/>
      <c r="AM29" s="8"/>
      <c r="AN29" s="8"/>
      <c r="AO29" s="8"/>
    </row>
    <row r="30" customHeight="1" spans="1:75">
      <c r="A30" s="8">
        <f>VLOOKUP($A$2,表索引!A:C,3,FALSE)+ROW(A30)-4</f>
        <v>24026</v>
      </c>
      <c r="C30" s="23" t="str">
        <f t="shared" ref="C30:C38" si="14">I30&amp;"描述"</f>
        <v>攻击力提升描述</v>
      </c>
      <c r="D30" s="23" t="s">
        <v>260</v>
      </c>
      <c r="E30" s="23" t="s">
        <v>261</v>
      </c>
      <c r="F30" s="8">
        <v>0</v>
      </c>
      <c r="G30" s="8">
        <v>3</v>
      </c>
      <c r="I30" s="23" t="s">
        <v>262</v>
      </c>
      <c r="J30" s="23" t="s">
        <v>262</v>
      </c>
      <c r="K30" s="23">
        <v>3</v>
      </c>
      <c r="L30" s="8">
        <f t="shared" si="13"/>
        <v>1</v>
      </c>
      <c r="M30" s="8">
        <f>IF(E30&lt;&gt;E55,1,M55+1)</f>
        <v>1</v>
      </c>
      <c r="N30" s="8">
        <f>INDEX(玩家技能分析!$B$2:$D$8,MATCH(N$2,玩家技能分析!$A$2:$A$8,),MATCH($F30,玩家技能分析!$B$1:$D$1,))</f>
        <v>100</v>
      </c>
      <c r="O30" s="8">
        <f>INDEX(玩家技能分析!$B$2:$D$8,MATCH(O$2,玩家技能分析!$A$2:$A$7,),MATCH($F30,玩家技能分析!$B$1:$D$1,))</f>
        <v>0</v>
      </c>
      <c r="P30" s="8">
        <f>INDEX(玩家技能分析!$B$2:$D$8,MATCH(P$2,玩家技能分析!$A$2:$A$7,),MATCH($F30,玩家技能分析!$B$1:$D$1,))</f>
        <v>100</v>
      </c>
      <c r="Q30" s="8">
        <f>INDEX(玩家技能分析!$B$2:$D$8,MATCH(Q$2,玩家技能分析!$A$2:$A$7,),MATCH($F30,玩家技能分析!$B$1:$D$1,))</f>
        <v>10</v>
      </c>
      <c r="R30" s="8">
        <f>IF(E30&lt;&gt;E31,-1,M30*INDEX(玩家技能分析!$B$2:$D$9,MATCH(玩家技能分析!$A$9,玩家技能分析!$A$2:$A$9,),MATCH($F30,玩家技能分析!$B$1:$D$1,))*INDEX(玩家技能分析!$B$2:$D$8,MATCH(R$2,玩家技能分析!$A$2:$A$7,),MATCH($F30,玩家技能分析!$B$1:$D$1,)))</f>
        <v>10</v>
      </c>
      <c r="S30" s="8">
        <f>INDEX(玩家技能分析!$B$2:$D$8,MATCH(S$2,玩家技能分析!$A$2:$A$7,),MATCH($F30,玩家技能分析!$B$1:$D$1,))</f>
        <v>10</v>
      </c>
      <c r="T30" s="8">
        <f>INDEX(玩家技能分析!$B$2:$D$8,MATCH(T$2,玩家技能分析!$A$2:$A$7,),MATCH($F30,玩家技能分析!$B$1:$D$1,))</f>
        <v>1</v>
      </c>
      <c r="AE30" s="8" t="s">
        <v>24</v>
      </c>
      <c r="AF30" s="8">
        <v>0.1</v>
      </c>
      <c r="AJ30" s="8" t="str">
        <f t="shared" ref="AJ30:AS32" si="15">IFERROR(INDEX($AE:$AH,ROW(AJ30),MATCH(AJ$2,$AE30:$AH30,0)+1),"")</f>
        <v/>
      </c>
      <c r="AK30" s="8">
        <f t="shared" si="15"/>
        <v>0.1</v>
      </c>
      <c r="AL30" s="8" t="str">
        <f t="shared" si="15"/>
        <v/>
      </c>
      <c r="AM30" s="8" t="str">
        <f t="shared" si="15"/>
        <v/>
      </c>
      <c r="AN30" s="8" t="str">
        <f t="shared" si="15"/>
        <v/>
      </c>
      <c r="AO30" s="8" t="str">
        <f t="shared" si="15"/>
        <v/>
      </c>
      <c r="AP30" s="8" t="str">
        <f t="shared" si="15"/>
        <v/>
      </c>
      <c r="AQ30" s="8" t="str">
        <f t="shared" si="15"/>
        <v/>
      </c>
      <c r="AR30" s="8" t="str">
        <f t="shared" si="15"/>
        <v/>
      </c>
      <c r="AS30" s="8" t="str">
        <f t="shared" si="15"/>
        <v/>
      </c>
      <c r="AT30" s="8" t="str">
        <f t="shared" ref="AT30:BC32" si="16">IFERROR(INDEX($AE:$AH,ROW(AT30),MATCH(AT$2,$AE30:$AH30,0)+1),"")</f>
        <v/>
      </c>
      <c r="AU30" s="8" t="str">
        <f t="shared" si="16"/>
        <v/>
      </c>
      <c r="AV30" s="8" t="str">
        <f t="shared" si="16"/>
        <v/>
      </c>
      <c r="AW30" s="8" t="str">
        <f t="shared" si="16"/>
        <v/>
      </c>
      <c r="AX30" s="8" t="str">
        <f t="shared" si="16"/>
        <v/>
      </c>
      <c r="AY30" s="8" t="str">
        <f t="shared" si="16"/>
        <v/>
      </c>
      <c r="AZ30" s="8" t="str">
        <f t="shared" si="16"/>
        <v/>
      </c>
      <c r="BA30" s="8" t="str">
        <f t="shared" si="16"/>
        <v/>
      </c>
      <c r="BB30" s="8" t="str">
        <f t="shared" si="16"/>
        <v/>
      </c>
      <c r="BC30" s="8" t="str">
        <f t="shared" si="16"/>
        <v/>
      </c>
      <c r="BD30" s="8" t="str">
        <f t="shared" ref="BD30:BM32" si="17">IFERROR(INDEX($AE:$AH,ROW(BD30),MATCH(BD$2,$AE30:$AH30,0)+1),"")</f>
        <v/>
      </c>
      <c r="BE30" s="8" t="str">
        <f t="shared" si="17"/>
        <v/>
      </c>
      <c r="BF30" s="8" t="str">
        <f t="shared" si="17"/>
        <v/>
      </c>
      <c r="BG30" s="8" t="str">
        <f t="shared" si="17"/>
        <v/>
      </c>
      <c r="BH30" s="8" t="str">
        <f t="shared" si="17"/>
        <v/>
      </c>
      <c r="BI30" s="8" t="str">
        <f t="shared" si="17"/>
        <v/>
      </c>
      <c r="BJ30" s="8" t="str">
        <f t="shared" si="17"/>
        <v/>
      </c>
      <c r="BK30" s="8" t="str">
        <f t="shared" si="17"/>
        <v/>
      </c>
      <c r="BL30" s="8" t="str">
        <f t="shared" si="17"/>
        <v/>
      </c>
      <c r="BM30" s="8" t="str">
        <f t="shared" si="17"/>
        <v/>
      </c>
      <c r="BN30" s="8" t="str">
        <f t="shared" ref="BN30:BW32" si="18">IFERROR(INDEX($AE:$AH,ROW(BN30),MATCH(BN$2,$AE30:$AH30,0)+1),"")</f>
        <v/>
      </c>
      <c r="BO30" s="8" t="str">
        <f t="shared" si="18"/>
        <v/>
      </c>
      <c r="BP30" s="8" t="str">
        <f t="shared" si="18"/>
        <v/>
      </c>
      <c r="BQ30" s="8" t="str">
        <f t="shared" si="18"/>
        <v/>
      </c>
      <c r="BR30" s="8" t="str">
        <f t="shared" si="18"/>
        <v/>
      </c>
      <c r="BS30" s="8" t="str">
        <f t="shared" si="18"/>
        <v/>
      </c>
      <c r="BT30" s="8" t="str">
        <f t="shared" si="18"/>
        <v/>
      </c>
      <c r="BU30" s="8" t="str">
        <f t="shared" si="18"/>
        <v/>
      </c>
      <c r="BV30" s="8" t="str">
        <f t="shared" si="18"/>
        <v/>
      </c>
      <c r="BW30" s="8" t="str">
        <f t="shared" si="18"/>
        <v/>
      </c>
    </row>
    <row r="31" customHeight="1" spans="1:75">
      <c r="A31" s="8">
        <f>VLOOKUP($A$2,表索引!A:C,3,FALSE)+ROW(A31)-4</f>
        <v>24027</v>
      </c>
      <c r="C31" s="23" t="str">
        <f t="shared" si="14"/>
        <v>攻击力提升描述</v>
      </c>
      <c r="D31" s="8" t="s">
        <v>260</v>
      </c>
      <c r="E31" s="23" t="s">
        <v>261</v>
      </c>
      <c r="F31" s="8">
        <v>0</v>
      </c>
      <c r="G31" s="8">
        <v>3</v>
      </c>
      <c r="I31" s="23" t="s">
        <v>262</v>
      </c>
      <c r="J31" s="23" t="s">
        <v>262</v>
      </c>
      <c r="K31" s="23">
        <v>3</v>
      </c>
      <c r="L31" s="8">
        <f t="shared" si="13"/>
        <v>1</v>
      </c>
      <c r="M31" s="8">
        <f t="shared" ref="M31:M37" si="19">IF(E31&lt;&gt;E30,1,M30+1)</f>
        <v>2</v>
      </c>
      <c r="N31" s="8">
        <f>INDEX(玩家技能分析!$B$2:$D$8,MATCH(N$2,玩家技能分析!$A$2:$A$8,),MATCH($F31,玩家技能分析!$B$1:$D$1,))</f>
        <v>100</v>
      </c>
      <c r="O31" s="8">
        <f>INDEX(玩家技能分析!$B$2:$D$8,MATCH(O$2,玩家技能分析!$A$2:$A$7,),MATCH($F31,玩家技能分析!$B$1:$D$1,))</f>
        <v>0</v>
      </c>
      <c r="P31" s="8">
        <f>INDEX(玩家技能分析!$B$2:$D$8,MATCH(P$2,玩家技能分析!$A$2:$A$7,),MATCH($F31,玩家技能分析!$B$1:$D$1,))</f>
        <v>100</v>
      </c>
      <c r="Q31" s="8">
        <f>INDEX(玩家技能分析!$B$2:$D$8,MATCH(Q$2,玩家技能分析!$A$2:$A$7,),MATCH($F31,玩家技能分析!$B$1:$D$1,))</f>
        <v>10</v>
      </c>
      <c r="R31" s="8">
        <f>IF(E31&lt;&gt;E32,-1,M31*INDEX(玩家技能分析!$B$2:$D$9,MATCH(玩家技能分析!$A$9,玩家技能分析!$A$2:$A$9,),MATCH($F31,玩家技能分析!$B$1:$D$1,))*INDEX(玩家技能分析!$B$2:$D$8,MATCH(R$2,玩家技能分析!$A$2:$A$7,),MATCH($F31,玩家技能分析!$B$1:$D$1,)))</f>
        <v>-1</v>
      </c>
      <c r="S31" s="8">
        <f>INDEX(玩家技能分析!$B$2:$D$8,MATCH(S$2,玩家技能分析!$A$2:$A$7,),MATCH($F31,玩家技能分析!$B$1:$D$1,))</f>
        <v>10</v>
      </c>
      <c r="T31" s="8">
        <f>INDEX(玩家技能分析!$B$2:$D$8,MATCH(T$2,玩家技能分析!$A$2:$A$7,),MATCH($F31,玩家技能分析!$B$1:$D$1,))</f>
        <v>1</v>
      </c>
      <c r="AE31" s="8" t="s">
        <v>24</v>
      </c>
      <c r="AF31" s="8">
        <v>0.2</v>
      </c>
      <c r="AJ31" s="8" t="str">
        <f t="shared" si="15"/>
        <v/>
      </c>
      <c r="AK31" s="8">
        <f t="shared" si="15"/>
        <v>0.2</v>
      </c>
      <c r="AL31" s="8" t="str">
        <f t="shared" si="15"/>
        <v/>
      </c>
      <c r="AM31" s="8" t="str">
        <f t="shared" si="15"/>
        <v/>
      </c>
      <c r="AN31" s="8" t="str">
        <f t="shared" si="15"/>
        <v/>
      </c>
      <c r="AO31" s="8" t="str">
        <f t="shared" si="15"/>
        <v/>
      </c>
      <c r="AP31" s="8" t="str">
        <f t="shared" si="15"/>
        <v/>
      </c>
      <c r="AQ31" s="8" t="str">
        <f t="shared" si="15"/>
        <v/>
      </c>
      <c r="AR31" s="8" t="str">
        <f t="shared" si="15"/>
        <v/>
      </c>
      <c r="AS31" s="8" t="str">
        <f t="shared" si="15"/>
        <v/>
      </c>
      <c r="AT31" s="8" t="str">
        <f t="shared" si="16"/>
        <v/>
      </c>
      <c r="AU31" s="8" t="str">
        <f t="shared" si="16"/>
        <v/>
      </c>
      <c r="AV31" s="8" t="str">
        <f t="shared" si="16"/>
        <v/>
      </c>
      <c r="AW31" s="8" t="str">
        <f t="shared" si="16"/>
        <v/>
      </c>
      <c r="AX31" s="8" t="str">
        <f t="shared" si="16"/>
        <v/>
      </c>
      <c r="AY31" s="8" t="str">
        <f t="shared" si="16"/>
        <v/>
      </c>
      <c r="AZ31" s="8" t="str">
        <f t="shared" si="16"/>
        <v/>
      </c>
      <c r="BA31" s="8" t="str">
        <f t="shared" si="16"/>
        <v/>
      </c>
      <c r="BB31" s="8" t="str">
        <f t="shared" si="16"/>
        <v/>
      </c>
      <c r="BC31" s="8" t="str">
        <f t="shared" si="16"/>
        <v/>
      </c>
      <c r="BD31" s="8" t="str">
        <f t="shared" si="17"/>
        <v/>
      </c>
      <c r="BE31" s="8" t="str">
        <f t="shared" si="17"/>
        <v/>
      </c>
      <c r="BF31" s="8" t="str">
        <f t="shared" si="17"/>
        <v/>
      </c>
      <c r="BG31" s="8" t="str">
        <f t="shared" si="17"/>
        <v/>
      </c>
      <c r="BH31" s="8" t="str">
        <f t="shared" si="17"/>
        <v/>
      </c>
      <c r="BI31" s="8" t="str">
        <f t="shared" si="17"/>
        <v/>
      </c>
      <c r="BJ31" s="8" t="str">
        <f t="shared" si="17"/>
        <v/>
      </c>
      <c r="BK31" s="8" t="str">
        <f t="shared" si="17"/>
        <v/>
      </c>
      <c r="BL31" s="8" t="str">
        <f t="shared" si="17"/>
        <v/>
      </c>
      <c r="BM31" s="8" t="str">
        <f t="shared" si="17"/>
        <v/>
      </c>
      <c r="BN31" s="8" t="str">
        <f t="shared" si="18"/>
        <v/>
      </c>
      <c r="BO31" s="8" t="str">
        <f t="shared" si="18"/>
        <v/>
      </c>
      <c r="BP31" s="8" t="str">
        <f t="shared" si="18"/>
        <v/>
      </c>
      <c r="BQ31" s="8" t="str">
        <f t="shared" si="18"/>
        <v/>
      </c>
      <c r="BR31" s="8" t="str">
        <f t="shared" si="18"/>
        <v/>
      </c>
      <c r="BS31" s="8" t="str">
        <f t="shared" si="18"/>
        <v/>
      </c>
      <c r="BT31" s="8" t="str">
        <f t="shared" si="18"/>
        <v/>
      </c>
      <c r="BU31" s="8" t="str">
        <f t="shared" si="18"/>
        <v/>
      </c>
      <c r="BV31" s="8" t="str">
        <f t="shared" si="18"/>
        <v/>
      </c>
      <c r="BW31" s="8" t="str">
        <f t="shared" si="18"/>
        <v/>
      </c>
    </row>
    <row r="32" customHeight="1" spans="1:75">
      <c r="A32" s="8">
        <f>VLOOKUP($A$2,表索引!A:C,3,FALSE)+ROW(A32)-4</f>
        <v>24028</v>
      </c>
      <c r="C32" s="23" t="str">
        <f t="shared" si="14"/>
        <v>生命提升描述</v>
      </c>
      <c r="D32" s="8" t="s">
        <v>263</v>
      </c>
      <c r="E32" s="23" t="s">
        <v>264</v>
      </c>
      <c r="F32" s="8">
        <v>0</v>
      </c>
      <c r="G32" s="8">
        <v>3</v>
      </c>
      <c r="I32" s="23" t="s">
        <v>265</v>
      </c>
      <c r="J32" s="23" t="s">
        <v>265</v>
      </c>
      <c r="K32" s="23">
        <v>3</v>
      </c>
      <c r="L32" s="8">
        <f t="shared" si="13"/>
        <v>1</v>
      </c>
      <c r="M32" s="8">
        <f t="shared" si="19"/>
        <v>1</v>
      </c>
      <c r="N32" s="8">
        <f>INDEX(玩家技能分析!$B$2:$D$8,MATCH(N$2,玩家技能分析!$A$2:$A$8,),MATCH($F32,玩家技能分析!$B$1:$D$1,))</f>
        <v>100</v>
      </c>
      <c r="O32" s="8">
        <f>INDEX(玩家技能分析!$B$2:$D$8,MATCH(O$2,玩家技能分析!$A$2:$A$7,),MATCH($F32,玩家技能分析!$B$1:$D$1,))</f>
        <v>0</v>
      </c>
      <c r="P32" s="8">
        <f>INDEX(玩家技能分析!$B$2:$D$8,MATCH(P$2,玩家技能分析!$A$2:$A$7,),MATCH($F32,玩家技能分析!$B$1:$D$1,))</f>
        <v>100</v>
      </c>
      <c r="Q32" s="8">
        <f>INDEX(玩家技能分析!$B$2:$D$8,MATCH(Q$2,玩家技能分析!$A$2:$A$7,),MATCH($F32,玩家技能分析!$B$1:$D$1,))</f>
        <v>10</v>
      </c>
      <c r="R32" s="8">
        <f>IF(E32&lt;&gt;E33,-1,M32*INDEX(玩家技能分析!$B$2:$D$9,MATCH(玩家技能分析!$A$9,玩家技能分析!$A$2:$A$9,),MATCH($F32,玩家技能分析!$B$1:$D$1,))*INDEX(玩家技能分析!$B$2:$D$8,MATCH(R$2,玩家技能分析!$A$2:$A$7,),MATCH($F32,玩家技能分析!$B$1:$D$1,)))</f>
        <v>10</v>
      </c>
      <c r="S32" s="8">
        <f>INDEX(玩家技能分析!$B$2:$D$8,MATCH(S$2,玩家技能分析!$A$2:$A$7,),MATCH($F32,玩家技能分析!$B$1:$D$1,))</f>
        <v>10</v>
      </c>
      <c r="T32" s="8">
        <f>INDEX(玩家技能分析!$B$2:$D$8,MATCH(T$2,玩家技能分析!$A$2:$A$7,),MATCH($F32,玩家技能分析!$B$1:$D$1,))</f>
        <v>1</v>
      </c>
      <c r="AE32" s="8" t="s">
        <v>23</v>
      </c>
      <c r="AF32" s="8">
        <v>0.1</v>
      </c>
      <c r="AJ32" s="8">
        <f t="shared" si="15"/>
        <v>0.1</v>
      </c>
      <c r="AK32" s="8" t="str">
        <f t="shared" si="15"/>
        <v/>
      </c>
      <c r="AL32" s="8" t="str">
        <f t="shared" si="15"/>
        <v/>
      </c>
      <c r="AM32" s="8" t="str">
        <f t="shared" si="15"/>
        <v/>
      </c>
      <c r="AN32" s="8" t="str">
        <f t="shared" si="15"/>
        <v/>
      </c>
      <c r="AO32" s="8" t="str">
        <f t="shared" si="15"/>
        <v/>
      </c>
      <c r="AP32" s="8" t="str">
        <f t="shared" si="15"/>
        <v/>
      </c>
      <c r="AQ32" s="8" t="str">
        <f t="shared" si="15"/>
        <v/>
      </c>
      <c r="AR32" s="8" t="str">
        <f t="shared" si="15"/>
        <v/>
      </c>
      <c r="AS32" s="8" t="str">
        <f t="shared" si="15"/>
        <v/>
      </c>
      <c r="AT32" s="8" t="str">
        <f t="shared" si="16"/>
        <v/>
      </c>
      <c r="AU32" s="8" t="str">
        <f t="shared" si="16"/>
        <v/>
      </c>
      <c r="AV32" s="8" t="str">
        <f t="shared" si="16"/>
        <v/>
      </c>
      <c r="AW32" s="8" t="str">
        <f t="shared" si="16"/>
        <v/>
      </c>
      <c r="AX32" s="8" t="str">
        <f t="shared" si="16"/>
        <v/>
      </c>
      <c r="AY32" s="8" t="str">
        <f t="shared" si="16"/>
        <v/>
      </c>
      <c r="AZ32" s="8" t="str">
        <f t="shared" si="16"/>
        <v/>
      </c>
      <c r="BA32" s="8" t="str">
        <f t="shared" si="16"/>
        <v/>
      </c>
      <c r="BB32" s="8" t="str">
        <f t="shared" si="16"/>
        <v/>
      </c>
      <c r="BC32" s="8" t="str">
        <f t="shared" si="16"/>
        <v/>
      </c>
      <c r="BD32" s="8" t="str">
        <f t="shared" si="17"/>
        <v/>
      </c>
      <c r="BE32" s="8" t="str">
        <f t="shared" si="17"/>
        <v/>
      </c>
      <c r="BF32" s="8" t="str">
        <f t="shared" si="17"/>
        <v/>
      </c>
      <c r="BG32" s="8" t="str">
        <f t="shared" si="17"/>
        <v/>
      </c>
      <c r="BH32" s="8" t="str">
        <f t="shared" si="17"/>
        <v/>
      </c>
      <c r="BI32" s="8" t="str">
        <f t="shared" si="17"/>
        <v/>
      </c>
      <c r="BJ32" s="8" t="str">
        <f t="shared" si="17"/>
        <v/>
      </c>
      <c r="BK32" s="8" t="str">
        <f t="shared" si="17"/>
        <v/>
      </c>
      <c r="BL32" s="8" t="str">
        <f t="shared" si="17"/>
        <v/>
      </c>
      <c r="BM32" s="8" t="str">
        <f t="shared" si="17"/>
        <v/>
      </c>
      <c r="BN32" s="8" t="str">
        <f t="shared" si="18"/>
        <v/>
      </c>
      <c r="BO32" s="8" t="str">
        <f t="shared" si="18"/>
        <v/>
      </c>
      <c r="BP32" s="8" t="str">
        <f t="shared" si="18"/>
        <v/>
      </c>
      <c r="BQ32" s="8" t="str">
        <f t="shared" si="18"/>
        <v/>
      </c>
      <c r="BR32" s="8" t="str">
        <f t="shared" si="18"/>
        <v/>
      </c>
      <c r="BS32" s="8" t="str">
        <f t="shared" si="18"/>
        <v/>
      </c>
      <c r="BT32" s="8" t="str">
        <f t="shared" si="18"/>
        <v/>
      </c>
      <c r="BU32" s="8" t="str">
        <f t="shared" si="18"/>
        <v/>
      </c>
      <c r="BV32" s="8" t="str">
        <f t="shared" si="18"/>
        <v/>
      </c>
      <c r="BW32" s="8" t="str">
        <f t="shared" si="18"/>
        <v/>
      </c>
    </row>
    <row r="33" customHeight="1" spans="1:71">
      <c r="A33" s="8">
        <f>VLOOKUP($A$2,表索引!A:C,3,FALSE)+ROW(A33)-4</f>
        <v>24029</v>
      </c>
      <c r="C33" s="23" t="str">
        <f t="shared" si="14"/>
        <v>生命提升描述</v>
      </c>
      <c r="D33" s="8" t="s">
        <v>263</v>
      </c>
      <c r="E33" s="23" t="s">
        <v>266</v>
      </c>
      <c r="F33" s="8">
        <v>0</v>
      </c>
      <c r="G33" s="8">
        <v>3</v>
      </c>
      <c r="I33" s="23" t="s">
        <v>265</v>
      </c>
      <c r="J33" s="23" t="s">
        <v>265</v>
      </c>
      <c r="K33" s="23">
        <v>3</v>
      </c>
      <c r="L33" s="8">
        <f t="shared" si="13"/>
        <v>1</v>
      </c>
      <c r="M33" s="8">
        <f t="shared" si="19"/>
        <v>2</v>
      </c>
      <c r="N33" s="8">
        <f>INDEX(玩家技能分析!$B$2:$D$8,MATCH(N$2,玩家技能分析!$A$2:$A$8,),MATCH($F33,玩家技能分析!$B$1:$D$1,))</f>
        <v>100</v>
      </c>
      <c r="O33" s="8">
        <f>INDEX(玩家技能分析!$B$2:$D$8,MATCH(O$2,玩家技能分析!$A$2:$A$7,),MATCH($F33,玩家技能分析!$B$1:$D$1,))</f>
        <v>0</v>
      </c>
      <c r="P33" s="8">
        <f>INDEX(玩家技能分析!$B$2:$D$8,MATCH(P$2,玩家技能分析!$A$2:$A$7,),MATCH($F33,玩家技能分析!$B$1:$D$1,))</f>
        <v>100</v>
      </c>
      <c r="Q33" s="8">
        <f>INDEX(玩家技能分析!$B$2:$D$8,MATCH(Q$2,玩家技能分析!$A$2:$A$7,),MATCH($F33,玩家技能分析!$B$1:$D$1,))</f>
        <v>10</v>
      </c>
      <c r="R33" s="8">
        <f>IF(E33&lt;&gt;E34,-1,M33*INDEX(玩家技能分析!$B$2:$D$9,MATCH(玩家技能分析!$A$9,玩家技能分析!$A$2:$A$9,),MATCH($F33,玩家技能分析!$B$1:$D$1,))*INDEX(玩家技能分析!$B$2:$D$8,MATCH(R$2,玩家技能分析!$A$2:$A$7,),MATCH($F33,玩家技能分析!$B$1:$D$1,)))</f>
        <v>-1</v>
      </c>
      <c r="S33" s="8">
        <f>INDEX(玩家技能分析!$B$2:$D$8,MATCH(S$2,玩家技能分析!$A$2:$A$7,),MATCH($F33,玩家技能分析!$B$1:$D$1,))</f>
        <v>10</v>
      </c>
      <c r="T33" s="8">
        <f>INDEX(玩家技能分析!$B$2:$D$8,MATCH(T$2,玩家技能分析!$A$2:$A$7,),MATCH($F33,玩家技能分析!$B$1:$D$1,))</f>
        <v>1</v>
      </c>
      <c r="AE33" s="8" t="s">
        <v>23</v>
      </c>
      <c r="AF33" s="8">
        <v>0.2</v>
      </c>
      <c r="AJ33" s="8">
        <f t="shared" ref="AJ33:AS37" si="20">IFERROR(INDEX($AE:$AH,ROW(AJ33),MATCH(AJ$2,$AE33:$AH33,0)+1),"")</f>
        <v>0.2</v>
      </c>
      <c r="AK33" s="8" t="str">
        <f t="shared" si="20"/>
        <v/>
      </c>
      <c r="AL33" s="8" t="str">
        <f t="shared" si="20"/>
        <v/>
      </c>
      <c r="AM33" s="8" t="str">
        <f t="shared" si="20"/>
        <v/>
      </c>
      <c r="AN33" s="8" t="str">
        <f t="shared" si="20"/>
        <v/>
      </c>
      <c r="AO33" s="8" t="str">
        <f t="shared" si="20"/>
        <v/>
      </c>
      <c r="AP33" s="8" t="str">
        <f t="shared" si="20"/>
        <v/>
      </c>
      <c r="AQ33" s="8" t="str">
        <f t="shared" si="20"/>
        <v/>
      </c>
      <c r="AR33" s="8" t="str">
        <f t="shared" si="20"/>
        <v/>
      </c>
      <c r="AS33" s="8" t="str">
        <f t="shared" si="20"/>
        <v/>
      </c>
      <c r="AT33" s="8" t="str">
        <f t="shared" ref="AT33:BC37" si="21">IFERROR(INDEX($AE:$AH,ROW(AT33),MATCH(AT$2,$AE33:$AH33,0)+1),"")</f>
        <v/>
      </c>
      <c r="AU33" s="8" t="str">
        <f t="shared" si="21"/>
        <v/>
      </c>
      <c r="AV33" s="8" t="str">
        <f t="shared" si="21"/>
        <v/>
      </c>
      <c r="AW33" s="8" t="str">
        <f t="shared" si="21"/>
        <v/>
      </c>
      <c r="AX33" s="8" t="str">
        <f t="shared" si="21"/>
        <v/>
      </c>
      <c r="AY33" s="8" t="str">
        <f t="shared" si="21"/>
        <v/>
      </c>
      <c r="AZ33" s="8" t="str">
        <f t="shared" si="21"/>
        <v/>
      </c>
      <c r="BA33" s="8" t="str">
        <f t="shared" si="21"/>
        <v/>
      </c>
      <c r="BB33" s="8" t="str">
        <f t="shared" si="21"/>
        <v/>
      </c>
      <c r="BC33" s="8" t="str">
        <f t="shared" si="21"/>
        <v/>
      </c>
      <c r="BD33" s="8" t="str">
        <f t="shared" ref="BD33:BM37" si="22">IFERROR(INDEX($AE:$AH,ROW(BD33),MATCH(BD$2,$AE33:$AH33,0)+1),"")</f>
        <v/>
      </c>
      <c r="BE33" s="8" t="str">
        <f t="shared" si="22"/>
        <v/>
      </c>
      <c r="BF33" s="8" t="str">
        <f t="shared" si="22"/>
        <v/>
      </c>
      <c r="BG33" s="8" t="str">
        <f t="shared" si="22"/>
        <v/>
      </c>
      <c r="BH33" s="8" t="str">
        <f t="shared" si="22"/>
        <v/>
      </c>
      <c r="BI33" s="8" t="str">
        <f t="shared" si="22"/>
        <v/>
      </c>
      <c r="BJ33" s="8" t="str">
        <f t="shared" si="22"/>
        <v/>
      </c>
      <c r="BK33" s="8" t="str">
        <f t="shared" si="22"/>
        <v/>
      </c>
      <c r="BL33" s="8" t="str">
        <f t="shared" si="22"/>
        <v/>
      </c>
      <c r="BM33" s="8" t="str">
        <f t="shared" si="22"/>
        <v/>
      </c>
      <c r="BN33" s="8" t="str">
        <f t="shared" ref="BN33:BS37" si="23">IFERROR(INDEX($AE:$AH,ROW(BN33),MATCH(BN$2,$AE33:$AH33,0)+1),"")</f>
        <v/>
      </c>
      <c r="BO33" s="8" t="str">
        <f t="shared" si="23"/>
        <v/>
      </c>
      <c r="BP33" s="8" t="str">
        <f t="shared" si="23"/>
        <v/>
      </c>
      <c r="BQ33" s="8" t="str">
        <f t="shared" si="23"/>
        <v/>
      </c>
      <c r="BR33" s="8" t="str">
        <f t="shared" si="23"/>
        <v/>
      </c>
      <c r="BS33" s="8" t="str">
        <f t="shared" si="23"/>
        <v/>
      </c>
    </row>
    <row r="34" customHeight="1" spans="1:71">
      <c r="A34" s="8">
        <f>VLOOKUP($A$2,表索引!A:C,3,FALSE)+ROW(A34)-4</f>
        <v>24030</v>
      </c>
      <c r="C34" s="23" t="str">
        <f t="shared" si="14"/>
        <v>移动速度提升描述</v>
      </c>
      <c r="D34" s="8" t="s">
        <v>267</v>
      </c>
      <c r="E34" s="23" t="s">
        <v>268</v>
      </c>
      <c r="F34" s="8">
        <v>0</v>
      </c>
      <c r="G34" s="8">
        <v>3</v>
      </c>
      <c r="I34" s="23" t="s">
        <v>269</v>
      </c>
      <c r="J34" s="23" t="s">
        <v>269</v>
      </c>
      <c r="K34" s="23">
        <v>3</v>
      </c>
      <c r="L34" s="8">
        <f t="shared" si="13"/>
        <v>1</v>
      </c>
      <c r="M34" s="8">
        <f t="shared" si="19"/>
        <v>1</v>
      </c>
      <c r="N34" s="8">
        <f>INDEX(玩家技能分析!$B$2:$D$8,MATCH(N$2,玩家技能分析!$A$2:$A$8,),MATCH($F34,玩家技能分析!$B$1:$D$1,))</f>
        <v>100</v>
      </c>
      <c r="O34" s="8">
        <f>INDEX(玩家技能分析!$B$2:$D$8,MATCH(O$2,玩家技能分析!$A$2:$A$7,),MATCH($F34,玩家技能分析!$B$1:$D$1,))</f>
        <v>0</v>
      </c>
      <c r="P34" s="8">
        <f>INDEX(玩家技能分析!$B$2:$D$8,MATCH(P$2,玩家技能分析!$A$2:$A$7,),MATCH($F34,玩家技能分析!$B$1:$D$1,))</f>
        <v>100</v>
      </c>
      <c r="Q34" s="8">
        <f>INDEX(玩家技能分析!$B$2:$D$8,MATCH(Q$2,玩家技能分析!$A$2:$A$7,),MATCH($F34,玩家技能分析!$B$1:$D$1,))</f>
        <v>10</v>
      </c>
      <c r="R34" s="8">
        <f>IF(E34&lt;&gt;E35,-1,M34*INDEX(玩家技能分析!$B$2:$D$9,MATCH(玩家技能分析!$A$9,玩家技能分析!$A$2:$A$9,),MATCH($F34,玩家技能分析!$B$1:$D$1,))*INDEX(玩家技能分析!$B$2:$D$8,MATCH(R$2,玩家技能分析!$A$2:$A$7,),MATCH($F34,玩家技能分析!$B$1:$D$1,)))</f>
        <v>10</v>
      </c>
      <c r="S34" s="8">
        <f>INDEX(玩家技能分析!$B$2:$D$8,MATCH(S$2,玩家技能分析!$A$2:$A$7,),MATCH($F34,玩家技能分析!$B$1:$D$1,))</f>
        <v>10</v>
      </c>
      <c r="T34" s="8">
        <f>INDEX(玩家技能分析!$B$2:$D$8,MATCH(T$2,玩家技能分析!$A$2:$A$7,),MATCH($F34,玩家技能分析!$B$1:$D$1,))</f>
        <v>1</v>
      </c>
      <c r="AE34" s="8" t="s">
        <v>25</v>
      </c>
      <c r="AF34" s="8">
        <v>0.1</v>
      </c>
      <c r="AJ34" s="8" t="str">
        <f t="shared" si="20"/>
        <v/>
      </c>
      <c r="AK34" s="8" t="str">
        <f t="shared" si="20"/>
        <v/>
      </c>
      <c r="AL34" s="8">
        <f t="shared" si="20"/>
        <v>0.1</v>
      </c>
      <c r="AM34" s="8" t="str">
        <f t="shared" si="20"/>
        <v/>
      </c>
      <c r="AN34" s="8" t="str">
        <f t="shared" si="20"/>
        <v/>
      </c>
      <c r="AO34" s="8" t="str">
        <f t="shared" si="20"/>
        <v/>
      </c>
      <c r="AP34" s="8" t="str">
        <f t="shared" si="20"/>
        <v/>
      </c>
      <c r="AQ34" s="8" t="str">
        <f t="shared" si="20"/>
        <v/>
      </c>
      <c r="AR34" s="8" t="str">
        <f t="shared" si="20"/>
        <v/>
      </c>
      <c r="AS34" s="8" t="str">
        <f t="shared" si="20"/>
        <v/>
      </c>
      <c r="AT34" s="8" t="str">
        <f t="shared" si="21"/>
        <v/>
      </c>
      <c r="AU34" s="8" t="str">
        <f t="shared" si="21"/>
        <v/>
      </c>
      <c r="AV34" s="8" t="str">
        <f t="shared" si="21"/>
        <v/>
      </c>
      <c r="AW34" s="8" t="str">
        <f t="shared" si="21"/>
        <v/>
      </c>
      <c r="AX34" s="8" t="str">
        <f t="shared" si="21"/>
        <v/>
      </c>
      <c r="AY34" s="8" t="str">
        <f t="shared" si="21"/>
        <v/>
      </c>
      <c r="AZ34" s="8" t="str">
        <f t="shared" si="21"/>
        <v/>
      </c>
      <c r="BA34" s="8" t="str">
        <f t="shared" si="21"/>
        <v/>
      </c>
      <c r="BB34" s="8" t="str">
        <f t="shared" si="21"/>
        <v/>
      </c>
      <c r="BC34" s="8" t="str">
        <f t="shared" si="21"/>
        <v/>
      </c>
      <c r="BD34" s="8" t="str">
        <f t="shared" si="22"/>
        <v/>
      </c>
      <c r="BE34" s="8" t="str">
        <f t="shared" si="22"/>
        <v/>
      </c>
      <c r="BF34" s="8" t="str">
        <f t="shared" si="22"/>
        <v/>
      </c>
      <c r="BG34" s="8" t="str">
        <f t="shared" si="22"/>
        <v/>
      </c>
      <c r="BH34" s="8" t="str">
        <f t="shared" si="22"/>
        <v/>
      </c>
      <c r="BI34" s="8" t="str">
        <f t="shared" si="22"/>
        <v/>
      </c>
      <c r="BJ34" s="8" t="str">
        <f t="shared" si="22"/>
        <v/>
      </c>
      <c r="BK34" s="8" t="str">
        <f t="shared" si="22"/>
        <v/>
      </c>
      <c r="BL34" s="8" t="str">
        <f t="shared" si="22"/>
        <v/>
      </c>
      <c r="BM34" s="8" t="str">
        <f t="shared" si="22"/>
        <v/>
      </c>
      <c r="BN34" s="8" t="str">
        <f t="shared" si="23"/>
        <v/>
      </c>
      <c r="BO34" s="8" t="str">
        <f t="shared" si="23"/>
        <v/>
      </c>
      <c r="BP34" s="8" t="str">
        <f t="shared" si="23"/>
        <v/>
      </c>
      <c r="BQ34" s="8" t="str">
        <f t="shared" si="23"/>
        <v/>
      </c>
      <c r="BR34" s="8" t="str">
        <f t="shared" si="23"/>
        <v/>
      </c>
      <c r="BS34" s="8" t="str">
        <f t="shared" si="23"/>
        <v/>
      </c>
    </row>
    <row r="35" customHeight="1" spans="1:71">
      <c r="A35" s="8">
        <f>VLOOKUP($A$2,表索引!A:C,3,FALSE)+ROW(A35)-4</f>
        <v>24031</v>
      </c>
      <c r="C35" s="23" t="str">
        <f t="shared" si="14"/>
        <v>移动速度提升描述</v>
      </c>
      <c r="D35" s="8" t="s">
        <v>267</v>
      </c>
      <c r="E35" s="23" t="s">
        <v>268</v>
      </c>
      <c r="F35" s="8">
        <v>0</v>
      </c>
      <c r="G35" s="8">
        <v>3</v>
      </c>
      <c r="I35" s="23" t="s">
        <v>269</v>
      </c>
      <c r="J35" s="23" t="s">
        <v>269</v>
      </c>
      <c r="K35" s="23">
        <v>3</v>
      </c>
      <c r="L35" s="8">
        <f t="shared" si="13"/>
        <v>1</v>
      </c>
      <c r="M35" s="8">
        <f t="shared" si="19"/>
        <v>2</v>
      </c>
      <c r="N35" s="8">
        <f>INDEX(玩家技能分析!$B$2:$D$8,MATCH(N$2,玩家技能分析!$A$2:$A$8,),MATCH($F35,玩家技能分析!$B$1:$D$1,))</f>
        <v>100</v>
      </c>
      <c r="O35" s="8">
        <f>INDEX(玩家技能分析!$B$2:$D$8,MATCH(O$2,玩家技能分析!$A$2:$A$7,),MATCH($F35,玩家技能分析!$B$1:$D$1,))</f>
        <v>0</v>
      </c>
      <c r="P35" s="8">
        <f>INDEX(玩家技能分析!$B$2:$D$8,MATCH(P$2,玩家技能分析!$A$2:$A$7,),MATCH($F35,玩家技能分析!$B$1:$D$1,))</f>
        <v>100</v>
      </c>
      <c r="Q35" s="8">
        <f>INDEX(玩家技能分析!$B$2:$D$8,MATCH(Q$2,玩家技能分析!$A$2:$A$7,),MATCH($F35,玩家技能分析!$B$1:$D$1,))</f>
        <v>10</v>
      </c>
      <c r="R35" s="8">
        <f>IF(E35&lt;&gt;E36,-1,M35*INDEX(玩家技能分析!$B$2:$D$9,MATCH(玩家技能分析!$A$9,玩家技能分析!$A$2:$A$9,),MATCH($F35,玩家技能分析!$B$1:$D$1,))*INDEX(玩家技能分析!$B$2:$D$8,MATCH(R$2,玩家技能分析!$A$2:$A$7,),MATCH($F35,玩家技能分析!$B$1:$D$1,)))</f>
        <v>-1</v>
      </c>
      <c r="S35" s="8">
        <f>INDEX(玩家技能分析!$B$2:$D$8,MATCH(S$2,玩家技能分析!$A$2:$A$7,),MATCH($F35,玩家技能分析!$B$1:$D$1,))</f>
        <v>10</v>
      </c>
      <c r="T35" s="8">
        <f>INDEX(玩家技能分析!$B$2:$D$8,MATCH(T$2,玩家技能分析!$A$2:$A$7,),MATCH($F35,玩家技能分析!$B$1:$D$1,))</f>
        <v>1</v>
      </c>
      <c r="AE35" s="8" t="s">
        <v>25</v>
      </c>
      <c r="AF35" s="8">
        <v>0.2</v>
      </c>
      <c r="AJ35" s="8" t="str">
        <f t="shared" si="20"/>
        <v/>
      </c>
      <c r="AK35" s="8" t="str">
        <f t="shared" si="20"/>
        <v/>
      </c>
      <c r="AL35" s="8">
        <f t="shared" si="20"/>
        <v>0.2</v>
      </c>
      <c r="AM35" s="8" t="str">
        <f t="shared" si="20"/>
        <v/>
      </c>
      <c r="AN35" s="8" t="str">
        <f t="shared" si="20"/>
        <v/>
      </c>
      <c r="AO35" s="8" t="str">
        <f t="shared" si="20"/>
        <v/>
      </c>
      <c r="AP35" s="8" t="str">
        <f t="shared" si="20"/>
        <v/>
      </c>
      <c r="AQ35" s="8" t="str">
        <f t="shared" si="20"/>
        <v/>
      </c>
      <c r="AR35" s="8" t="str">
        <f t="shared" si="20"/>
        <v/>
      </c>
      <c r="AS35" s="8" t="str">
        <f t="shared" si="20"/>
        <v/>
      </c>
      <c r="AT35" s="8" t="str">
        <f t="shared" si="21"/>
        <v/>
      </c>
      <c r="AU35" s="8" t="str">
        <f t="shared" si="21"/>
        <v/>
      </c>
      <c r="AV35" s="8" t="str">
        <f t="shared" si="21"/>
        <v/>
      </c>
      <c r="AW35" s="8" t="str">
        <f t="shared" si="21"/>
        <v/>
      </c>
      <c r="AX35" s="8" t="str">
        <f t="shared" si="21"/>
        <v/>
      </c>
      <c r="AY35" s="8" t="str">
        <f t="shared" si="21"/>
        <v/>
      </c>
      <c r="AZ35" s="8" t="str">
        <f t="shared" si="21"/>
        <v/>
      </c>
      <c r="BA35" s="8" t="str">
        <f t="shared" si="21"/>
        <v/>
      </c>
      <c r="BB35" s="8" t="str">
        <f t="shared" si="21"/>
        <v/>
      </c>
      <c r="BC35" s="8" t="str">
        <f t="shared" si="21"/>
        <v/>
      </c>
      <c r="BD35" s="8" t="str">
        <f t="shared" si="22"/>
        <v/>
      </c>
      <c r="BE35" s="8" t="str">
        <f t="shared" si="22"/>
        <v/>
      </c>
      <c r="BF35" s="8" t="str">
        <f t="shared" si="22"/>
        <v/>
      </c>
      <c r="BG35" s="8" t="str">
        <f t="shared" si="22"/>
        <v/>
      </c>
      <c r="BH35" s="8" t="str">
        <f t="shared" si="22"/>
        <v/>
      </c>
      <c r="BI35" s="8" t="str">
        <f t="shared" si="22"/>
        <v/>
      </c>
      <c r="BJ35" s="8" t="str">
        <f t="shared" si="22"/>
        <v/>
      </c>
      <c r="BK35" s="8" t="str">
        <f t="shared" si="22"/>
        <v/>
      </c>
      <c r="BL35" s="8" t="str">
        <f t="shared" si="22"/>
        <v/>
      </c>
      <c r="BM35" s="8" t="str">
        <f t="shared" si="22"/>
        <v/>
      </c>
      <c r="BN35" s="8" t="str">
        <f t="shared" si="23"/>
        <v/>
      </c>
      <c r="BO35" s="8" t="str">
        <f t="shared" si="23"/>
        <v/>
      </c>
      <c r="BP35" s="8" t="str">
        <f t="shared" si="23"/>
        <v/>
      </c>
      <c r="BQ35" s="8" t="str">
        <f t="shared" si="23"/>
        <v/>
      </c>
      <c r="BR35" s="8" t="str">
        <f t="shared" si="23"/>
        <v/>
      </c>
      <c r="BS35" s="8" t="str">
        <f t="shared" si="23"/>
        <v/>
      </c>
    </row>
    <row r="36" customHeight="1" spans="1:71">
      <c r="A36" s="8">
        <f>VLOOKUP($A$2,表索引!A:C,3,FALSE)+ROW(A36)-4</f>
        <v>24032</v>
      </c>
      <c r="C36" s="23" t="str">
        <f t="shared" si="14"/>
        <v>怒火中烧描述</v>
      </c>
      <c r="D36" s="8" t="s">
        <v>270</v>
      </c>
      <c r="E36" s="23" t="s">
        <v>271</v>
      </c>
      <c r="F36" s="8">
        <v>0</v>
      </c>
      <c r="G36" s="8">
        <v>3</v>
      </c>
      <c r="I36" s="23" t="s">
        <v>272</v>
      </c>
      <c r="J36" s="23" t="s">
        <v>273</v>
      </c>
      <c r="K36" s="23">
        <v>3</v>
      </c>
      <c r="L36" s="8">
        <f t="shared" si="13"/>
        <v>1</v>
      </c>
      <c r="M36" s="8">
        <f t="shared" si="19"/>
        <v>1</v>
      </c>
      <c r="N36" s="8">
        <f>INDEX(玩家技能分析!$B$2:$D$8,MATCH(N$2,玩家技能分析!$A$2:$A$8,),MATCH($F36,玩家技能分析!$B$1:$D$1,))</f>
        <v>100</v>
      </c>
      <c r="O36" s="8">
        <f>INDEX(玩家技能分析!$B$2:$D$8,MATCH(O$2,玩家技能分析!$A$2:$A$7,),MATCH($F36,玩家技能分析!$B$1:$D$1,))</f>
        <v>0</v>
      </c>
      <c r="P36" s="8">
        <f>INDEX(玩家技能分析!$B$2:$D$8,MATCH(P$2,玩家技能分析!$A$2:$A$7,),MATCH($F36,玩家技能分析!$B$1:$D$1,))</f>
        <v>100</v>
      </c>
      <c r="Q36" s="8">
        <f>INDEX(玩家技能分析!$B$2:$D$8,MATCH(Q$2,玩家技能分析!$A$2:$A$7,),MATCH($F36,玩家技能分析!$B$1:$D$1,))</f>
        <v>10</v>
      </c>
      <c r="R36" s="8">
        <f>IF(E36&lt;&gt;E37,-1,M36*INDEX(玩家技能分析!$B$2:$D$9,MATCH(玩家技能分析!$A$9,玩家技能分析!$A$2:$A$9,),MATCH($F36,玩家技能分析!$B$1:$D$1,))*INDEX(玩家技能分析!$B$2:$D$8,MATCH(R$2,玩家技能分析!$A$2:$A$7,),MATCH($F36,玩家技能分析!$B$1:$D$1,)))</f>
        <v>10</v>
      </c>
      <c r="S36" s="8">
        <f>INDEX(玩家技能分析!$B$2:$D$8,MATCH(S$2,玩家技能分析!$A$2:$A$7,),MATCH($F36,玩家技能分析!$B$1:$D$1,))</f>
        <v>10</v>
      </c>
      <c r="T36" s="8">
        <f>INDEX(玩家技能分析!$B$2:$D$8,MATCH(T$2,玩家技能分析!$A$2:$A$7,),MATCH($F36,玩家技能分析!$B$1:$D$1,))</f>
        <v>1</v>
      </c>
      <c r="AE36" s="8" t="s">
        <v>27</v>
      </c>
      <c r="AF36" s="8">
        <v>0.2</v>
      </c>
      <c r="AG36" s="8" t="s">
        <v>28</v>
      </c>
      <c r="AH36" s="8">
        <v>0.2</v>
      </c>
      <c r="AJ36" s="8" t="str">
        <f t="shared" si="20"/>
        <v/>
      </c>
      <c r="AK36" s="8" t="str">
        <f t="shared" si="20"/>
        <v/>
      </c>
      <c r="AL36" s="8" t="str">
        <f t="shared" si="20"/>
        <v/>
      </c>
      <c r="AM36" s="8" t="str">
        <f t="shared" si="20"/>
        <v/>
      </c>
      <c r="AN36" s="8">
        <f t="shared" si="20"/>
        <v>0.2</v>
      </c>
      <c r="AO36" s="8">
        <f t="shared" si="20"/>
        <v>0.2</v>
      </c>
      <c r="AP36" s="8" t="str">
        <f t="shared" si="20"/>
        <v/>
      </c>
      <c r="AQ36" s="8" t="str">
        <f t="shared" si="20"/>
        <v/>
      </c>
      <c r="AR36" s="8" t="str">
        <f t="shared" si="20"/>
        <v/>
      </c>
      <c r="AS36" s="8" t="str">
        <f t="shared" si="20"/>
        <v/>
      </c>
      <c r="AT36" s="8" t="str">
        <f t="shared" si="21"/>
        <v/>
      </c>
      <c r="AU36" s="8" t="str">
        <f t="shared" si="21"/>
        <v/>
      </c>
      <c r="AV36" s="8" t="str">
        <f t="shared" si="21"/>
        <v/>
      </c>
      <c r="AW36" s="8" t="str">
        <f t="shared" si="21"/>
        <v/>
      </c>
      <c r="AX36" s="8" t="str">
        <f t="shared" si="21"/>
        <v/>
      </c>
      <c r="AY36" s="8" t="str">
        <f t="shared" si="21"/>
        <v/>
      </c>
      <c r="AZ36" s="8" t="str">
        <f t="shared" si="21"/>
        <v/>
      </c>
      <c r="BA36" s="8" t="str">
        <f t="shared" si="21"/>
        <v/>
      </c>
      <c r="BB36" s="8" t="str">
        <f t="shared" si="21"/>
        <v/>
      </c>
      <c r="BC36" s="8" t="str">
        <f t="shared" si="21"/>
        <v/>
      </c>
      <c r="BD36" s="8" t="str">
        <f t="shared" si="22"/>
        <v/>
      </c>
      <c r="BE36" s="8" t="str">
        <f t="shared" si="22"/>
        <v/>
      </c>
      <c r="BF36" s="8" t="str">
        <f t="shared" si="22"/>
        <v/>
      </c>
      <c r="BG36" s="8" t="str">
        <f t="shared" si="22"/>
        <v/>
      </c>
      <c r="BH36" s="8" t="str">
        <f t="shared" si="22"/>
        <v/>
      </c>
      <c r="BI36" s="8" t="str">
        <f t="shared" si="22"/>
        <v/>
      </c>
      <c r="BJ36" s="8" t="str">
        <f t="shared" si="22"/>
        <v/>
      </c>
      <c r="BK36" s="8" t="str">
        <f t="shared" si="22"/>
        <v/>
      </c>
      <c r="BL36" s="8" t="str">
        <f t="shared" si="22"/>
        <v/>
      </c>
      <c r="BM36" s="8" t="str">
        <f t="shared" si="22"/>
        <v/>
      </c>
      <c r="BN36" s="8" t="str">
        <f t="shared" si="23"/>
        <v/>
      </c>
      <c r="BO36" s="8" t="str">
        <f t="shared" si="23"/>
        <v/>
      </c>
      <c r="BP36" s="8" t="str">
        <f t="shared" si="23"/>
        <v/>
      </c>
      <c r="BQ36" s="8" t="str">
        <f t="shared" si="23"/>
        <v/>
      </c>
      <c r="BR36" s="8" t="str">
        <f t="shared" si="23"/>
        <v/>
      </c>
      <c r="BS36" s="8" t="str">
        <f t="shared" si="23"/>
        <v/>
      </c>
    </row>
    <row r="37" customHeight="1" spans="1:71">
      <c r="A37" s="8">
        <f>VLOOKUP($A$2,表索引!A:C,3,FALSE)+ROW(A37)-4</f>
        <v>24033</v>
      </c>
      <c r="C37" s="23" t="str">
        <f t="shared" si="14"/>
        <v>怒火中烧描述</v>
      </c>
      <c r="D37" s="8" t="s">
        <v>270</v>
      </c>
      <c r="E37" s="23" t="s">
        <v>271</v>
      </c>
      <c r="F37" s="8">
        <v>0</v>
      </c>
      <c r="G37" s="8">
        <v>3</v>
      </c>
      <c r="I37" s="23" t="s">
        <v>272</v>
      </c>
      <c r="J37" s="23" t="s">
        <v>273</v>
      </c>
      <c r="K37" s="23">
        <v>3</v>
      </c>
      <c r="L37" s="8">
        <f t="shared" si="13"/>
        <v>1</v>
      </c>
      <c r="M37" s="8">
        <f t="shared" si="19"/>
        <v>2</v>
      </c>
      <c r="N37" s="8">
        <f>INDEX(玩家技能分析!$B$2:$D$8,MATCH(N$2,玩家技能分析!$A$2:$A$8,),MATCH($F37,玩家技能分析!$B$1:$D$1,))</f>
        <v>100</v>
      </c>
      <c r="O37" s="8">
        <f>INDEX(玩家技能分析!$B$2:$D$8,MATCH(O$2,玩家技能分析!$A$2:$A$7,),MATCH($F37,玩家技能分析!$B$1:$D$1,))</f>
        <v>0</v>
      </c>
      <c r="P37" s="8">
        <f>INDEX(玩家技能分析!$B$2:$D$8,MATCH(P$2,玩家技能分析!$A$2:$A$7,),MATCH($F37,玩家技能分析!$B$1:$D$1,))</f>
        <v>100</v>
      </c>
      <c r="Q37" s="8">
        <f>INDEX(玩家技能分析!$B$2:$D$8,MATCH(Q$2,玩家技能分析!$A$2:$A$7,),MATCH($F37,玩家技能分析!$B$1:$D$1,))</f>
        <v>10</v>
      </c>
      <c r="R37" s="8">
        <f>IF(E37&lt;&gt;E56,-1,M37*INDEX(玩家技能分析!$B$2:$D$9,MATCH(玩家技能分析!$A$9,玩家技能分析!$A$2:$A$9,),MATCH($F37,玩家技能分析!$B$1:$D$1,))*INDEX(玩家技能分析!$B$2:$D$8,MATCH(R$2,玩家技能分析!$A$2:$A$7,),MATCH($F37,玩家技能分析!$B$1:$D$1,)))</f>
        <v>-1</v>
      </c>
      <c r="S37" s="8">
        <f>INDEX(玩家技能分析!$B$2:$D$8,MATCH(S$2,玩家技能分析!$A$2:$A$7,),MATCH($F37,玩家技能分析!$B$1:$D$1,))</f>
        <v>10</v>
      </c>
      <c r="T37" s="8">
        <f>INDEX(玩家技能分析!$B$2:$D$8,MATCH(T$2,玩家技能分析!$A$2:$A$7,),MATCH($F37,玩家技能分析!$B$1:$D$1,))</f>
        <v>1</v>
      </c>
      <c r="AE37" s="8" t="s">
        <v>27</v>
      </c>
      <c r="AF37" s="8">
        <v>0.3</v>
      </c>
      <c r="AG37" s="8" t="s">
        <v>28</v>
      </c>
      <c r="AH37" s="8">
        <v>0.3</v>
      </c>
      <c r="AJ37" s="8" t="str">
        <f t="shared" si="20"/>
        <v/>
      </c>
      <c r="AK37" s="8" t="str">
        <f t="shared" si="20"/>
        <v/>
      </c>
      <c r="AL37" s="8" t="str">
        <f t="shared" si="20"/>
        <v/>
      </c>
      <c r="AM37" s="8" t="str">
        <f t="shared" si="20"/>
        <v/>
      </c>
      <c r="AN37" s="8">
        <f t="shared" si="20"/>
        <v>0.3</v>
      </c>
      <c r="AO37" s="8">
        <f t="shared" si="20"/>
        <v>0.3</v>
      </c>
      <c r="AP37" s="8" t="str">
        <f t="shared" si="20"/>
        <v/>
      </c>
      <c r="AQ37" s="8" t="str">
        <f t="shared" si="20"/>
        <v/>
      </c>
      <c r="AR37" s="8" t="str">
        <f t="shared" si="20"/>
        <v/>
      </c>
      <c r="AS37" s="8" t="str">
        <f t="shared" si="20"/>
        <v/>
      </c>
      <c r="AT37" s="8" t="str">
        <f t="shared" si="21"/>
        <v/>
      </c>
      <c r="AU37" s="8" t="str">
        <f t="shared" si="21"/>
        <v/>
      </c>
      <c r="AV37" s="8" t="str">
        <f t="shared" si="21"/>
        <v/>
      </c>
      <c r="AW37" s="8" t="str">
        <f t="shared" si="21"/>
        <v/>
      </c>
      <c r="AX37" s="8" t="str">
        <f t="shared" si="21"/>
        <v/>
      </c>
      <c r="AY37" s="8" t="str">
        <f t="shared" si="21"/>
        <v/>
      </c>
      <c r="AZ37" s="8" t="str">
        <f t="shared" si="21"/>
        <v/>
      </c>
      <c r="BA37" s="8" t="str">
        <f t="shared" si="21"/>
        <v/>
      </c>
      <c r="BB37" s="8" t="str">
        <f t="shared" si="21"/>
        <v/>
      </c>
      <c r="BC37" s="8" t="str">
        <f t="shared" si="21"/>
        <v/>
      </c>
      <c r="BD37" s="8" t="str">
        <f t="shared" si="22"/>
        <v/>
      </c>
      <c r="BE37" s="8" t="str">
        <f t="shared" si="22"/>
        <v/>
      </c>
      <c r="BF37" s="8" t="str">
        <f t="shared" si="22"/>
        <v/>
      </c>
      <c r="BG37" s="8" t="str">
        <f t="shared" si="22"/>
        <v/>
      </c>
      <c r="BH37" s="8" t="str">
        <f t="shared" si="22"/>
        <v/>
      </c>
      <c r="BI37" s="8" t="str">
        <f t="shared" si="22"/>
        <v/>
      </c>
      <c r="BJ37" s="8" t="str">
        <f t="shared" si="22"/>
        <v/>
      </c>
      <c r="BK37" s="8" t="str">
        <f t="shared" si="22"/>
        <v/>
      </c>
      <c r="BL37" s="8" t="str">
        <f t="shared" si="22"/>
        <v/>
      </c>
      <c r="BM37" s="8" t="str">
        <f t="shared" si="22"/>
        <v/>
      </c>
      <c r="BN37" s="8" t="str">
        <f t="shared" si="23"/>
        <v/>
      </c>
      <c r="BO37" s="8" t="str">
        <f t="shared" si="23"/>
        <v/>
      </c>
      <c r="BP37" s="8" t="str">
        <f t="shared" si="23"/>
        <v/>
      </c>
      <c r="BQ37" s="8" t="str">
        <f t="shared" si="23"/>
        <v/>
      </c>
      <c r="BR37" s="8" t="str">
        <f t="shared" si="23"/>
        <v/>
      </c>
      <c r="BS37" s="8" t="str">
        <f t="shared" si="23"/>
        <v/>
      </c>
    </row>
    <row r="38" customHeight="1" spans="1:41">
      <c r="A38" s="8">
        <f>VLOOKUP($A$2,表索引!A:C,3,FALSE)+ROW(A38)-4</f>
        <v>24034</v>
      </c>
      <c r="C38" s="23" t="str">
        <f t="shared" si="14"/>
        <v>穿云弹描述</v>
      </c>
      <c r="D38" s="23"/>
      <c r="E38" s="23" t="s">
        <v>274</v>
      </c>
      <c r="F38" s="8">
        <v>1</v>
      </c>
      <c r="G38" s="8">
        <v>1</v>
      </c>
      <c r="H38" s="8">
        <v>27005</v>
      </c>
      <c r="I38" s="23" t="s">
        <v>275</v>
      </c>
      <c r="J38" s="23" t="s">
        <v>276</v>
      </c>
      <c r="K38" s="23">
        <v>0</v>
      </c>
      <c r="L38" s="8">
        <f t="shared" ref="L38:L43" si="24">IF(K38&lt;=1,0,1)</f>
        <v>0</v>
      </c>
      <c r="U38" s="8">
        <v>7</v>
      </c>
      <c r="V38" s="8">
        <v>1</v>
      </c>
      <c r="AL38" s="8"/>
      <c r="AM38" s="8"/>
      <c r="AN38" s="8"/>
      <c r="AO38" s="8"/>
    </row>
    <row r="39" customHeight="1" spans="1:41">
      <c r="A39" s="8">
        <f>VLOOKUP($A$2,表索引!A:C,3,FALSE)+ROW(A39)-4</f>
        <v>24035</v>
      </c>
      <c r="C39" s="23"/>
      <c r="D39" s="23"/>
      <c r="E39" s="23" t="s">
        <v>274</v>
      </c>
      <c r="F39" s="8">
        <v>1</v>
      </c>
      <c r="G39" s="8">
        <v>1</v>
      </c>
      <c r="H39" s="8">
        <v>27005</v>
      </c>
      <c r="I39" s="23" t="s">
        <v>275</v>
      </c>
      <c r="J39" s="23" t="s">
        <v>276</v>
      </c>
      <c r="K39" s="23">
        <v>0</v>
      </c>
      <c r="L39" s="8">
        <f t="shared" si="24"/>
        <v>0</v>
      </c>
      <c r="U39" s="8">
        <v>6</v>
      </c>
      <c r="V39" s="8">
        <v>1.2</v>
      </c>
      <c r="AL39" s="8"/>
      <c r="AM39" s="8"/>
      <c r="AN39" s="8"/>
      <c r="AO39" s="8"/>
    </row>
    <row r="40" customHeight="1" spans="1:41">
      <c r="A40" s="8">
        <f>VLOOKUP($A$2,表索引!A:C,3,FALSE)+ROW(A40)-4</f>
        <v>24036</v>
      </c>
      <c r="C40" s="23"/>
      <c r="D40" s="23"/>
      <c r="E40" s="23" t="s">
        <v>274</v>
      </c>
      <c r="F40" s="8">
        <v>1</v>
      </c>
      <c r="G40" s="8">
        <v>1</v>
      </c>
      <c r="H40" s="8">
        <v>27005</v>
      </c>
      <c r="I40" s="23" t="s">
        <v>275</v>
      </c>
      <c r="J40" s="23" t="s">
        <v>276</v>
      </c>
      <c r="K40" s="23">
        <v>0</v>
      </c>
      <c r="L40" s="8">
        <f t="shared" si="24"/>
        <v>0</v>
      </c>
      <c r="U40" s="8">
        <v>5</v>
      </c>
      <c r="V40" s="8">
        <v>1.4</v>
      </c>
      <c r="AL40" s="8"/>
      <c r="AM40" s="8"/>
      <c r="AN40" s="8"/>
      <c r="AO40" s="8"/>
    </row>
    <row r="41" customHeight="1" spans="1:41">
      <c r="A41" s="8">
        <f>VLOOKUP($A$2,表索引!A:C,3,FALSE)+ROW(A41)-4</f>
        <v>24037</v>
      </c>
      <c r="C41" s="23"/>
      <c r="D41" s="23"/>
      <c r="E41" s="23" t="s">
        <v>277</v>
      </c>
      <c r="F41" s="8">
        <v>1</v>
      </c>
      <c r="G41" s="8">
        <v>1</v>
      </c>
      <c r="H41" s="8">
        <v>27005</v>
      </c>
      <c r="I41" s="23" t="s">
        <v>278</v>
      </c>
      <c r="J41" s="23" t="s">
        <v>279</v>
      </c>
      <c r="K41" s="23">
        <v>3</v>
      </c>
      <c r="L41" s="8">
        <f t="shared" si="24"/>
        <v>1</v>
      </c>
      <c r="AE41" s="8" t="s">
        <v>35</v>
      </c>
      <c r="AF41" s="8">
        <v>2</v>
      </c>
      <c r="AL41" s="8"/>
      <c r="AM41" s="8"/>
      <c r="AN41" s="8"/>
      <c r="AO41" s="8"/>
    </row>
    <row r="42" customHeight="1" spans="1:41">
      <c r="A42" s="8">
        <f>VLOOKUP($A$2,表索引!A:C,3,FALSE)+ROW(A42)-4</f>
        <v>24038</v>
      </c>
      <c r="C42" s="23"/>
      <c r="D42" s="23"/>
      <c r="E42" s="23" t="s">
        <v>277</v>
      </c>
      <c r="F42" s="8">
        <v>1</v>
      </c>
      <c r="G42" s="8">
        <v>1</v>
      </c>
      <c r="H42" s="8">
        <v>27005</v>
      </c>
      <c r="I42" s="23" t="s">
        <v>278</v>
      </c>
      <c r="J42" s="23" t="s">
        <v>279</v>
      </c>
      <c r="K42" s="23">
        <v>3</v>
      </c>
      <c r="L42" s="8">
        <f t="shared" si="24"/>
        <v>1</v>
      </c>
      <c r="AE42" s="8" t="s">
        <v>35</v>
      </c>
      <c r="AF42" s="8">
        <v>3</v>
      </c>
      <c r="AL42" s="8"/>
      <c r="AM42" s="8"/>
      <c r="AN42" s="8"/>
      <c r="AO42" s="8"/>
    </row>
    <row r="43" customHeight="1" spans="1:41">
      <c r="A43" s="8">
        <f>VLOOKUP($A$2,表索引!A:C,3,FALSE)+ROW(A43)-4</f>
        <v>24039</v>
      </c>
      <c r="C43" s="23"/>
      <c r="D43" s="23"/>
      <c r="E43" s="23" t="s">
        <v>277</v>
      </c>
      <c r="F43" s="8">
        <v>1</v>
      </c>
      <c r="G43" s="8">
        <v>1</v>
      </c>
      <c r="H43" s="8">
        <v>27005</v>
      </c>
      <c r="I43" s="23" t="s">
        <v>278</v>
      </c>
      <c r="J43" s="23" t="s">
        <v>279</v>
      </c>
      <c r="K43" s="23">
        <v>3</v>
      </c>
      <c r="L43" s="8">
        <f t="shared" si="24"/>
        <v>1</v>
      </c>
      <c r="AE43" s="8" t="s">
        <v>35</v>
      </c>
      <c r="AL43" s="8"/>
      <c r="AM43" s="8"/>
      <c r="AN43" s="8"/>
      <c r="AO43" s="8"/>
    </row>
    <row r="44" customHeight="1" spans="1:41">
      <c r="A44" s="8">
        <f>VLOOKUP($A$2,表索引!A:C,3,FALSE)+ROW(A44)-4</f>
        <v>24040</v>
      </c>
      <c r="C44" s="23"/>
      <c r="D44" s="23"/>
      <c r="E44" s="23" t="s">
        <v>280</v>
      </c>
      <c r="F44" s="8">
        <v>1</v>
      </c>
      <c r="G44" s="8">
        <v>1</v>
      </c>
      <c r="I44" s="23" t="s">
        <v>281</v>
      </c>
      <c r="J44" s="23" t="s">
        <v>282</v>
      </c>
      <c r="K44" s="23">
        <v>0</v>
      </c>
      <c r="L44" s="8">
        <f t="shared" si="8"/>
        <v>0</v>
      </c>
      <c r="M44" s="8">
        <f>IF(E44&lt;&gt;E26,1,M26+1)</f>
        <v>1</v>
      </c>
      <c r="N44" s="8">
        <f>INDEX(玩家技能分析!$B$2:$D$8,MATCH(N$2,玩家技能分析!$A$2:$A$8,),MATCH($F44,玩家技能分析!$B$1:$D$1,))</f>
        <v>20</v>
      </c>
      <c r="O44" s="8">
        <f>INDEX(玩家技能分析!$B$2:$D$8,MATCH(O$2,玩家技能分析!$A$2:$A$7,),MATCH($F44,玩家技能分析!$B$1:$D$1,))</f>
        <v>1</v>
      </c>
      <c r="P44" s="8">
        <f>INDEX(玩家技能分析!$B$2:$D$8,MATCH(P$2,玩家技能分析!$A$2:$A$7,),MATCH($F44,玩家技能分析!$B$1:$D$1,))</f>
        <v>20</v>
      </c>
      <c r="Q44" s="8">
        <f>INDEX(玩家技能分析!$B$2:$D$8,MATCH(Q$2,玩家技能分析!$A$2:$A$7,),MATCH($F44,玩家技能分析!$B$1:$D$1,))</f>
        <v>20</v>
      </c>
      <c r="R44" s="8">
        <f>IF(E44&lt;&gt;E45,-1,M44*INDEX(玩家技能分析!$B$2:$D$9,MATCH(玩家技能分析!$A$9,玩家技能分析!$A$2:$A$9,),MATCH($F44,玩家技能分析!$B$1:$D$1,))*INDEX(玩家技能分析!$B$2:$D$8,MATCH(R$2,玩家技能分析!$A$2:$A$7,),MATCH($F44,玩家技能分析!$B$1:$D$1,)))</f>
        <v>20</v>
      </c>
      <c r="S44" s="8">
        <f>INDEX(玩家技能分析!$B$2:$D$8,MATCH(S$2,玩家技能分析!$A$2:$A$7,),MATCH($F44,玩家技能分析!$B$1:$D$1,))</f>
        <v>20</v>
      </c>
      <c r="T44" s="8">
        <f>INDEX(玩家技能分析!$B$2:$D$8,MATCH(T$2,玩家技能分析!$A$2:$A$7,),MATCH($F44,玩家技能分析!$B$1:$D$1,))</f>
        <v>2</v>
      </c>
      <c r="U44" s="8">
        <v>150</v>
      </c>
      <c r="V44" s="8">
        <v>100000</v>
      </c>
      <c r="W44" s="8">
        <v>0</v>
      </c>
      <c r="X44" s="8">
        <v>1</v>
      </c>
      <c r="AL44" s="8"/>
      <c r="AM44" s="8"/>
      <c r="AN44" s="8"/>
      <c r="AO44" s="8"/>
    </row>
    <row r="45" customHeight="1" spans="1:41">
      <c r="A45" s="8">
        <f>VLOOKUP($A$2,表索引!A:C,3,FALSE)+ROW(A45)-4</f>
        <v>24041</v>
      </c>
      <c r="C45" s="23"/>
      <c r="D45" s="23"/>
      <c r="E45" s="23" t="s">
        <v>280</v>
      </c>
      <c r="F45" s="8">
        <v>1</v>
      </c>
      <c r="G45" s="8">
        <v>1</v>
      </c>
      <c r="I45" s="23" t="s">
        <v>281</v>
      </c>
      <c r="J45" s="23" t="s">
        <v>282</v>
      </c>
      <c r="K45" s="23">
        <v>0</v>
      </c>
      <c r="L45" s="8">
        <f t="shared" si="8"/>
        <v>0</v>
      </c>
      <c r="M45" s="8">
        <f t="shared" si="9"/>
        <v>2</v>
      </c>
      <c r="N45" s="8">
        <f>INDEX(玩家技能分析!$B$2:$D$8,MATCH(N$2,玩家技能分析!$A$2:$A$8,),MATCH($F45,玩家技能分析!$B$1:$D$1,))</f>
        <v>20</v>
      </c>
      <c r="O45" s="8">
        <f>INDEX(玩家技能分析!$B$2:$D$8,MATCH(O$2,玩家技能分析!$A$2:$A$7,),MATCH($F45,玩家技能分析!$B$1:$D$1,))</f>
        <v>1</v>
      </c>
      <c r="P45" s="8">
        <f>INDEX(玩家技能分析!$B$2:$D$8,MATCH(P$2,玩家技能分析!$A$2:$A$7,),MATCH($F45,玩家技能分析!$B$1:$D$1,))</f>
        <v>20</v>
      </c>
      <c r="Q45" s="8">
        <f>INDEX(玩家技能分析!$B$2:$D$8,MATCH(Q$2,玩家技能分析!$A$2:$A$7,),MATCH($F45,玩家技能分析!$B$1:$D$1,))</f>
        <v>20</v>
      </c>
      <c r="R45" s="8">
        <f>IF(E45&lt;&gt;E46,-1,M45*INDEX(玩家技能分析!$B$2:$D$9,MATCH(玩家技能分析!$A$9,玩家技能分析!$A$2:$A$9,),MATCH($F45,玩家技能分析!$B$1:$D$1,))*INDEX(玩家技能分析!$B$2:$D$8,MATCH(R$2,玩家技能分析!$A$2:$A$7,),MATCH($F45,玩家技能分析!$B$1:$D$1,)))</f>
        <v>40</v>
      </c>
      <c r="S45" s="8">
        <f>INDEX(玩家技能分析!$B$2:$D$8,MATCH(S$2,玩家技能分析!$A$2:$A$7,),MATCH($F45,玩家技能分析!$B$1:$D$1,))</f>
        <v>20</v>
      </c>
      <c r="T45" s="8">
        <f>INDEX(玩家技能分析!$B$2:$D$8,MATCH(T$2,玩家技能分析!$A$2:$A$7,),MATCH($F45,玩家技能分析!$B$1:$D$1,))</f>
        <v>2</v>
      </c>
      <c r="U45" s="8">
        <v>130</v>
      </c>
      <c r="V45" s="8">
        <v>100000</v>
      </c>
      <c r="W45" s="8">
        <v>0</v>
      </c>
      <c r="X45" s="8">
        <v>1</v>
      </c>
      <c r="AL45" s="8"/>
      <c r="AM45" s="8"/>
      <c r="AN45" s="8"/>
      <c r="AO45" s="8"/>
    </row>
    <row r="46" customHeight="1" spans="1:41">
      <c r="A46" s="8">
        <f>VLOOKUP($A$2,表索引!A:C,3,FALSE)+ROW(A46)-4</f>
        <v>24042</v>
      </c>
      <c r="C46" s="23"/>
      <c r="D46" s="23"/>
      <c r="E46" s="23" t="s">
        <v>280</v>
      </c>
      <c r="F46" s="8">
        <v>1</v>
      </c>
      <c r="G46" s="8">
        <v>1</v>
      </c>
      <c r="I46" s="23" t="s">
        <v>281</v>
      </c>
      <c r="J46" s="23" t="s">
        <v>282</v>
      </c>
      <c r="K46" s="23">
        <v>0</v>
      </c>
      <c r="L46" s="8">
        <f t="shared" si="8"/>
        <v>0</v>
      </c>
      <c r="M46" s="8">
        <f t="shared" si="9"/>
        <v>3</v>
      </c>
      <c r="N46" s="8">
        <f>INDEX(玩家技能分析!$B$2:$D$8,MATCH(N$2,玩家技能分析!$A$2:$A$8,),MATCH($F46,玩家技能分析!$B$1:$D$1,))</f>
        <v>20</v>
      </c>
      <c r="O46" s="8">
        <f>INDEX(玩家技能分析!$B$2:$D$8,MATCH(O$2,玩家技能分析!$A$2:$A$7,),MATCH($F46,玩家技能分析!$B$1:$D$1,))</f>
        <v>1</v>
      </c>
      <c r="P46" s="8">
        <f>INDEX(玩家技能分析!$B$2:$D$8,MATCH(P$2,玩家技能分析!$A$2:$A$7,),MATCH($F46,玩家技能分析!$B$1:$D$1,))</f>
        <v>20</v>
      </c>
      <c r="Q46" s="8">
        <f>INDEX(玩家技能分析!$B$2:$D$8,MATCH(Q$2,玩家技能分析!$A$2:$A$7,),MATCH($F46,玩家技能分析!$B$1:$D$1,))</f>
        <v>20</v>
      </c>
      <c r="R46" s="8">
        <f>IF(E46&lt;&gt;E47,-1,M46*INDEX(玩家技能分析!$B$2:$D$9,MATCH(玩家技能分析!$A$9,玩家技能分析!$A$2:$A$9,),MATCH($F46,玩家技能分析!$B$1:$D$1,))*INDEX(玩家技能分析!$B$2:$D$8,MATCH(R$2,玩家技能分析!$A$2:$A$7,),MATCH($F46,玩家技能分析!$B$1:$D$1,)))</f>
        <v>-1</v>
      </c>
      <c r="S46" s="8">
        <f>INDEX(玩家技能分析!$B$2:$D$8,MATCH(S$2,玩家技能分析!$A$2:$A$7,),MATCH($F46,玩家技能分析!$B$1:$D$1,))</f>
        <v>20</v>
      </c>
      <c r="T46" s="8">
        <f>INDEX(玩家技能分析!$B$2:$D$8,MATCH(T$2,玩家技能分析!$A$2:$A$7,),MATCH($F46,玩家技能分析!$B$1:$D$1,))</f>
        <v>2</v>
      </c>
      <c r="U46" s="8">
        <v>110</v>
      </c>
      <c r="V46" s="8">
        <v>100000</v>
      </c>
      <c r="W46" s="8">
        <v>0</v>
      </c>
      <c r="X46" s="8">
        <v>1</v>
      </c>
      <c r="AL46" s="8"/>
      <c r="AM46" s="8"/>
      <c r="AN46" s="8"/>
      <c r="AO46" s="8"/>
    </row>
    <row r="47" customHeight="1" spans="1:41">
      <c r="A47" s="8">
        <f>VLOOKUP($A$2,表索引!A:C,3,FALSE)+ROW(A47)-4</f>
        <v>24043</v>
      </c>
      <c r="C47" s="23" t="str">
        <f>I47&amp;"描述"</f>
        <v>淘汰描述</v>
      </c>
      <c r="D47" s="23" t="s">
        <v>231</v>
      </c>
      <c r="E47" s="23" t="s">
        <v>283</v>
      </c>
      <c r="F47" s="8">
        <v>1</v>
      </c>
      <c r="G47" s="8">
        <v>1</v>
      </c>
      <c r="I47" s="23" t="s">
        <v>284</v>
      </c>
      <c r="J47" s="23" t="s">
        <v>285</v>
      </c>
      <c r="K47" s="23">
        <v>0</v>
      </c>
      <c r="L47" s="8">
        <f t="shared" ref="L47:L55" si="25">IF(K47&lt;=1,0,1)</f>
        <v>0</v>
      </c>
      <c r="M47" s="8">
        <f t="shared" si="9"/>
        <v>1</v>
      </c>
      <c r="N47" s="8">
        <f>INDEX(玩家技能分析!$B$2:$D$8,MATCH(N$2,玩家技能分析!$A$2:$A$8,),MATCH($F47,玩家技能分析!$B$1:$D$1,))</f>
        <v>20</v>
      </c>
      <c r="O47" s="8">
        <f>INDEX(玩家技能分析!$B$2:$D$8,MATCH(O$2,玩家技能分析!$A$2:$A$7,),MATCH($F47,玩家技能分析!$B$1:$D$1,))</f>
        <v>1</v>
      </c>
      <c r="P47" s="8">
        <f>INDEX(玩家技能分析!$B$2:$D$8,MATCH(P$2,玩家技能分析!$A$2:$A$7,),MATCH($F47,玩家技能分析!$B$1:$D$1,))</f>
        <v>20</v>
      </c>
      <c r="Q47" s="8">
        <f>INDEX(玩家技能分析!$B$2:$D$8,MATCH(Q$2,玩家技能分析!$A$2:$A$7,),MATCH($F47,玩家技能分析!$B$1:$D$1,))</f>
        <v>20</v>
      </c>
      <c r="R47" s="8">
        <f>IF(E47&lt;&gt;E48,-1,M47*INDEX(玩家技能分析!$B$2:$D$9,MATCH(玩家技能分析!$A$9,玩家技能分析!$A$2:$A$9,),MATCH($F47,玩家技能分析!$B$1:$D$1,))*INDEX(玩家技能分析!$B$2:$D$8,MATCH(R$2,玩家技能分析!$A$2:$A$7,),MATCH($F47,玩家技能分析!$B$1:$D$1,)))</f>
        <v>20</v>
      </c>
      <c r="S47" s="8">
        <f>INDEX(玩家技能分析!$B$2:$D$8,MATCH(S$2,玩家技能分析!$A$2:$A$7,),MATCH($F47,玩家技能分析!$B$1:$D$1,))</f>
        <v>20</v>
      </c>
      <c r="T47" s="8">
        <f>INDEX(玩家技能分析!$B$2:$D$8,MATCH(T$2,玩家技能分析!$A$2:$A$7,),MATCH($F47,玩家技能分析!$B$1:$D$1,))</f>
        <v>2</v>
      </c>
      <c r="U47" s="8">
        <v>20</v>
      </c>
      <c r="V47" s="8">
        <v>0.1</v>
      </c>
      <c r="W47" s="8">
        <v>0</v>
      </c>
      <c r="X47" s="8">
        <v>1</v>
      </c>
      <c r="AL47" s="8"/>
      <c r="AM47" s="8"/>
      <c r="AN47" s="8"/>
      <c r="AO47" s="8"/>
    </row>
    <row r="48" customHeight="1" spans="1:41">
      <c r="A48" s="8">
        <f>VLOOKUP($A$2,表索引!A:C,3,FALSE)+ROW(A48)-4</f>
        <v>24044</v>
      </c>
      <c r="C48" s="23"/>
      <c r="D48" s="23" t="s">
        <v>231</v>
      </c>
      <c r="E48" s="23" t="s">
        <v>283</v>
      </c>
      <c r="F48" s="8">
        <v>1</v>
      </c>
      <c r="G48" s="8">
        <v>1</v>
      </c>
      <c r="I48" s="23" t="s">
        <v>284</v>
      </c>
      <c r="J48" s="23" t="s">
        <v>285</v>
      </c>
      <c r="K48" s="23">
        <v>0</v>
      </c>
      <c r="L48" s="8">
        <f t="shared" si="25"/>
        <v>0</v>
      </c>
      <c r="M48" s="8">
        <f t="shared" si="9"/>
        <v>2</v>
      </c>
      <c r="N48" s="8">
        <f>INDEX(玩家技能分析!$B$2:$D$8,MATCH(N$2,玩家技能分析!$A$2:$A$8,),MATCH($F48,玩家技能分析!$B$1:$D$1,))</f>
        <v>20</v>
      </c>
      <c r="O48" s="8">
        <f>INDEX(玩家技能分析!$B$2:$D$8,MATCH(O$2,玩家技能分析!$A$2:$A$7,),MATCH($F48,玩家技能分析!$B$1:$D$1,))</f>
        <v>1</v>
      </c>
      <c r="P48" s="8">
        <f>INDEX(玩家技能分析!$B$2:$D$8,MATCH(P$2,玩家技能分析!$A$2:$A$7,),MATCH($F48,玩家技能分析!$B$1:$D$1,))</f>
        <v>20</v>
      </c>
      <c r="Q48" s="8">
        <f>INDEX(玩家技能分析!$B$2:$D$8,MATCH(Q$2,玩家技能分析!$A$2:$A$7,),MATCH($F48,玩家技能分析!$B$1:$D$1,))</f>
        <v>20</v>
      </c>
      <c r="R48" s="8">
        <f>IF(E48&lt;&gt;E49,-1,M48*INDEX(玩家技能分析!$B$2:$D$9,MATCH(玩家技能分析!$A$9,玩家技能分析!$A$2:$A$9,),MATCH($F48,玩家技能分析!$B$1:$D$1,))*INDEX(玩家技能分析!$B$2:$D$8,MATCH(R$2,玩家技能分析!$A$2:$A$7,),MATCH($F48,玩家技能分析!$B$1:$D$1,)))</f>
        <v>40</v>
      </c>
      <c r="S48" s="8">
        <f>INDEX(玩家技能分析!$B$2:$D$8,MATCH(S$2,玩家技能分析!$A$2:$A$7,),MATCH($F48,玩家技能分析!$B$1:$D$1,))</f>
        <v>20</v>
      </c>
      <c r="T48" s="8">
        <f>INDEX(玩家技能分析!$B$2:$D$8,MATCH(T$2,玩家技能分析!$A$2:$A$7,),MATCH($F48,玩家技能分析!$B$1:$D$1,))</f>
        <v>2</v>
      </c>
      <c r="U48" s="8">
        <v>20</v>
      </c>
      <c r="V48" s="8">
        <v>0.15</v>
      </c>
      <c r="W48" s="8">
        <v>0</v>
      </c>
      <c r="X48" s="8">
        <v>1</v>
      </c>
      <c r="AL48" s="8"/>
      <c r="AM48" s="8"/>
      <c r="AN48" s="8"/>
      <c r="AO48" s="8"/>
    </row>
    <row r="49" customHeight="1" spans="1:41">
      <c r="A49" s="8">
        <f>VLOOKUP($A$2,表索引!A:C,3,FALSE)+ROW(A49)-4</f>
        <v>24045</v>
      </c>
      <c r="C49" s="23"/>
      <c r="D49" s="23" t="s">
        <v>231</v>
      </c>
      <c r="E49" s="23" t="s">
        <v>283</v>
      </c>
      <c r="F49" s="8">
        <v>1</v>
      </c>
      <c r="G49" s="8">
        <v>1</v>
      </c>
      <c r="I49" s="23" t="s">
        <v>284</v>
      </c>
      <c r="J49" s="23" t="s">
        <v>285</v>
      </c>
      <c r="K49" s="23">
        <v>0</v>
      </c>
      <c r="L49" s="8">
        <f t="shared" si="25"/>
        <v>0</v>
      </c>
      <c r="M49" s="8">
        <f t="shared" si="9"/>
        <v>3</v>
      </c>
      <c r="N49" s="8">
        <f>INDEX(玩家技能分析!$B$2:$D$8,MATCH(N$2,玩家技能分析!$A$2:$A$8,),MATCH($F49,玩家技能分析!$B$1:$D$1,))</f>
        <v>20</v>
      </c>
      <c r="O49" s="8">
        <f>INDEX(玩家技能分析!$B$2:$D$8,MATCH(O$2,玩家技能分析!$A$2:$A$7,),MATCH($F49,玩家技能分析!$B$1:$D$1,))</f>
        <v>1</v>
      </c>
      <c r="P49" s="8">
        <f>INDEX(玩家技能分析!$B$2:$D$8,MATCH(P$2,玩家技能分析!$A$2:$A$7,),MATCH($F49,玩家技能分析!$B$1:$D$1,))</f>
        <v>20</v>
      </c>
      <c r="Q49" s="8">
        <f>INDEX(玩家技能分析!$B$2:$D$8,MATCH(Q$2,玩家技能分析!$A$2:$A$7,),MATCH($F49,玩家技能分析!$B$1:$D$1,))</f>
        <v>20</v>
      </c>
      <c r="R49" s="8">
        <f>IF(E49&lt;&gt;E50,-1,M49*INDEX(玩家技能分析!$B$2:$D$9,MATCH(玩家技能分析!$A$9,玩家技能分析!$A$2:$A$9,),MATCH($F49,玩家技能分析!$B$1:$D$1,))*INDEX(玩家技能分析!$B$2:$D$8,MATCH(R$2,玩家技能分析!$A$2:$A$7,),MATCH($F49,玩家技能分析!$B$1:$D$1,)))</f>
        <v>-1</v>
      </c>
      <c r="S49" s="8">
        <f>INDEX(玩家技能分析!$B$2:$D$8,MATCH(S$2,玩家技能分析!$A$2:$A$7,),MATCH($F49,玩家技能分析!$B$1:$D$1,))</f>
        <v>20</v>
      </c>
      <c r="T49" s="8">
        <f>INDEX(玩家技能分析!$B$2:$D$8,MATCH(T$2,玩家技能分析!$A$2:$A$7,),MATCH($F49,玩家技能分析!$B$1:$D$1,))</f>
        <v>2</v>
      </c>
      <c r="U49" s="8">
        <v>20</v>
      </c>
      <c r="V49" s="8">
        <v>0.2</v>
      </c>
      <c r="W49" s="8">
        <v>0</v>
      </c>
      <c r="X49" s="8">
        <v>1</v>
      </c>
      <c r="AL49" s="8"/>
      <c r="AM49" s="8"/>
      <c r="AN49" s="8"/>
      <c r="AO49" s="8"/>
    </row>
    <row r="50" customHeight="1" spans="1:41">
      <c r="A50" s="8">
        <f>VLOOKUP($A$2,表索引!A:C,3,FALSE)+ROW(A50)-4</f>
        <v>24046</v>
      </c>
      <c r="C50" s="23"/>
      <c r="D50" s="23" t="s">
        <v>231</v>
      </c>
      <c r="E50" s="23" t="s">
        <v>286</v>
      </c>
      <c r="F50" s="8">
        <v>1</v>
      </c>
      <c r="G50" s="8">
        <v>2</v>
      </c>
      <c r="I50" s="23" t="s">
        <v>287</v>
      </c>
      <c r="J50" s="23" t="s">
        <v>288</v>
      </c>
      <c r="K50" s="23">
        <v>4</v>
      </c>
      <c r="L50" s="8">
        <f t="shared" si="25"/>
        <v>1</v>
      </c>
      <c r="M50" s="8">
        <f t="shared" si="9"/>
        <v>1</v>
      </c>
      <c r="N50" s="8">
        <f>INDEX(玩家技能分析!$B$2:$D$8,MATCH(N$2,玩家技能分析!$A$2:$A$8,),MATCH($F50,玩家技能分析!$B$1:$D$1,))</f>
        <v>20</v>
      </c>
      <c r="O50" s="8">
        <f>INDEX(玩家技能分析!$B$2:$D$8,MATCH(O$2,玩家技能分析!$A$2:$A$7,),MATCH($F50,玩家技能分析!$B$1:$D$1,))</f>
        <v>1</v>
      </c>
      <c r="P50" s="8">
        <f>INDEX(玩家技能分析!$B$2:$D$8,MATCH(P$2,玩家技能分析!$A$2:$A$7,),MATCH($F50,玩家技能分析!$B$1:$D$1,))</f>
        <v>20</v>
      </c>
      <c r="Q50" s="8">
        <f>INDEX(玩家技能分析!$B$2:$D$8,MATCH(Q$2,玩家技能分析!$A$2:$A$7,),MATCH($F50,玩家技能分析!$B$1:$D$1,))</f>
        <v>20</v>
      </c>
      <c r="R50" s="8">
        <f>IF(E50&lt;&gt;E51,-1,M50*INDEX(玩家技能分析!$B$2:$D$9,MATCH(玩家技能分析!$A$9,玩家技能分析!$A$2:$A$9,),MATCH($F50,玩家技能分析!$B$1:$D$1,))*INDEX(玩家技能分析!$B$2:$D$8,MATCH(R$2,玩家技能分析!$A$2:$A$7,),MATCH($F50,玩家技能分析!$B$1:$D$1,)))</f>
        <v>20</v>
      </c>
      <c r="S50" s="8">
        <f>INDEX(玩家技能分析!$B$2:$D$8,MATCH(S$2,玩家技能分析!$A$2:$A$7,),MATCH($F50,玩家技能分析!$B$1:$D$1,))</f>
        <v>20</v>
      </c>
      <c r="T50" s="8">
        <f>INDEX(玩家技能分析!$B$2:$D$8,MATCH(T$2,玩家技能分析!$A$2:$A$7,),MATCH($F50,玩家技能分析!$B$1:$D$1,))</f>
        <v>2</v>
      </c>
      <c r="V50" s="8">
        <v>0.1</v>
      </c>
      <c r="AL50" s="8"/>
      <c r="AM50" s="8"/>
      <c r="AN50" s="8"/>
      <c r="AO50" s="8"/>
    </row>
    <row r="51" customHeight="1" spans="1:41">
      <c r="A51" s="8">
        <f>VLOOKUP($A$2,表索引!A:C,3,FALSE)+ROW(A51)-4</f>
        <v>24047</v>
      </c>
      <c r="C51" s="23"/>
      <c r="D51" s="23" t="s">
        <v>231</v>
      </c>
      <c r="E51" s="23" t="s">
        <v>286</v>
      </c>
      <c r="F51" s="8">
        <v>1</v>
      </c>
      <c r="G51" s="8">
        <v>2</v>
      </c>
      <c r="I51" s="23" t="s">
        <v>287</v>
      </c>
      <c r="J51" s="23" t="s">
        <v>288</v>
      </c>
      <c r="K51" s="23">
        <v>4</v>
      </c>
      <c r="L51" s="8">
        <f t="shared" si="25"/>
        <v>1</v>
      </c>
      <c r="M51" s="8">
        <f t="shared" si="9"/>
        <v>2</v>
      </c>
      <c r="N51" s="8">
        <f>INDEX(玩家技能分析!$B$2:$D$8,MATCH(N$2,玩家技能分析!$A$2:$A$8,),MATCH($F51,玩家技能分析!$B$1:$D$1,))</f>
        <v>20</v>
      </c>
      <c r="O51" s="8">
        <f>INDEX(玩家技能分析!$B$2:$D$8,MATCH(O$2,玩家技能分析!$A$2:$A$7,),MATCH($F51,玩家技能分析!$B$1:$D$1,))</f>
        <v>1</v>
      </c>
      <c r="P51" s="8">
        <f>INDEX(玩家技能分析!$B$2:$D$8,MATCH(P$2,玩家技能分析!$A$2:$A$7,),MATCH($F51,玩家技能分析!$B$1:$D$1,))</f>
        <v>20</v>
      </c>
      <c r="Q51" s="8">
        <f>INDEX(玩家技能分析!$B$2:$D$8,MATCH(Q$2,玩家技能分析!$A$2:$A$7,),MATCH($F51,玩家技能分析!$B$1:$D$1,))</f>
        <v>20</v>
      </c>
      <c r="R51" s="8">
        <f>IF(E51&lt;&gt;E52,-1,M51*INDEX(玩家技能分析!$B$2:$D$9,MATCH(玩家技能分析!$A$9,玩家技能分析!$A$2:$A$9,),MATCH($F51,玩家技能分析!$B$1:$D$1,))*INDEX(玩家技能分析!$B$2:$D$8,MATCH(R$2,玩家技能分析!$A$2:$A$7,),MATCH($F51,玩家技能分析!$B$1:$D$1,)))</f>
        <v>40</v>
      </c>
      <c r="S51" s="8">
        <f>INDEX(玩家技能分析!$B$2:$D$8,MATCH(S$2,玩家技能分析!$A$2:$A$7,),MATCH($F51,玩家技能分析!$B$1:$D$1,))</f>
        <v>20</v>
      </c>
      <c r="T51" s="8">
        <f>INDEX(玩家技能分析!$B$2:$D$8,MATCH(T$2,玩家技能分析!$A$2:$A$7,),MATCH($F51,玩家技能分析!$B$1:$D$1,))</f>
        <v>2</v>
      </c>
      <c r="V51" s="8">
        <v>0.2</v>
      </c>
      <c r="AL51" s="8"/>
      <c r="AM51" s="8"/>
      <c r="AN51" s="8"/>
      <c r="AO51" s="8"/>
    </row>
    <row r="52" customHeight="1" spans="1:41">
      <c r="A52" s="8">
        <f>VLOOKUP($A$2,表索引!A:C,3,FALSE)+ROW(A52)-4</f>
        <v>24048</v>
      </c>
      <c r="C52" s="23"/>
      <c r="D52" s="23" t="s">
        <v>231</v>
      </c>
      <c r="E52" s="23" t="s">
        <v>286</v>
      </c>
      <c r="F52" s="8">
        <v>1</v>
      </c>
      <c r="G52" s="8">
        <v>2</v>
      </c>
      <c r="I52" s="23" t="s">
        <v>287</v>
      </c>
      <c r="J52" s="23" t="s">
        <v>288</v>
      </c>
      <c r="K52" s="23">
        <v>4</v>
      </c>
      <c r="L52" s="8">
        <f t="shared" si="25"/>
        <v>1</v>
      </c>
      <c r="M52" s="8">
        <f t="shared" si="9"/>
        <v>3</v>
      </c>
      <c r="N52" s="8">
        <f>INDEX(玩家技能分析!$B$2:$D$8,MATCH(N$2,玩家技能分析!$A$2:$A$8,),MATCH($F52,玩家技能分析!$B$1:$D$1,))</f>
        <v>20</v>
      </c>
      <c r="O52" s="8">
        <f>INDEX(玩家技能分析!$B$2:$D$8,MATCH(O$2,玩家技能分析!$A$2:$A$7,),MATCH($F52,玩家技能分析!$B$1:$D$1,))</f>
        <v>1</v>
      </c>
      <c r="P52" s="8">
        <f>INDEX(玩家技能分析!$B$2:$D$8,MATCH(P$2,玩家技能分析!$A$2:$A$7,),MATCH($F52,玩家技能分析!$B$1:$D$1,))</f>
        <v>20</v>
      </c>
      <c r="Q52" s="8">
        <f>INDEX(玩家技能分析!$B$2:$D$8,MATCH(Q$2,玩家技能分析!$A$2:$A$7,),MATCH($F52,玩家技能分析!$B$1:$D$1,))</f>
        <v>20</v>
      </c>
      <c r="R52" s="8">
        <f>IF(E52&lt;&gt;E27,-1,M52*INDEX(玩家技能分析!$B$2:$D$9,MATCH(玩家技能分析!$A$9,玩家技能分析!$A$2:$A$9,),MATCH($F52,玩家技能分析!$B$1:$D$1,))*INDEX(玩家技能分析!$B$2:$D$8,MATCH(R$2,玩家技能分析!$A$2:$A$7,),MATCH($F52,玩家技能分析!$B$1:$D$1,)))</f>
        <v>-1</v>
      </c>
      <c r="S52" s="8">
        <f>INDEX(玩家技能分析!$B$2:$D$8,MATCH(S$2,玩家技能分析!$A$2:$A$7,),MATCH($F52,玩家技能分析!$B$1:$D$1,))</f>
        <v>20</v>
      </c>
      <c r="T52" s="8">
        <f>INDEX(玩家技能分析!$B$2:$D$8,MATCH(T$2,玩家技能分析!$A$2:$A$7,),MATCH($F52,玩家技能分析!$B$1:$D$1,))</f>
        <v>2</v>
      </c>
      <c r="V52" s="8">
        <v>0.3</v>
      </c>
      <c r="AL52" s="8"/>
      <c r="AM52" s="8"/>
      <c r="AN52" s="8"/>
      <c r="AO52" s="8"/>
    </row>
    <row r="53" customHeight="1" spans="1:41">
      <c r="A53" s="8">
        <f>VLOOKUP($A$2,表索引!A:C,3,FALSE)+ROW(A53)-4</f>
        <v>24049</v>
      </c>
      <c r="C53" s="23"/>
      <c r="D53" s="23" t="s">
        <v>231</v>
      </c>
      <c r="E53" s="23" t="s">
        <v>289</v>
      </c>
      <c r="F53" s="8">
        <v>1</v>
      </c>
      <c r="G53" s="8">
        <v>3</v>
      </c>
      <c r="I53" s="23" t="s">
        <v>290</v>
      </c>
      <c r="J53" s="23" t="s">
        <v>291</v>
      </c>
      <c r="K53" s="23">
        <v>4</v>
      </c>
      <c r="L53" s="8">
        <f t="shared" si="25"/>
        <v>1</v>
      </c>
      <c r="M53" s="8">
        <f>IF(E53&lt;&gt;E29,1,M29+1)</f>
        <v>1</v>
      </c>
      <c r="N53" s="8">
        <f>INDEX(玩家技能分析!$B$2:$D$8,MATCH(N$2,玩家技能分析!$A$2:$A$8,),MATCH($F53,玩家技能分析!$B$1:$D$1,))</f>
        <v>20</v>
      </c>
      <c r="O53" s="8">
        <f>INDEX(玩家技能分析!$B$2:$D$8,MATCH(O$2,玩家技能分析!$A$2:$A$7,),MATCH($F53,玩家技能分析!$B$1:$D$1,))</f>
        <v>1</v>
      </c>
      <c r="P53" s="8">
        <f>INDEX(玩家技能分析!$B$2:$D$8,MATCH(P$2,玩家技能分析!$A$2:$A$7,),MATCH($F53,玩家技能分析!$B$1:$D$1,))</f>
        <v>20</v>
      </c>
      <c r="Q53" s="8">
        <f>INDEX(玩家技能分析!$B$2:$D$8,MATCH(Q$2,玩家技能分析!$A$2:$A$7,),MATCH($F53,玩家技能分析!$B$1:$D$1,))</f>
        <v>20</v>
      </c>
      <c r="R53" s="8">
        <f>IF(E53&lt;&gt;E54,-1,M53*INDEX(玩家技能分析!$B$2:$D$9,MATCH(玩家技能分析!$A$9,玩家技能分析!$A$2:$A$9,),MATCH($F53,玩家技能分析!$B$1:$D$1,))*INDEX(玩家技能分析!$B$2:$D$8,MATCH(R$2,玩家技能分析!$A$2:$A$7,),MATCH($F53,玩家技能分析!$B$1:$D$1,)))</f>
        <v>20</v>
      </c>
      <c r="S53" s="8">
        <f>INDEX(玩家技能分析!$B$2:$D$8,MATCH(S$2,玩家技能分析!$A$2:$A$7,),MATCH($F53,玩家技能分析!$B$1:$D$1,))</f>
        <v>20</v>
      </c>
      <c r="T53" s="8">
        <f>INDEX(玩家技能分析!$B$2:$D$8,MATCH(T$2,玩家技能分析!$A$2:$A$7,),MATCH($F53,玩家技能分析!$B$1:$D$1,))</f>
        <v>2</v>
      </c>
      <c r="V53" s="8">
        <v>0.1</v>
      </c>
      <c r="AL53" s="8"/>
      <c r="AM53" s="8"/>
      <c r="AN53" s="8"/>
      <c r="AO53" s="8"/>
    </row>
    <row r="54" customHeight="1" spans="1:41">
      <c r="A54" s="8">
        <f>VLOOKUP($A$2,表索引!A:C,3,FALSE)+ROW(A54)-4</f>
        <v>24050</v>
      </c>
      <c r="C54" s="23"/>
      <c r="D54" s="23" t="s">
        <v>231</v>
      </c>
      <c r="E54" s="23" t="s">
        <v>289</v>
      </c>
      <c r="F54" s="8">
        <v>1</v>
      </c>
      <c r="G54" s="8">
        <v>3</v>
      </c>
      <c r="I54" s="23" t="s">
        <v>290</v>
      </c>
      <c r="J54" s="23" t="s">
        <v>291</v>
      </c>
      <c r="K54" s="23">
        <v>4</v>
      </c>
      <c r="L54" s="8">
        <f t="shared" si="25"/>
        <v>1</v>
      </c>
      <c r="M54" s="8">
        <f t="shared" si="9"/>
        <v>2</v>
      </c>
      <c r="N54" s="8">
        <f>INDEX(玩家技能分析!$B$2:$D$8,MATCH(N$2,玩家技能分析!$A$2:$A$8,),MATCH($F54,玩家技能分析!$B$1:$D$1,))</f>
        <v>20</v>
      </c>
      <c r="O54" s="8">
        <f>INDEX(玩家技能分析!$B$2:$D$8,MATCH(O$2,玩家技能分析!$A$2:$A$7,),MATCH($F54,玩家技能分析!$B$1:$D$1,))</f>
        <v>1</v>
      </c>
      <c r="P54" s="8">
        <f>INDEX(玩家技能分析!$B$2:$D$8,MATCH(P$2,玩家技能分析!$A$2:$A$7,),MATCH($F54,玩家技能分析!$B$1:$D$1,))</f>
        <v>20</v>
      </c>
      <c r="Q54" s="8">
        <f>INDEX(玩家技能分析!$B$2:$D$8,MATCH(Q$2,玩家技能分析!$A$2:$A$7,),MATCH($F54,玩家技能分析!$B$1:$D$1,))</f>
        <v>20</v>
      </c>
      <c r="R54" s="8">
        <f>IF(E54&lt;&gt;E55,-1,M54*INDEX(玩家技能分析!$B$2:$D$9,MATCH(玩家技能分析!$A$9,玩家技能分析!$A$2:$A$9,),MATCH($F54,玩家技能分析!$B$1:$D$1,))*INDEX(玩家技能分析!$B$2:$D$8,MATCH(R$2,玩家技能分析!$A$2:$A$7,),MATCH($F54,玩家技能分析!$B$1:$D$1,)))</f>
        <v>40</v>
      </c>
      <c r="S54" s="8">
        <f>INDEX(玩家技能分析!$B$2:$D$8,MATCH(S$2,玩家技能分析!$A$2:$A$7,),MATCH($F54,玩家技能分析!$B$1:$D$1,))</f>
        <v>20</v>
      </c>
      <c r="T54" s="8">
        <f>INDEX(玩家技能分析!$B$2:$D$8,MATCH(T$2,玩家技能分析!$A$2:$A$7,),MATCH($F54,玩家技能分析!$B$1:$D$1,))</f>
        <v>2</v>
      </c>
      <c r="V54" s="8">
        <v>0.15</v>
      </c>
      <c r="AL54" s="8"/>
      <c r="AM54" s="8"/>
      <c r="AN54" s="8"/>
      <c r="AO54" s="8"/>
    </row>
    <row r="55" customHeight="1" spans="1:41">
      <c r="A55" s="8">
        <f>VLOOKUP($A$2,表索引!A:C,3,FALSE)+ROW(A55)-4</f>
        <v>24051</v>
      </c>
      <c r="C55" s="23"/>
      <c r="D55" s="23" t="s">
        <v>231</v>
      </c>
      <c r="E55" s="23" t="s">
        <v>289</v>
      </c>
      <c r="F55" s="8">
        <v>1</v>
      </c>
      <c r="G55" s="8">
        <v>3</v>
      </c>
      <c r="I55" s="23" t="s">
        <v>290</v>
      </c>
      <c r="J55" s="23" t="s">
        <v>291</v>
      </c>
      <c r="K55" s="23">
        <v>4</v>
      </c>
      <c r="L55" s="8">
        <f t="shared" si="25"/>
        <v>1</v>
      </c>
      <c r="M55" s="8">
        <f t="shared" si="9"/>
        <v>3</v>
      </c>
      <c r="N55" s="8">
        <f>INDEX(玩家技能分析!$B$2:$D$8,MATCH(N$2,玩家技能分析!$A$2:$A$8,),MATCH($F55,玩家技能分析!$B$1:$D$1,))</f>
        <v>20</v>
      </c>
      <c r="O55" s="8">
        <f>INDEX(玩家技能分析!$B$2:$D$8,MATCH(O$2,玩家技能分析!$A$2:$A$7,),MATCH($F55,玩家技能分析!$B$1:$D$1,))</f>
        <v>1</v>
      </c>
      <c r="P55" s="8">
        <f>INDEX(玩家技能分析!$B$2:$D$8,MATCH(P$2,玩家技能分析!$A$2:$A$7,),MATCH($F55,玩家技能分析!$B$1:$D$1,))</f>
        <v>20</v>
      </c>
      <c r="Q55" s="8">
        <f>INDEX(玩家技能分析!$B$2:$D$8,MATCH(Q$2,玩家技能分析!$A$2:$A$7,),MATCH($F55,玩家技能分析!$B$1:$D$1,))</f>
        <v>20</v>
      </c>
      <c r="R55" s="8">
        <f>IF(E55&lt;&gt;E30,-1,M55*INDEX(玩家技能分析!$B$2:$D$9,MATCH(玩家技能分析!$A$9,玩家技能分析!$A$2:$A$9,),MATCH($F55,玩家技能分析!$B$1:$D$1,))*INDEX(玩家技能分析!$B$2:$D$8,MATCH(R$2,玩家技能分析!$A$2:$A$7,),MATCH($F55,玩家技能分析!$B$1:$D$1,)))</f>
        <v>-1</v>
      </c>
      <c r="S55" s="8">
        <f>INDEX(玩家技能分析!$B$2:$D$8,MATCH(S$2,玩家技能分析!$A$2:$A$7,),MATCH($F55,玩家技能分析!$B$1:$D$1,))</f>
        <v>20</v>
      </c>
      <c r="T55" s="8">
        <f>INDEX(玩家技能分析!$B$2:$D$8,MATCH(T$2,玩家技能分析!$A$2:$A$7,),MATCH($F55,玩家技能分析!$B$1:$D$1,))</f>
        <v>2</v>
      </c>
      <c r="V55" s="8">
        <v>0.2</v>
      </c>
      <c r="AL55" s="8"/>
      <c r="AM55" s="8"/>
      <c r="AN55" s="8"/>
      <c r="AO55" s="8"/>
    </row>
    <row r="56" customHeight="1" spans="36:71">
      <c r="AJ56" s="8" t="str">
        <f t="shared" ref="AJ56:AS60" si="26">IFERROR(INDEX($AE:$AH,ROW(AJ56),MATCH(AJ$2,$AE56:$AH56,0)+1),"")</f>
        <v/>
      </c>
      <c r="AK56" s="8" t="str">
        <f t="shared" si="26"/>
        <v/>
      </c>
      <c r="AL56" s="8" t="str">
        <f t="shared" si="26"/>
        <v/>
      </c>
      <c r="AM56" s="8" t="str">
        <f t="shared" si="26"/>
        <v/>
      </c>
      <c r="AN56" s="8" t="str">
        <f t="shared" si="26"/>
        <v/>
      </c>
      <c r="AO56" s="8" t="str">
        <f t="shared" si="26"/>
        <v/>
      </c>
      <c r="AP56" s="8" t="str">
        <f t="shared" si="26"/>
        <v/>
      </c>
      <c r="AQ56" s="8" t="str">
        <f t="shared" si="26"/>
        <v/>
      </c>
      <c r="AR56" s="8" t="str">
        <f t="shared" si="26"/>
        <v/>
      </c>
      <c r="AS56" s="8" t="str">
        <f t="shared" si="26"/>
        <v/>
      </c>
      <c r="AT56" s="8" t="str">
        <f t="shared" ref="AT56:BC60" si="27">IFERROR(INDEX($AE:$AH,ROW(AT56),MATCH(AT$2,$AE56:$AH56,0)+1),"")</f>
        <v/>
      </c>
      <c r="AU56" s="8" t="str">
        <f t="shared" si="27"/>
        <v/>
      </c>
      <c r="AV56" s="8" t="str">
        <f t="shared" si="27"/>
        <v/>
      </c>
      <c r="AW56" s="8" t="str">
        <f t="shared" si="27"/>
        <v/>
      </c>
      <c r="AX56" s="8" t="str">
        <f t="shared" si="27"/>
        <v/>
      </c>
      <c r="AY56" s="8" t="str">
        <f t="shared" si="27"/>
        <v/>
      </c>
      <c r="AZ56" s="8" t="str">
        <f t="shared" si="27"/>
        <v/>
      </c>
      <c r="BA56" s="8" t="str">
        <f t="shared" si="27"/>
        <v/>
      </c>
      <c r="BB56" s="8" t="str">
        <f t="shared" si="27"/>
        <v/>
      </c>
      <c r="BC56" s="8" t="str">
        <f t="shared" si="27"/>
        <v/>
      </c>
      <c r="BD56" s="8" t="str">
        <f t="shared" ref="BD56:BM60" si="28">IFERROR(INDEX($AE:$AH,ROW(BD56),MATCH(BD$2,$AE56:$AH56,0)+1),"")</f>
        <v/>
      </c>
      <c r="BE56" s="8" t="str">
        <f t="shared" si="28"/>
        <v/>
      </c>
      <c r="BF56" s="8" t="str">
        <f t="shared" si="28"/>
        <v/>
      </c>
      <c r="BG56" s="8" t="str">
        <f t="shared" si="28"/>
        <v/>
      </c>
      <c r="BH56" s="8" t="str">
        <f t="shared" si="28"/>
        <v/>
      </c>
      <c r="BI56" s="8" t="str">
        <f t="shared" si="28"/>
        <v/>
      </c>
      <c r="BJ56" s="8" t="str">
        <f t="shared" si="28"/>
        <v/>
      </c>
      <c r="BK56" s="8" t="str">
        <f t="shared" si="28"/>
        <v/>
      </c>
      <c r="BL56" s="8" t="str">
        <f t="shared" si="28"/>
        <v/>
      </c>
      <c r="BM56" s="8" t="str">
        <f t="shared" si="28"/>
        <v/>
      </c>
      <c r="BN56" s="8" t="str">
        <f t="shared" ref="BN56:BS60" si="29">IFERROR(INDEX($AE:$AH,ROW(BN56),MATCH(BN$2,$AE56:$AH56,0)+1),"")</f>
        <v/>
      </c>
      <c r="BO56" s="8" t="str">
        <f t="shared" si="29"/>
        <v/>
      </c>
      <c r="BP56" s="8" t="str">
        <f t="shared" si="29"/>
        <v/>
      </c>
      <c r="BQ56" s="8" t="str">
        <f t="shared" si="29"/>
        <v/>
      </c>
      <c r="BR56" s="8" t="str">
        <f t="shared" si="29"/>
        <v/>
      </c>
      <c r="BS56" s="8" t="str">
        <f t="shared" si="29"/>
        <v/>
      </c>
    </row>
    <row r="57" customHeight="1" spans="36:71">
      <c r="AJ57" s="8" t="str">
        <f t="shared" si="26"/>
        <v/>
      </c>
      <c r="AK57" s="8" t="str">
        <f t="shared" si="26"/>
        <v/>
      </c>
      <c r="AL57" s="8" t="str">
        <f t="shared" si="26"/>
        <v/>
      </c>
      <c r="AM57" s="8" t="str">
        <f t="shared" si="26"/>
        <v/>
      </c>
      <c r="AN57" s="8" t="str">
        <f t="shared" si="26"/>
        <v/>
      </c>
      <c r="AO57" s="8" t="str">
        <f t="shared" si="26"/>
        <v/>
      </c>
      <c r="AP57" s="8" t="str">
        <f t="shared" si="26"/>
        <v/>
      </c>
      <c r="AQ57" s="8" t="str">
        <f t="shared" si="26"/>
        <v/>
      </c>
      <c r="AR57" s="8" t="str">
        <f t="shared" si="26"/>
        <v/>
      </c>
      <c r="AS57" s="8" t="str">
        <f t="shared" si="26"/>
        <v/>
      </c>
      <c r="AT57" s="8" t="str">
        <f t="shared" si="27"/>
        <v/>
      </c>
      <c r="AU57" s="8" t="str">
        <f t="shared" si="27"/>
        <v/>
      </c>
      <c r="AV57" s="8" t="str">
        <f t="shared" si="27"/>
        <v/>
      </c>
      <c r="AW57" s="8" t="str">
        <f t="shared" si="27"/>
        <v/>
      </c>
      <c r="AX57" s="8" t="str">
        <f t="shared" si="27"/>
        <v/>
      </c>
      <c r="AY57" s="8" t="str">
        <f t="shared" si="27"/>
        <v/>
      </c>
      <c r="AZ57" s="8" t="str">
        <f t="shared" si="27"/>
        <v/>
      </c>
      <c r="BA57" s="8" t="str">
        <f t="shared" si="27"/>
        <v/>
      </c>
      <c r="BB57" s="8" t="str">
        <f t="shared" si="27"/>
        <v/>
      </c>
      <c r="BC57" s="8" t="str">
        <f t="shared" si="27"/>
        <v/>
      </c>
      <c r="BD57" s="8" t="str">
        <f t="shared" si="28"/>
        <v/>
      </c>
      <c r="BE57" s="8" t="str">
        <f t="shared" si="28"/>
        <v/>
      </c>
      <c r="BF57" s="8" t="str">
        <f t="shared" si="28"/>
        <v/>
      </c>
      <c r="BG57" s="8" t="str">
        <f t="shared" si="28"/>
        <v/>
      </c>
      <c r="BH57" s="8" t="str">
        <f t="shared" si="28"/>
        <v/>
      </c>
      <c r="BI57" s="8" t="str">
        <f t="shared" si="28"/>
        <v/>
      </c>
      <c r="BJ57" s="8" t="str">
        <f t="shared" si="28"/>
        <v/>
      </c>
      <c r="BK57" s="8" t="str">
        <f t="shared" si="28"/>
        <v/>
      </c>
      <c r="BL57" s="8" t="str">
        <f t="shared" si="28"/>
        <v/>
      </c>
      <c r="BM57" s="8" t="str">
        <f t="shared" si="28"/>
        <v/>
      </c>
      <c r="BN57" s="8" t="str">
        <f t="shared" si="29"/>
        <v/>
      </c>
      <c r="BO57" s="8" t="str">
        <f t="shared" si="29"/>
        <v/>
      </c>
      <c r="BP57" s="8" t="str">
        <f t="shared" si="29"/>
        <v/>
      </c>
      <c r="BQ57" s="8" t="str">
        <f t="shared" si="29"/>
        <v/>
      </c>
      <c r="BR57" s="8" t="str">
        <f t="shared" si="29"/>
        <v/>
      </c>
      <c r="BS57" s="8" t="str">
        <f t="shared" si="29"/>
        <v/>
      </c>
    </row>
    <row r="58" customHeight="1" spans="36:71">
      <c r="AJ58" s="8" t="str">
        <f t="shared" si="26"/>
        <v/>
      </c>
      <c r="AK58" s="8" t="str">
        <f t="shared" si="26"/>
        <v/>
      </c>
      <c r="AL58" s="8" t="str">
        <f t="shared" si="26"/>
        <v/>
      </c>
      <c r="AM58" s="8" t="str">
        <f t="shared" si="26"/>
        <v/>
      </c>
      <c r="AN58" s="8" t="str">
        <f t="shared" si="26"/>
        <v/>
      </c>
      <c r="AO58" s="8" t="str">
        <f t="shared" si="26"/>
        <v/>
      </c>
      <c r="AP58" s="8" t="str">
        <f t="shared" si="26"/>
        <v/>
      </c>
      <c r="AQ58" s="8" t="str">
        <f t="shared" si="26"/>
        <v/>
      </c>
      <c r="AR58" s="8" t="str">
        <f t="shared" si="26"/>
        <v/>
      </c>
      <c r="AS58" s="8" t="str">
        <f t="shared" si="26"/>
        <v/>
      </c>
      <c r="AT58" s="8" t="str">
        <f t="shared" si="27"/>
        <v/>
      </c>
      <c r="AU58" s="8" t="str">
        <f t="shared" si="27"/>
        <v/>
      </c>
      <c r="AV58" s="8" t="str">
        <f t="shared" si="27"/>
        <v/>
      </c>
      <c r="AW58" s="8" t="str">
        <f t="shared" si="27"/>
        <v/>
      </c>
      <c r="AX58" s="8" t="str">
        <f t="shared" si="27"/>
        <v/>
      </c>
      <c r="AY58" s="8" t="str">
        <f t="shared" si="27"/>
        <v/>
      </c>
      <c r="AZ58" s="8" t="str">
        <f t="shared" si="27"/>
        <v/>
      </c>
      <c r="BA58" s="8" t="str">
        <f t="shared" si="27"/>
        <v/>
      </c>
      <c r="BB58" s="8" t="str">
        <f t="shared" si="27"/>
        <v/>
      </c>
      <c r="BC58" s="8" t="str">
        <f t="shared" si="27"/>
        <v/>
      </c>
      <c r="BD58" s="8" t="str">
        <f t="shared" si="28"/>
        <v/>
      </c>
      <c r="BE58" s="8" t="str">
        <f t="shared" si="28"/>
        <v/>
      </c>
      <c r="BF58" s="8" t="str">
        <f t="shared" si="28"/>
        <v/>
      </c>
      <c r="BG58" s="8" t="str">
        <f t="shared" si="28"/>
        <v/>
      </c>
      <c r="BH58" s="8" t="str">
        <f t="shared" si="28"/>
        <v/>
      </c>
      <c r="BI58" s="8" t="str">
        <f t="shared" si="28"/>
        <v/>
      </c>
      <c r="BJ58" s="8" t="str">
        <f t="shared" si="28"/>
        <v/>
      </c>
      <c r="BK58" s="8" t="str">
        <f t="shared" si="28"/>
        <v/>
      </c>
      <c r="BL58" s="8" t="str">
        <f t="shared" si="28"/>
        <v/>
      </c>
      <c r="BM58" s="8" t="str">
        <f t="shared" si="28"/>
        <v/>
      </c>
      <c r="BN58" s="8" t="str">
        <f t="shared" si="29"/>
        <v/>
      </c>
      <c r="BO58" s="8" t="str">
        <f t="shared" si="29"/>
        <v/>
      </c>
      <c r="BP58" s="8" t="str">
        <f t="shared" si="29"/>
        <v/>
      </c>
      <c r="BQ58" s="8" t="str">
        <f t="shared" si="29"/>
        <v/>
      </c>
      <c r="BR58" s="8" t="str">
        <f t="shared" si="29"/>
        <v/>
      </c>
      <c r="BS58" s="8" t="str">
        <f t="shared" si="29"/>
        <v/>
      </c>
    </row>
    <row r="59" customHeight="1" spans="36:71">
      <c r="AJ59" s="8" t="str">
        <f t="shared" si="26"/>
        <v/>
      </c>
      <c r="AK59" s="8" t="str">
        <f t="shared" si="26"/>
        <v/>
      </c>
      <c r="AL59" s="8" t="str">
        <f t="shared" si="26"/>
        <v/>
      </c>
      <c r="AM59" s="8" t="str">
        <f t="shared" si="26"/>
        <v/>
      </c>
      <c r="AN59" s="8" t="str">
        <f t="shared" si="26"/>
        <v/>
      </c>
      <c r="AO59" s="8" t="str">
        <f t="shared" si="26"/>
        <v/>
      </c>
      <c r="AP59" s="8" t="str">
        <f t="shared" si="26"/>
        <v/>
      </c>
      <c r="AQ59" s="8" t="str">
        <f t="shared" si="26"/>
        <v/>
      </c>
      <c r="AR59" s="8" t="str">
        <f t="shared" si="26"/>
        <v/>
      </c>
      <c r="AS59" s="8" t="str">
        <f t="shared" si="26"/>
        <v/>
      </c>
      <c r="AT59" s="8" t="str">
        <f t="shared" si="27"/>
        <v/>
      </c>
      <c r="AU59" s="8" t="str">
        <f t="shared" si="27"/>
        <v/>
      </c>
      <c r="AV59" s="8" t="str">
        <f t="shared" si="27"/>
        <v/>
      </c>
      <c r="AW59" s="8" t="str">
        <f t="shared" si="27"/>
        <v/>
      </c>
      <c r="AX59" s="8" t="str">
        <f t="shared" si="27"/>
        <v/>
      </c>
      <c r="AY59" s="8" t="str">
        <f t="shared" si="27"/>
        <v/>
      </c>
      <c r="AZ59" s="8" t="str">
        <f t="shared" si="27"/>
        <v/>
      </c>
      <c r="BA59" s="8" t="str">
        <f t="shared" si="27"/>
        <v/>
      </c>
      <c r="BB59" s="8" t="str">
        <f t="shared" si="27"/>
        <v/>
      </c>
      <c r="BC59" s="8" t="str">
        <f t="shared" si="27"/>
        <v/>
      </c>
      <c r="BD59" s="8" t="str">
        <f t="shared" si="28"/>
        <v/>
      </c>
      <c r="BE59" s="8" t="str">
        <f t="shared" si="28"/>
        <v/>
      </c>
      <c r="BF59" s="8" t="str">
        <f t="shared" si="28"/>
        <v/>
      </c>
      <c r="BG59" s="8" t="str">
        <f t="shared" si="28"/>
        <v/>
      </c>
      <c r="BH59" s="8" t="str">
        <f t="shared" si="28"/>
        <v/>
      </c>
      <c r="BI59" s="8" t="str">
        <f t="shared" si="28"/>
        <v/>
      </c>
      <c r="BJ59" s="8" t="str">
        <f t="shared" si="28"/>
        <v/>
      </c>
      <c r="BK59" s="8" t="str">
        <f t="shared" si="28"/>
        <v/>
      </c>
      <c r="BL59" s="8" t="str">
        <f t="shared" si="28"/>
        <v/>
      </c>
      <c r="BM59" s="8" t="str">
        <f t="shared" si="28"/>
        <v/>
      </c>
      <c r="BN59" s="8" t="str">
        <f t="shared" si="29"/>
        <v/>
      </c>
      <c r="BO59" s="8" t="str">
        <f t="shared" si="29"/>
        <v/>
      </c>
      <c r="BP59" s="8" t="str">
        <f t="shared" si="29"/>
        <v/>
      </c>
      <c r="BQ59" s="8" t="str">
        <f t="shared" si="29"/>
        <v/>
      </c>
      <c r="BR59" s="8" t="str">
        <f t="shared" si="29"/>
        <v/>
      </c>
      <c r="BS59" s="8" t="str">
        <f t="shared" si="29"/>
        <v/>
      </c>
    </row>
    <row r="60" customHeight="1" spans="36:71">
      <c r="AJ60" s="8" t="str">
        <f t="shared" si="26"/>
        <v/>
      </c>
      <c r="AK60" s="8" t="str">
        <f t="shared" si="26"/>
        <v/>
      </c>
      <c r="AL60" s="8" t="str">
        <f t="shared" si="26"/>
        <v/>
      </c>
      <c r="AM60" s="8" t="str">
        <f t="shared" si="26"/>
        <v/>
      </c>
      <c r="AN60" s="8" t="str">
        <f t="shared" si="26"/>
        <v/>
      </c>
      <c r="AO60" s="8" t="str">
        <f t="shared" si="26"/>
        <v/>
      </c>
      <c r="AP60" s="8" t="str">
        <f t="shared" si="26"/>
        <v/>
      </c>
      <c r="AQ60" s="8" t="str">
        <f t="shared" si="26"/>
        <v/>
      </c>
      <c r="AR60" s="8" t="str">
        <f t="shared" si="26"/>
        <v/>
      </c>
      <c r="AS60" s="8" t="str">
        <f t="shared" si="26"/>
        <v/>
      </c>
      <c r="AT60" s="8" t="str">
        <f t="shared" si="27"/>
        <v/>
      </c>
      <c r="AU60" s="8" t="str">
        <f t="shared" si="27"/>
        <v/>
      </c>
      <c r="AV60" s="8" t="str">
        <f t="shared" si="27"/>
        <v/>
      </c>
      <c r="AW60" s="8" t="str">
        <f t="shared" si="27"/>
        <v/>
      </c>
      <c r="AX60" s="8" t="str">
        <f t="shared" si="27"/>
        <v/>
      </c>
      <c r="AY60" s="8" t="str">
        <f t="shared" si="27"/>
        <v/>
      </c>
      <c r="AZ60" s="8" t="str">
        <f t="shared" si="27"/>
        <v/>
      </c>
      <c r="BA60" s="8" t="str">
        <f t="shared" si="27"/>
        <v/>
      </c>
      <c r="BB60" s="8" t="str">
        <f t="shared" si="27"/>
        <v/>
      </c>
      <c r="BC60" s="8" t="str">
        <f t="shared" si="27"/>
        <v/>
      </c>
      <c r="BD60" s="8" t="str">
        <f t="shared" si="28"/>
        <v/>
      </c>
      <c r="BE60" s="8" t="str">
        <f t="shared" si="28"/>
        <v/>
      </c>
      <c r="BF60" s="8" t="str">
        <f t="shared" si="28"/>
        <v/>
      </c>
      <c r="BG60" s="8" t="str">
        <f t="shared" si="28"/>
        <v/>
      </c>
      <c r="BH60" s="8" t="str">
        <f t="shared" si="28"/>
        <v/>
      </c>
      <c r="BI60" s="8" t="str">
        <f t="shared" si="28"/>
        <v/>
      </c>
      <c r="BJ60" s="8" t="str">
        <f t="shared" si="28"/>
        <v/>
      </c>
      <c r="BK60" s="8" t="str">
        <f t="shared" si="28"/>
        <v/>
      </c>
      <c r="BL60" s="8" t="str">
        <f t="shared" si="28"/>
        <v/>
      </c>
      <c r="BM60" s="8" t="str">
        <f t="shared" si="28"/>
        <v/>
      </c>
      <c r="BN60" s="8" t="str">
        <f t="shared" si="29"/>
        <v/>
      </c>
      <c r="BO60" s="8" t="str">
        <f t="shared" si="29"/>
        <v/>
      </c>
      <c r="BP60" s="8" t="str">
        <f t="shared" si="29"/>
        <v/>
      </c>
      <c r="BQ60" s="8" t="str">
        <f t="shared" si="29"/>
        <v/>
      </c>
      <c r="BR60" s="8" t="str">
        <f t="shared" si="29"/>
        <v/>
      </c>
      <c r="BS60" s="8" t="str">
        <f t="shared" si="29"/>
        <v/>
      </c>
    </row>
  </sheetData>
  <dataValidations count="1">
    <dataValidation type="list" allowBlank="1" showInputMessage="1" showErrorMessage="1" sqref="AE5:AE55 AG5:AG55">
      <formula1>属性索引!$A$2:$AO$2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C6" sqref="C6"/>
    </sheetView>
  </sheetViews>
  <sheetFormatPr defaultColWidth="9" defaultRowHeight="14.25"/>
  <cols>
    <col min="1" max="1" width="26.25" style="26" customWidth="1"/>
    <col min="2" max="2" width="14.875" style="26" customWidth="1"/>
    <col min="3" max="3" width="14.375" style="26" customWidth="1"/>
    <col min="4" max="4" width="9" style="26"/>
    <col min="5" max="5" width="9" style="27"/>
    <col min="6" max="6" width="13" style="8" customWidth="1"/>
    <col min="7" max="7" width="9" style="28"/>
    <col min="8" max="8" width="9" style="29"/>
    <col min="9" max="10" width="9" style="30"/>
    <col min="11" max="13" width="9" style="8"/>
    <col min="14" max="16384" width="9" style="26"/>
  </cols>
  <sheetData>
    <row r="1" spans="1:13">
      <c r="A1" s="23" t="s">
        <v>292</v>
      </c>
      <c r="B1" s="8">
        <v>0</v>
      </c>
      <c r="C1" s="8">
        <v>1</v>
      </c>
      <c r="D1" s="28">
        <v>2</v>
      </c>
      <c r="F1" s="8" t="s">
        <v>293</v>
      </c>
      <c r="G1" s="28">
        <v>2.3</v>
      </c>
      <c r="I1" s="30" t="s">
        <v>55</v>
      </c>
      <c r="J1" s="31" t="s">
        <v>175</v>
      </c>
      <c r="K1" s="8" t="s">
        <v>294</v>
      </c>
      <c r="L1" s="8" t="s">
        <v>295</v>
      </c>
      <c r="M1" s="8" t="s">
        <v>296</v>
      </c>
    </row>
    <row r="2" spans="1:13">
      <c r="A2" s="23" t="str">
        <f>PlayerSkillData!O2</f>
        <v>背面所需数量</v>
      </c>
      <c r="B2" s="8">
        <v>0</v>
      </c>
      <c r="C2" s="8">
        <v>1</v>
      </c>
      <c r="D2" s="28">
        <v>2</v>
      </c>
      <c r="I2" s="30">
        <f>PlayerSkillData!A5</f>
        <v>24001</v>
      </c>
      <c r="J2" s="30">
        <f>PlayerSkillData!F5</f>
        <v>0</v>
      </c>
      <c r="K2" s="8">
        <f>IF(PlayerSkillData!K5=0,PlayerSkillData!V5/PlayerSkillData!U5,0)</f>
        <v>0.05</v>
      </c>
      <c r="L2" s="8">
        <f>K2*PlayerSkillData!X5</f>
        <v>0.05</v>
      </c>
      <c r="M2" s="8">
        <f>MIN(玩家技能分析!G1,PlayerSkillData!X5)*玩家技能分析!K2</f>
        <v>0.05</v>
      </c>
    </row>
    <row r="3" spans="1:4">
      <c r="A3" s="23" t="str">
        <f>PlayerSkillData!P2</f>
        <v>随机到背面的概率权重</v>
      </c>
      <c r="B3" s="8">
        <v>100</v>
      </c>
      <c r="C3" s="8">
        <v>20</v>
      </c>
      <c r="D3" s="28">
        <v>5</v>
      </c>
    </row>
    <row r="4" spans="1:4">
      <c r="A4" s="23" t="str">
        <f>PlayerSkillData!Q2</f>
        <v>正面所需数量</v>
      </c>
      <c r="B4" s="8">
        <v>10</v>
      </c>
      <c r="C4" s="8">
        <v>20</v>
      </c>
      <c r="D4" s="28">
        <v>30</v>
      </c>
    </row>
    <row r="5" spans="1:4">
      <c r="A5" s="23" t="str">
        <f>PlayerSkillData!R2</f>
        <v>升级所需经验 -1代表满级了</v>
      </c>
      <c r="B5" s="8">
        <v>10</v>
      </c>
      <c r="C5" s="8">
        <v>20</v>
      </c>
      <c r="D5" s="28">
        <v>30</v>
      </c>
    </row>
    <row r="6" spans="1:4">
      <c r="A6" s="23" t="str">
        <f>PlayerSkillData!S2</f>
        <v>背面经验</v>
      </c>
      <c r="B6" s="8">
        <v>10</v>
      </c>
      <c r="C6" s="8">
        <v>20</v>
      </c>
      <c r="D6" s="28">
        <v>30</v>
      </c>
    </row>
    <row r="7" spans="1:4">
      <c r="A7" s="23" t="str">
        <f>PlayerSkillData!T2</f>
        <v>正面经验</v>
      </c>
      <c r="B7" s="8">
        <v>1</v>
      </c>
      <c r="C7" s="8">
        <v>2</v>
      </c>
      <c r="D7" s="28">
        <v>3</v>
      </c>
    </row>
    <row r="8" spans="1:4">
      <c r="A8" s="23" t="str">
        <f>PlayerSkillData!N2</f>
        <v>随机权重</v>
      </c>
      <c r="B8" s="8">
        <v>100</v>
      </c>
      <c r="C8" s="8">
        <v>20</v>
      </c>
      <c r="D8" s="28">
        <v>5</v>
      </c>
    </row>
    <row r="9" spans="1:4">
      <c r="A9" s="23" t="s">
        <v>297</v>
      </c>
      <c r="B9" s="8">
        <v>1</v>
      </c>
      <c r="C9" s="8">
        <v>1</v>
      </c>
      <c r="D9" s="28">
        <v>1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Q24" sqref="Q24"/>
    </sheetView>
  </sheetViews>
  <sheetFormatPr defaultColWidth="9" defaultRowHeight="21.95" customHeight="1" outlineLevelRow="7" outlineLevelCol="4"/>
  <cols>
    <col min="1" max="1" width="15.625" style="8" customWidth="1"/>
    <col min="2" max="16384" width="9" style="8"/>
  </cols>
  <sheetData>
    <row r="1" customHeight="1" spans="1:1">
      <c r="A1" s="20" t="str">
        <f>VLOOKUP($A$2,表索引!A:D,4,FALSE)</f>
        <v>ISqlData</v>
      </c>
    </row>
    <row r="2" s="1" customFormat="1" customHeight="1" spans="1:4">
      <c r="A2" s="1" t="s">
        <v>19</v>
      </c>
      <c r="B2" s="1" t="s">
        <v>298</v>
      </c>
      <c r="C2" s="1" t="s">
        <v>180</v>
      </c>
      <c r="D2" s="1" t="s">
        <v>299</v>
      </c>
    </row>
    <row r="3" s="2" customFormat="1" customHeight="1" spans="1:5">
      <c r="A3" s="2" t="s">
        <v>55</v>
      </c>
      <c r="B3" s="21" t="s">
        <v>300</v>
      </c>
      <c r="C3" s="21" t="s">
        <v>99</v>
      </c>
      <c r="D3" s="21" t="s">
        <v>301</v>
      </c>
      <c r="E3" s="2" t="s">
        <v>302</v>
      </c>
    </row>
    <row r="4" s="2" customFormat="1" customHeight="1" spans="1:5">
      <c r="A4" s="22" t="s">
        <v>49</v>
      </c>
      <c r="B4" s="21" t="s">
        <v>50</v>
      </c>
      <c r="C4" s="21" t="s">
        <v>50</v>
      </c>
      <c r="D4" s="21" t="s">
        <v>121</v>
      </c>
      <c r="E4" s="21" t="s">
        <v>50</v>
      </c>
    </row>
    <row r="5" customHeight="1" spans="1:5">
      <c r="A5" s="8">
        <f>VLOOKUP($A$2,表索引!A:C,3,FALSE)+ROW(A5)-4</f>
        <v>25001</v>
      </c>
      <c r="B5" s="8">
        <v>1</v>
      </c>
      <c r="C5" s="8">
        <v>0</v>
      </c>
      <c r="D5" s="8">
        <v>1</v>
      </c>
      <c r="E5" s="8">
        <v>4</v>
      </c>
    </row>
    <row r="6" customHeight="1" spans="1:5">
      <c r="A6" s="8">
        <f>VLOOKUP($A$2,表索引!A:C,3,FALSE)+ROW(A6)-4</f>
        <v>25002</v>
      </c>
      <c r="B6" s="8">
        <v>2</v>
      </c>
      <c r="C6" s="8">
        <v>1</v>
      </c>
      <c r="D6" s="8">
        <v>1</v>
      </c>
      <c r="E6" s="8">
        <v>4</v>
      </c>
    </row>
    <row r="7" customHeight="1" spans="1:5">
      <c r="A7" s="8">
        <f>VLOOKUP($A$2,表索引!A:C,3,FALSE)+ROW(A7)-4</f>
        <v>25003</v>
      </c>
      <c r="B7" s="8">
        <v>3</v>
      </c>
      <c r="C7" s="8">
        <v>1</v>
      </c>
      <c r="D7" s="8">
        <v>0.7</v>
      </c>
      <c r="E7" s="8">
        <v>4</v>
      </c>
    </row>
    <row r="8" customHeight="1" spans="1:5">
      <c r="A8" s="8">
        <f>VLOOKUP($A$2,表索引!A:C,3,FALSE)+ROW(A8)-4</f>
        <v>25004</v>
      </c>
      <c r="B8" s="8">
        <v>4</v>
      </c>
      <c r="C8" s="8">
        <v>1</v>
      </c>
      <c r="D8" s="8">
        <v>0.4</v>
      </c>
      <c r="E8" s="8">
        <v>4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5"/>
  <sheetViews>
    <sheetView workbookViewId="0">
      <selection activeCell="S4" sqref="S4:BF4"/>
    </sheetView>
  </sheetViews>
  <sheetFormatPr defaultColWidth="9" defaultRowHeight="21.95" customHeight="1"/>
  <cols>
    <col min="1" max="2" width="15.625" style="8" customWidth="1"/>
    <col min="3" max="4" width="18.125" style="8" customWidth="1"/>
    <col min="5" max="5" width="15.625" style="8" customWidth="1"/>
    <col min="6" max="6" width="17.25" style="8" customWidth="1"/>
    <col min="7" max="7" width="21.375" style="8" customWidth="1"/>
    <col min="8" max="8" width="15.625" style="8" customWidth="1"/>
    <col min="9" max="9" width="19.25" style="8" customWidth="1"/>
    <col min="10" max="17" width="16" style="8" customWidth="1"/>
    <col min="18" max="18" width="3.125" style="18" customWidth="1"/>
    <col min="19" max="19" width="8.75" style="8" customWidth="1"/>
    <col min="20" max="20" width="7.125" style="8" customWidth="1"/>
    <col min="21" max="21" width="11.5" style="19" customWidth="1"/>
    <col min="22" max="22" width="11" style="19" customWidth="1"/>
    <col min="23" max="23" width="7.125" style="19" customWidth="1"/>
    <col min="24" max="24" width="14" style="19" customWidth="1"/>
    <col min="25" max="25" width="11.875" style="8" customWidth="1"/>
    <col min="26" max="26" width="11.75" style="8" customWidth="1"/>
    <col min="27" max="27" width="14.25" style="8" customWidth="1"/>
    <col min="28" max="28" width="16.875" style="8" customWidth="1"/>
    <col min="29" max="29" width="10.125" style="8" customWidth="1"/>
    <col min="30" max="16384" width="9" style="8"/>
  </cols>
  <sheetData>
    <row r="1" customHeight="1" spans="1:24">
      <c r="A1" s="20" t="str">
        <f>VLOOKUP($A$2,表索引!A:D,4,FALSE)</f>
        <v>ISqlData, IAttribute&lt;string&gt;</v>
      </c>
      <c r="B1" s="20"/>
      <c r="C1" s="20"/>
      <c r="D1" s="20"/>
      <c r="E1" s="20"/>
      <c r="F1" s="20"/>
      <c r="G1" s="20"/>
      <c r="H1" s="20"/>
      <c r="I1" s="20"/>
      <c r="U1" s="8"/>
      <c r="V1" s="8"/>
      <c r="W1" s="8"/>
      <c r="X1" s="8"/>
    </row>
    <row r="2" s="1" customFormat="1" customHeight="1" spans="1:60">
      <c r="A2" s="1" t="s">
        <v>20</v>
      </c>
      <c r="B2" s="1" t="s">
        <v>303</v>
      </c>
      <c r="C2" s="1" t="s">
        <v>304</v>
      </c>
      <c r="D2" s="1" t="s">
        <v>305</v>
      </c>
      <c r="E2" s="1" t="s">
        <v>178</v>
      </c>
      <c r="F2" s="1" t="s">
        <v>52</v>
      </c>
      <c r="H2" s="1" t="s">
        <v>103</v>
      </c>
      <c r="I2" s="1" t="s">
        <v>173</v>
      </c>
      <c r="J2" s="1" t="s">
        <v>172</v>
      </c>
      <c r="K2" s="1" t="s">
        <v>67</v>
      </c>
      <c r="L2" s="1" t="s">
        <v>191</v>
      </c>
      <c r="M2" s="1" t="s">
        <v>190</v>
      </c>
      <c r="N2" s="1" t="s">
        <v>196</v>
      </c>
      <c r="O2" s="1" t="s">
        <v>197</v>
      </c>
      <c r="P2" s="1" t="s">
        <v>196</v>
      </c>
      <c r="Q2" s="1" t="s">
        <v>197</v>
      </c>
      <c r="R2" s="24"/>
      <c r="S2" s="1" t="str">
        <f>IF(属性索引!A$2="","",属性索引!A$2)</f>
        <v>生命值</v>
      </c>
      <c r="T2" s="1" t="str">
        <f>IF(属性索引!B$2="","",属性索引!B$2)</f>
        <v>攻击力</v>
      </c>
      <c r="U2" s="1" t="str">
        <f>IF(属性索引!C$2="","",属性索引!C$2)</f>
        <v>移动速度</v>
      </c>
      <c r="V2" s="1" t="str">
        <f>IF(属性索引!D$2="","",属性索引!D$2)</f>
        <v>最大怒气值</v>
      </c>
      <c r="W2" s="1" t="str">
        <f>IF(属性索引!E$2="","",属性索引!E$2)</f>
        <v>暴击率</v>
      </c>
      <c r="X2" s="1" t="str">
        <f>IF(属性索引!F$2="","",属性索引!F$2)</f>
        <v>暴击伤害</v>
      </c>
      <c r="Y2" s="1" t="str">
        <f>IF(属性索引!G$2="","",属性索引!G$2)</f>
        <v>旋转速度</v>
      </c>
      <c r="Z2" s="1" t="str">
        <f>IF(属性索引!H$2="","",属性索引!H$2)</f>
        <v>怒气圈半径</v>
      </c>
      <c r="AA2" s="1" t="str">
        <f>IF(属性索引!I$2="","",属性索引!I$2)</f>
        <v>怒气增长速度</v>
      </c>
      <c r="AB2" s="1" t="str">
        <f>IF(属性索引!J$2="","",属性索引!J$2)</f>
        <v>怒气下降速度</v>
      </c>
      <c r="AC2" s="1" t="str">
        <f>IF(属性索引!K$2="","",属性索引!K$2)</f>
        <v>狂暴时间</v>
      </c>
      <c r="AD2" s="1" t="str">
        <f>IF(属性索引!L$2="","",属性索引!L$2)</f>
        <v>攻击速度</v>
      </c>
      <c r="AE2" s="1" t="str">
        <f>IF(属性索引!M$2="","",属性索引!M$2)</f>
        <v>远程攻击射程</v>
      </c>
      <c r="AF2" s="1" t="str">
        <f>IF(属性索引!N$2="","",属性索引!N$2)</f>
        <v/>
      </c>
      <c r="AG2" s="1" t="str">
        <f>IF(属性索引!O$2="","",属性索引!O$2)</f>
        <v/>
      </c>
      <c r="AH2" s="1" t="str">
        <f>IF(属性索引!P$2="","",属性索引!P$2)</f>
        <v/>
      </c>
      <c r="AI2" s="1" t="str">
        <f>IF(属性索引!Q$2="","",属性索引!Q$2)</f>
        <v/>
      </c>
      <c r="AJ2" s="1" t="str">
        <f>IF(属性索引!R$2="","",属性索引!R$2)</f>
        <v/>
      </c>
      <c r="AK2" s="1" t="str">
        <f>IF(属性索引!S$2="","",属性索引!S$2)</f>
        <v/>
      </c>
      <c r="AL2" s="1" t="str">
        <f>IF(属性索引!T$2="","",属性索引!T$2)</f>
        <v/>
      </c>
      <c r="AM2" s="1" t="str">
        <f>IF(属性索引!U$2="","",属性索引!U$2)</f>
        <v/>
      </c>
      <c r="AN2" s="1" t="str">
        <f>IF(属性索引!V$2="","",属性索引!V$2)</f>
        <v/>
      </c>
      <c r="AO2" s="1" t="str">
        <f>IF(属性索引!W$2="","",属性索引!W$2)</f>
        <v/>
      </c>
      <c r="AP2" s="1" t="str">
        <f>IF(属性索引!X$2="","",属性索引!X$2)</f>
        <v/>
      </c>
      <c r="AQ2" s="1" t="str">
        <f>IF(属性索引!Y$2="","",属性索引!Y$2)</f>
        <v/>
      </c>
      <c r="AR2" s="1" t="str">
        <f>IF(属性索引!Z$2="","",属性索引!Z$2)</f>
        <v/>
      </c>
      <c r="AS2" s="1" t="str">
        <f>IF(属性索引!AA$2="","",属性索引!AA$2)</f>
        <v/>
      </c>
      <c r="AT2" s="1" t="str">
        <f>IF(属性索引!AB$2="","",属性索引!AB$2)</f>
        <v/>
      </c>
      <c r="AU2" s="1" t="str">
        <f>IF(属性索引!AC$2="","",属性索引!AC$2)</f>
        <v/>
      </c>
      <c r="AV2" s="1" t="str">
        <f>IF(属性索引!AD$2="","",属性索引!AD$2)</f>
        <v/>
      </c>
      <c r="AW2" s="1" t="str">
        <f>IF(属性索引!AE$2="","",属性索引!AE$2)</f>
        <v/>
      </c>
      <c r="AX2" s="1" t="str">
        <f>IF(属性索引!AF$2="","",属性索引!AF$2)</f>
        <v/>
      </c>
      <c r="AY2" s="1" t="str">
        <f>IF(属性索引!AG$2="","",属性索引!AG$2)</f>
        <v/>
      </c>
      <c r="AZ2" s="1" t="str">
        <f>IF(属性索引!AH$2="","",属性索引!AH$2)</f>
        <v/>
      </c>
      <c r="BA2" s="1" t="str">
        <f>IF(属性索引!AI$2="","",属性索引!AI$2)</f>
        <v/>
      </c>
      <c r="BB2" s="1" t="str">
        <f>IF(属性索引!AJ$2="","",属性索引!AJ$2)</f>
        <v/>
      </c>
      <c r="BC2" s="1" t="str">
        <f>IF(属性索引!AK$2="","",属性索引!AK$2)</f>
        <v/>
      </c>
      <c r="BD2" s="1" t="str">
        <f>IF(属性索引!AL$2="","",属性索引!AL$2)</f>
        <v/>
      </c>
      <c r="BE2" s="1" t="str">
        <f>IF(属性索引!AM$2="","",属性索引!AM$2)</f>
        <v/>
      </c>
      <c r="BF2" s="1" t="str">
        <f>IF(属性索引!AN$2="","",属性索引!AN$2)</f>
        <v/>
      </c>
      <c r="BG2" s="1" t="str">
        <f>IF(属性索引!AO$2="","",属性索引!AO$2)</f>
        <v/>
      </c>
      <c r="BH2" s="1" t="str">
        <f>IF(属性索引!AP$2="","",属性索引!AP$2)</f>
        <v/>
      </c>
    </row>
    <row r="3" s="2" customFormat="1" customHeight="1" spans="1:60">
      <c r="A3" s="2" t="s">
        <v>55</v>
      </c>
      <c r="B3" s="2" t="s">
        <v>105</v>
      </c>
      <c r="C3" s="21" t="s">
        <v>198</v>
      </c>
      <c r="D3" s="21" t="s">
        <v>306</v>
      </c>
      <c r="E3" s="21" t="s">
        <v>102</v>
      </c>
      <c r="F3" s="21" t="s">
        <v>57</v>
      </c>
      <c r="H3" s="2" t="s">
        <v>103</v>
      </c>
      <c r="I3" s="21" t="s">
        <v>307</v>
      </c>
      <c r="J3" s="2" t="s">
        <v>172</v>
      </c>
      <c r="K3" s="21" t="s">
        <v>308</v>
      </c>
      <c r="L3" s="2" t="s">
        <v>211</v>
      </c>
      <c r="M3" s="2" t="s">
        <v>309</v>
      </c>
      <c r="R3" s="18"/>
      <c r="S3" s="2" t="str">
        <f>IF(属性索引!A$3="","",属性索引!A$3)</f>
        <v>hp</v>
      </c>
      <c r="T3" s="2" t="str">
        <f>IF(属性索引!B$3="","",属性索引!B$3)</f>
        <v>att</v>
      </c>
      <c r="U3" s="2" t="str">
        <f>IF(属性索引!C$3="","",属性索引!C$3)</f>
        <v>moveSpeed</v>
      </c>
      <c r="V3" s="2" t="str">
        <f>IF(属性索引!D$3="","",属性索引!D$3)</f>
        <v>anger</v>
      </c>
      <c r="W3" s="2" t="str">
        <f>IF(属性索引!E$3="","",属性索引!E$3)</f>
        <v>critical</v>
      </c>
      <c r="X3" s="2" t="str">
        <f>IF(属性索引!F$3="","",属性索引!F$3)</f>
        <v>criticalDamage</v>
      </c>
      <c r="Y3" s="2" t="str">
        <f>IF(属性索引!G$3="","",属性索引!G$3)</f>
        <v>rotateSpeed</v>
      </c>
      <c r="Z3" s="2" t="str">
        <f>IF(属性索引!H$3="","",属性索引!H$3)</f>
        <v>angerRadius</v>
      </c>
      <c r="AA3" s="2" t="str">
        <f>IF(属性索引!I$3="","",属性索引!I$3)</f>
        <v>angerUpSpeed</v>
      </c>
      <c r="AB3" s="2" t="str">
        <f>IF(属性索引!J$3="","",属性索引!J$3)</f>
        <v>angerDownSpeed</v>
      </c>
      <c r="AC3" s="2" t="str">
        <f>IF(属性索引!K$3="","",属性索引!K$3)</f>
        <v>angryTime</v>
      </c>
      <c r="AD3" s="2" t="str">
        <f>IF(属性索引!L$3="","",属性索引!L$3)</f>
        <v>attSpeed</v>
      </c>
      <c r="AE3" s="2" t="str">
        <f>IF(属性索引!M$3="","",属性索引!M$3)</f>
        <v>shotRange</v>
      </c>
      <c r="AF3" s="2" t="str">
        <f>IF(属性索引!N$3="","",属性索引!N$3)</f>
        <v/>
      </c>
      <c r="AG3" s="2" t="str">
        <f>IF(属性索引!O$3="","",属性索引!O$3)</f>
        <v/>
      </c>
      <c r="AH3" s="2" t="str">
        <f>IF(属性索引!P$3="","",属性索引!P$3)</f>
        <v/>
      </c>
      <c r="AI3" s="2" t="str">
        <f>IF(属性索引!Q$3="","",属性索引!Q$3)</f>
        <v/>
      </c>
      <c r="AJ3" s="2" t="str">
        <f>IF(属性索引!R$3="","",属性索引!R$3)</f>
        <v/>
      </c>
      <c r="AK3" s="2" t="str">
        <f>IF(属性索引!S$3="","",属性索引!S$3)</f>
        <v/>
      </c>
      <c r="AL3" s="2" t="str">
        <f>IF(属性索引!T$3="","",属性索引!T$3)</f>
        <v/>
      </c>
      <c r="AM3" s="2" t="str">
        <f>IF(属性索引!U$3="","",属性索引!U$3)</f>
        <v/>
      </c>
      <c r="AN3" s="2" t="str">
        <f>IF(属性索引!V$3="","",属性索引!V$3)</f>
        <v/>
      </c>
      <c r="AO3" s="2" t="str">
        <f>IF(属性索引!W$3="","",属性索引!W$3)</f>
        <v/>
      </c>
      <c r="AP3" s="2" t="str">
        <f>IF(属性索引!X$3="","",属性索引!X$3)</f>
        <v/>
      </c>
      <c r="AQ3" s="2" t="str">
        <f>IF(属性索引!Y$3="","",属性索引!Y$3)</f>
        <v/>
      </c>
      <c r="AR3" s="2" t="str">
        <f>IF(属性索引!Z$3="","",属性索引!Z$3)</f>
        <v/>
      </c>
      <c r="AS3" s="2" t="str">
        <f>IF(属性索引!AA$3="","",属性索引!AA$3)</f>
        <v/>
      </c>
      <c r="AT3" s="2" t="str">
        <f>IF(属性索引!AB$3="","",属性索引!AB$3)</f>
        <v/>
      </c>
      <c r="AU3" s="2" t="str">
        <f>IF(属性索引!AC$3="","",属性索引!AC$3)</f>
        <v/>
      </c>
      <c r="AV3" s="2" t="str">
        <f>IF(属性索引!AD$3="","",属性索引!AD$3)</f>
        <v/>
      </c>
      <c r="AW3" s="2" t="str">
        <f>IF(属性索引!AE$3="","",属性索引!AE$3)</f>
        <v/>
      </c>
      <c r="AX3" s="2" t="str">
        <f>IF(属性索引!AF$3="","",属性索引!AF$3)</f>
        <v/>
      </c>
      <c r="AY3" s="2" t="str">
        <f>IF(属性索引!AG$3="","",属性索引!AG$3)</f>
        <v/>
      </c>
      <c r="AZ3" s="2" t="str">
        <f>IF(属性索引!AH$3="","",属性索引!AH$3)</f>
        <v/>
      </c>
      <c r="BA3" s="2" t="str">
        <f>IF(属性索引!AI$3="","",属性索引!AI$3)</f>
        <v/>
      </c>
      <c r="BB3" s="2" t="str">
        <f>IF(属性索引!AJ$3="","",属性索引!AJ$3)</f>
        <v/>
      </c>
      <c r="BC3" s="2" t="str">
        <f>IF(属性索引!AK$3="","",属性索引!AK$3)</f>
        <v/>
      </c>
      <c r="BD3" s="2" t="str">
        <f>IF(属性索引!AL$3="","",属性索引!AL$3)</f>
        <v/>
      </c>
      <c r="BE3" s="2" t="str">
        <f>IF(属性索引!AM$3="","",属性索引!AM$3)</f>
        <v/>
      </c>
      <c r="BF3" s="2" t="str">
        <f>IF(属性索引!AN$3="","",属性索引!AN$3)</f>
        <v/>
      </c>
      <c r="BG3" s="2" t="str">
        <f>IF(属性索引!AO$3="","",属性索引!AO$3)</f>
        <v/>
      </c>
      <c r="BH3" s="2" t="str">
        <f>IF(属性索引!AP$3="","",属性索引!AP$3)</f>
        <v/>
      </c>
    </row>
    <row r="4" s="2" customFormat="1" customHeight="1" spans="1:60">
      <c r="A4" s="22" t="s">
        <v>49</v>
      </c>
      <c r="B4" s="22" t="s">
        <v>49</v>
      </c>
      <c r="C4" s="21" t="s">
        <v>85</v>
      </c>
      <c r="D4" s="21" t="s">
        <v>49</v>
      </c>
      <c r="E4" s="21" t="s">
        <v>60</v>
      </c>
      <c r="F4" s="21" t="s">
        <v>60</v>
      </c>
      <c r="G4" s="22"/>
      <c r="H4" s="21" t="s">
        <v>85</v>
      </c>
      <c r="I4" s="22" t="s">
        <v>60</v>
      </c>
      <c r="J4" s="22" t="s">
        <v>61</v>
      </c>
      <c r="K4" s="21" t="s">
        <v>121</v>
      </c>
      <c r="L4" s="2" t="s">
        <v>49</v>
      </c>
      <c r="M4" s="21" t="s">
        <v>50</v>
      </c>
      <c r="R4" s="25"/>
      <c r="S4" s="2" t="str">
        <f>IF(S$3="","","string")</f>
        <v>string</v>
      </c>
      <c r="T4" s="2" t="str">
        <f t="shared" ref="T4:BF4" si="0">IF(T$3="","","string")</f>
        <v>string</v>
      </c>
      <c r="U4" s="2" t="str">
        <f t="shared" si="0"/>
        <v>string</v>
      </c>
      <c r="V4" s="2" t="str">
        <f t="shared" si="0"/>
        <v>string</v>
      </c>
      <c r="W4" s="2" t="str">
        <f t="shared" si="0"/>
        <v>string</v>
      </c>
      <c r="X4" s="2" t="str">
        <f t="shared" si="0"/>
        <v>string</v>
      </c>
      <c r="Y4" s="2" t="str">
        <f t="shared" si="0"/>
        <v>string</v>
      </c>
      <c r="Z4" s="2" t="str">
        <f t="shared" si="0"/>
        <v>string</v>
      </c>
      <c r="AA4" s="2" t="str">
        <f t="shared" si="0"/>
        <v>string</v>
      </c>
      <c r="AB4" s="2" t="str">
        <f t="shared" si="0"/>
        <v>string</v>
      </c>
      <c r="AC4" s="2" t="str">
        <f t="shared" si="0"/>
        <v>string</v>
      </c>
      <c r="AD4" s="2" t="str">
        <f t="shared" si="0"/>
        <v>string</v>
      </c>
      <c r="AE4" s="2" t="str">
        <f t="shared" si="0"/>
        <v>string</v>
      </c>
      <c r="AF4" s="2" t="str">
        <f t="shared" si="0"/>
        <v/>
      </c>
      <c r="AG4" s="2" t="str">
        <f t="shared" si="0"/>
        <v/>
      </c>
      <c r="AH4" s="2" t="str">
        <f t="shared" si="0"/>
        <v/>
      </c>
      <c r="AI4" s="2" t="str">
        <f t="shared" si="0"/>
        <v/>
      </c>
      <c r="AJ4" s="2" t="str">
        <f t="shared" si="0"/>
        <v/>
      </c>
      <c r="AK4" s="2" t="str">
        <f t="shared" si="0"/>
        <v/>
      </c>
      <c r="AL4" s="2" t="str">
        <f t="shared" si="0"/>
        <v/>
      </c>
      <c r="AM4" s="2" t="str">
        <f t="shared" si="0"/>
        <v/>
      </c>
      <c r="AN4" s="2" t="str">
        <f t="shared" si="0"/>
        <v/>
      </c>
      <c r="AO4" s="2" t="str">
        <f t="shared" si="0"/>
        <v/>
      </c>
      <c r="AP4" s="2" t="str">
        <f t="shared" si="0"/>
        <v/>
      </c>
      <c r="AQ4" s="2" t="str">
        <f t="shared" si="0"/>
        <v/>
      </c>
      <c r="AR4" s="2" t="str">
        <f t="shared" si="0"/>
        <v/>
      </c>
      <c r="AS4" s="2" t="str">
        <f t="shared" si="0"/>
        <v/>
      </c>
      <c r="AT4" s="2" t="str">
        <f t="shared" si="0"/>
        <v/>
      </c>
      <c r="AU4" s="2" t="str">
        <f t="shared" si="0"/>
        <v/>
      </c>
      <c r="AV4" s="2" t="str">
        <f t="shared" si="0"/>
        <v/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ref="BG4:BH4" si="1">IF(BE$3="","","float")</f>
        <v/>
      </c>
      <c r="BH4" s="2" t="str">
        <f t="shared" si="1"/>
        <v/>
      </c>
    </row>
    <row r="5" customHeight="1" spans="1:58">
      <c r="A5" s="8">
        <f>VLOOKUP($A$2,表索引!A:C,3,FALSE)+ROW(A5)-4</f>
        <v>26001</v>
      </c>
      <c r="C5" s="8" t="s">
        <v>310</v>
      </c>
      <c r="D5" s="8">
        <v>2</v>
      </c>
      <c r="E5" s="23" t="s">
        <v>311</v>
      </c>
      <c r="F5" s="23" t="s">
        <v>312</v>
      </c>
      <c r="G5" s="23" t="s">
        <v>313</v>
      </c>
      <c r="H5" s="8" t="s">
        <v>218</v>
      </c>
      <c r="I5" s="8">
        <v>1</v>
      </c>
      <c r="J5" s="8">
        <v>0</v>
      </c>
      <c r="L5" s="8">
        <v>1</v>
      </c>
      <c r="S5" s="8" t="str">
        <f t="shared" ref="S5:BF5" si="2">IFERROR(INDEX($N:$Q,ROW(S5),MATCH(S$2,$N5:$Q5,0)+1),"")</f>
        <v/>
      </c>
      <c r="T5" s="8" t="str">
        <f t="shared" si="2"/>
        <v/>
      </c>
      <c r="U5" s="8" t="str">
        <f t="shared" si="2"/>
        <v/>
      </c>
      <c r="V5" s="8" t="str">
        <f t="shared" si="2"/>
        <v/>
      </c>
      <c r="W5" s="8" t="str">
        <f t="shared" si="2"/>
        <v/>
      </c>
      <c r="X5" s="8" t="str">
        <f t="shared" si="2"/>
        <v/>
      </c>
      <c r="Y5" s="8" t="str">
        <f t="shared" si="2"/>
        <v/>
      </c>
      <c r="Z5" s="8" t="str">
        <f t="shared" si="2"/>
        <v/>
      </c>
      <c r="AA5" s="8" t="str">
        <f t="shared" si="2"/>
        <v/>
      </c>
      <c r="AB5" s="8" t="str">
        <f t="shared" si="2"/>
        <v/>
      </c>
      <c r="AC5" s="8" t="str">
        <f t="shared" si="2"/>
        <v/>
      </c>
      <c r="AD5" s="8" t="str">
        <f t="shared" si="2"/>
        <v/>
      </c>
      <c r="AE5" s="8" t="str">
        <f t="shared" si="2"/>
        <v/>
      </c>
      <c r="AF5" s="8" t="str">
        <f t="shared" si="2"/>
        <v/>
      </c>
      <c r="AG5" s="8" t="str">
        <f t="shared" si="2"/>
        <v/>
      </c>
      <c r="AH5" s="8" t="str">
        <f t="shared" si="2"/>
        <v/>
      </c>
      <c r="AI5" s="8" t="str">
        <f t="shared" si="2"/>
        <v/>
      </c>
      <c r="AJ5" s="8" t="str">
        <f t="shared" si="2"/>
        <v/>
      </c>
      <c r="AK5" s="8" t="str">
        <f t="shared" si="2"/>
        <v/>
      </c>
      <c r="AL5" s="8" t="str">
        <f t="shared" si="2"/>
        <v/>
      </c>
      <c r="AM5" s="8" t="str">
        <f t="shared" si="2"/>
        <v/>
      </c>
      <c r="AN5" s="8" t="str">
        <f t="shared" si="2"/>
        <v/>
      </c>
      <c r="AO5" s="8" t="str">
        <f t="shared" si="2"/>
        <v/>
      </c>
      <c r="AP5" s="8" t="str">
        <f t="shared" si="2"/>
        <v/>
      </c>
      <c r="AQ5" s="8" t="str">
        <f t="shared" si="2"/>
        <v/>
      </c>
      <c r="AR5" s="8" t="str">
        <f t="shared" si="2"/>
        <v/>
      </c>
      <c r="AS5" s="8" t="str">
        <f t="shared" si="2"/>
        <v/>
      </c>
      <c r="AT5" s="8" t="str">
        <f t="shared" si="2"/>
        <v/>
      </c>
      <c r="AU5" s="8" t="str">
        <f t="shared" si="2"/>
        <v/>
      </c>
      <c r="AV5" s="8" t="str">
        <f t="shared" si="2"/>
        <v/>
      </c>
      <c r="AW5" s="8" t="str">
        <f t="shared" si="2"/>
        <v/>
      </c>
      <c r="AX5" s="8" t="str">
        <f t="shared" si="2"/>
        <v/>
      </c>
      <c r="AY5" s="8" t="str">
        <f t="shared" si="2"/>
        <v/>
      </c>
      <c r="AZ5" s="8" t="str">
        <f t="shared" si="2"/>
        <v/>
      </c>
      <c r="BA5" s="8" t="str">
        <f t="shared" si="2"/>
        <v/>
      </c>
      <c r="BB5" s="8" t="str">
        <f t="shared" si="2"/>
        <v/>
      </c>
      <c r="BC5" s="8" t="str">
        <f t="shared" si="2"/>
        <v/>
      </c>
      <c r="BD5" s="8" t="str">
        <f t="shared" si="2"/>
        <v/>
      </c>
      <c r="BE5" s="8" t="str">
        <f t="shared" si="2"/>
        <v/>
      </c>
      <c r="BF5" s="8" t="str">
        <f t="shared" si="2"/>
        <v/>
      </c>
    </row>
    <row r="6" ht="21.75" customHeight="1" spans="1:24">
      <c r="A6" s="8">
        <f>VLOOKUP($A$2,表索引!A:C,3,FALSE)+ROW(A6)-4</f>
        <v>26002</v>
      </c>
      <c r="C6" s="8" t="s">
        <v>314</v>
      </c>
      <c r="D6" s="8">
        <v>1</v>
      </c>
      <c r="E6" s="23" t="s">
        <v>315</v>
      </c>
      <c r="F6" s="23" t="s">
        <v>316</v>
      </c>
      <c r="G6" s="23" t="s">
        <v>313</v>
      </c>
      <c r="H6" s="8" t="s">
        <v>218</v>
      </c>
      <c r="I6" s="8">
        <v>1</v>
      </c>
      <c r="J6" s="8">
        <v>0</v>
      </c>
      <c r="L6" s="8">
        <v>1</v>
      </c>
      <c r="U6" s="8"/>
      <c r="V6" s="8"/>
      <c r="W6" s="8"/>
      <c r="X6" s="8"/>
    </row>
    <row r="7" customHeight="1" spans="3:24">
      <c r="C7" s="23"/>
      <c r="D7" s="23"/>
      <c r="E7" s="23"/>
      <c r="F7" s="23"/>
      <c r="G7" s="23"/>
      <c r="U7" s="8"/>
      <c r="V7" s="8"/>
      <c r="W7" s="8"/>
      <c r="X7" s="8"/>
    </row>
    <row r="8" customHeight="1" spans="5:24">
      <c r="E8" s="23"/>
      <c r="F8" s="23"/>
      <c r="G8" s="23"/>
      <c r="U8" s="8"/>
      <c r="V8" s="8"/>
      <c r="W8" s="8"/>
      <c r="X8" s="8"/>
    </row>
    <row r="9" customHeight="1" spans="3:24">
      <c r="C9" s="23"/>
      <c r="D9" s="23"/>
      <c r="E9" s="23"/>
      <c r="F9" s="23"/>
      <c r="G9" s="23"/>
      <c r="H9" s="23"/>
      <c r="U9" s="8"/>
      <c r="V9" s="8"/>
      <c r="W9" s="8"/>
      <c r="X9" s="8"/>
    </row>
    <row r="10" customHeight="1" spans="3:24">
      <c r="C10" s="23"/>
      <c r="D10" s="23"/>
      <c r="E10" s="23"/>
      <c r="F10" s="23"/>
      <c r="G10" s="23"/>
      <c r="H10" s="23"/>
      <c r="U10" s="8"/>
      <c r="V10" s="8"/>
      <c r="W10" s="8"/>
      <c r="X10" s="8"/>
    </row>
    <row r="11" customHeight="1" spans="3:24">
      <c r="C11" s="23"/>
      <c r="D11" s="23"/>
      <c r="E11" s="23"/>
      <c r="F11" s="23"/>
      <c r="G11" s="23"/>
      <c r="H11" s="23"/>
      <c r="U11" s="8"/>
      <c r="V11" s="8"/>
      <c r="W11" s="8"/>
      <c r="X11" s="8"/>
    </row>
    <row r="12" customHeight="1" spans="3:24">
      <c r="C12" s="23"/>
      <c r="D12" s="23"/>
      <c r="E12" s="23"/>
      <c r="F12" s="23"/>
      <c r="G12" s="23"/>
      <c r="H12" s="23"/>
      <c r="U12" s="8"/>
      <c r="V12" s="8"/>
      <c r="W12" s="8"/>
      <c r="X12" s="8"/>
    </row>
    <row r="13" customHeight="1" spans="3:24">
      <c r="C13" s="23"/>
      <c r="D13" s="23"/>
      <c r="E13" s="23"/>
      <c r="F13" s="23"/>
      <c r="G13" s="23"/>
      <c r="H13" s="23"/>
      <c r="U13" s="8"/>
      <c r="V13" s="8"/>
      <c r="W13" s="8"/>
      <c r="X13" s="8"/>
    </row>
    <row r="14" customHeight="1" spans="3:24">
      <c r="C14" s="23"/>
      <c r="D14" s="23"/>
      <c r="E14" s="23"/>
      <c r="F14" s="23"/>
      <c r="G14" s="23"/>
      <c r="U14" s="8"/>
      <c r="V14" s="8"/>
      <c r="W14" s="8"/>
      <c r="X14" s="8"/>
    </row>
    <row r="15" customHeight="1" spans="3:24">
      <c r="C15" s="23"/>
      <c r="D15" s="23"/>
      <c r="E15" s="23"/>
      <c r="F15" s="23"/>
      <c r="G15" s="23"/>
      <c r="U15" s="8"/>
      <c r="V15" s="8"/>
      <c r="W15" s="8"/>
      <c r="X15" s="8"/>
    </row>
    <row r="16" customHeight="1" spans="3:24">
      <c r="C16" s="23"/>
      <c r="D16" s="23"/>
      <c r="E16" s="23"/>
      <c r="F16" s="23"/>
      <c r="G16" s="23"/>
      <c r="U16" s="8"/>
      <c r="V16" s="8"/>
      <c r="W16" s="8"/>
      <c r="X16" s="8"/>
    </row>
    <row r="17" customHeight="1" spans="3:24">
      <c r="C17" s="23"/>
      <c r="D17" s="23"/>
      <c r="E17" s="23"/>
      <c r="F17" s="23"/>
      <c r="G17" s="23"/>
      <c r="U17" s="8"/>
      <c r="V17" s="8"/>
      <c r="W17" s="8"/>
      <c r="X17" s="8"/>
    </row>
    <row r="18" customHeight="1" spans="3:24">
      <c r="C18" s="23"/>
      <c r="D18" s="23"/>
      <c r="E18" s="23"/>
      <c r="F18" s="23"/>
      <c r="G18" s="23"/>
      <c r="U18" s="8"/>
      <c r="V18" s="8"/>
      <c r="W18" s="8"/>
      <c r="X18" s="8"/>
    </row>
    <row r="19" customHeight="1" spans="3:24">
      <c r="C19" s="23"/>
      <c r="D19" s="23"/>
      <c r="E19" s="23"/>
      <c r="F19" s="23"/>
      <c r="G19" s="23"/>
      <c r="U19" s="8"/>
      <c r="V19" s="8"/>
      <c r="W19" s="8"/>
      <c r="X19" s="8"/>
    </row>
    <row r="20" customHeight="1" spans="3:24">
      <c r="C20" s="23"/>
      <c r="D20" s="23"/>
      <c r="E20" s="23"/>
      <c r="F20" s="23"/>
      <c r="G20" s="23"/>
      <c r="U20" s="8"/>
      <c r="V20" s="8"/>
      <c r="W20" s="8"/>
      <c r="X20" s="8"/>
    </row>
    <row r="21" customHeight="1" spans="19:54">
      <c r="S21" s="8" t="str">
        <f t="shared" ref="S21:AB25" si="3">IFERROR(INDEX($N:$Q,ROW(S21),MATCH(S$2,$N21:$Q21,0)+1),"")</f>
        <v/>
      </c>
      <c r="T21" s="8" t="str">
        <f t="shared" si="3"/>
        <v/>
      </c>
      <c r="U21" s="8" t="str">
        <f t="shared" si="3"/>
        <v/>
      </c>
      <c r="V21" s="8" t="str">
        <f t="shared" si="3"/>
        <v/>
      </c>
      <c r="W21" s="8" t="str">
        <f t="shared" si="3"/>
        <v/>
      </c>
      <c r="X21" s="8" t="str">
        <f t="shared" si="3"/>
        <v/>
      </c>
      <c r="Y21" s="8" t="str">
        <f t="shared" si="3"/>
        <v/>
      </c>
      <c r="Z21" s="8" t="str">
        <f t="shared" si="3"/>
        <v/>
      </c>
      <c r="AA21" s="8" t="str">
        <f t="shared" si="3"/>
        <v/>
      </c>
      <c r="AB21" s="8" t="str">
        <f t="shared" si="3"/>
        <v/>
      </c>
      <c r="AC21" s="8" t="str">
        <f t="shared" ref="AC21:AR21" si="4">IFERROR(INDEX($N:$Q,ROW(AC21),MATCH(AC$2,$N21:$Q21,0)+1),"")</f>
        <v/>
      </c>
      <c r="AD21" s="8" t="str">
        <f t="shared" si="4"/>
        <v/>
      </c>
      <c r="AE21" s="8" t="str">
        <f t="shared" si="4"/>
        <v/>
      </c>
      <c r="AF21" s="8" t="str">
        <f t="shared" si="4"/>
        <v/>
      </c>
      <c r="AG21" s="8" t="str">
        <f t="shared" si="4"/>
        <v/>
      </c>
      <c r="AH21" s="8" t="str">
        <f t="shared" si="4"/>
        <v/>
      </c>
      <c r="AI21" s="8" t="str">
        <f t="shared" si="4"/>
        <v/>
      </c>
      <c r="AJ21" s="8" t="str">
        <f t="shared" si="4"/>
        <v/>
      </c>
      <c r="AK21" s="8" t="str">
        <f t="shared" si="4"/>
        <v/>
      </c>
      <c r="AL21" s="8" t="str">
        <f t="shared" si="4"/>
        <v/>
      </c>
      <c r="AM21" s="8" t="str">
        <f t="shared" si="4"/>
        <v/>
      </c>
      <c r="AN21" s="8" t="str">
        <f t="shared" si="4"/>
        <v/>
      </c>
      <c r="AO21" s="8" t="str">
        <f t="shared" si="4"/>
        <v/>
      </c>
      <c r="AP21" s="8" t="str">
        <f t="shared" si="4"/>
        <v/>
      </c>
      <c r="AQ21" s="8" t="str">
        <f t="shared" si="4"/>
        <v/>
      </c>
      <c r="AR21" s="8" t="str">
        <f t="shared" si="4"/>
        <v/>
      </c>
      <c r="AS21" s="8" t="str">
        <f t="shared" ref="AM21:BB25" si="5">IFERROR(INDEX($N:$Q,ROW(AS21),MATCH(AS$2,$N21:$Q21,0)+1),"")</f>
        <v/>
      </c>
      <c r="AT21" s="8" t="str">
        <f t="shared" si="5"/>
        <v/>
      </c>
      <c r="AU21" s="8" t="str">
        <f t="shared" si="5"/>
        <v/>
      </c>
      <c r="AV21" s="8" t="str">
        <f t="shared" si="5"/>
        <v/>
      </c>
      <c r="AW21" s="8" t="str">
        <f t="shared" si="5"/>
        <v/>
      </c>
      <c r="AX21" s="8" t="str">
        <f t="shared" si="5"/>
        <v/>
      </c>
      <c r="AY21" s="8" t="str">
        <f t="shared" si="5"/>
        <v/>
      </c>
      <c r="AZ21" s="8" t="str">
        <f t="shared" si="5"/>
        <v/>
      </c>
      <c r="BA21" s="8" t="str">
        <f t="shared" si="5"/>
        <v/>
      </c>
      <c r="BB21" s="8" t="str">
        <f t="shared" si="5"/>
        <v/>
      </c>
    </row>
    <row r="22" customHeight="1" spans="19:54">
      <c r="S22" s="8" t="str">
        <f t="shared" si="3"/>
        <v/>
      </c>
      <c r="T22" s="8" t="str">
        <f t="shared" si="3"/>
        <v/>
      </c>
      <c r="U22" s="8" t="str">
        <f t="shared" si="3"/>
        <v/>
      </c>
      <c r="V22" s="8" t="str">
        <f t="shared" si="3"/>
        <v/>
      </c>
      <c r="W22" s="8" t="str">
        <f t="shared" si="3"/>
        <v/>
      </c>
      <c r="X22" s="8" t="str">
        <f t="shared" si="3"/>
        <v/>
      </c>
      <c r="Y22" s="8" t="str">
        <f t="shared" si="3"/>
        <v/>
      </c>
      <c r="Z22" s="8" t="str">
        <f t="shared" si="3"/>
        <v/>
      </c>
      <c r="AA22" s="8" t="str">
        <f t="shared" si="3"/>
        <v/>
      </c>
      <c r="AB22" s="8" t="str">
        <f t="shared" si="3"/>
        <v/>
      </c>
      <c r="AC22" s="8" t="str">
        <f t="shared" ref="AC22:AL25" si="6">IFERROR(INDEX($N:$Q,ROW(AC22),MATCH(AC$2,$N22:$Q22,0)+1),"")</f>
        <v/>
      </c>
      <c r="AD22" s="8" t="str">
        <f t="shared" si="6"/>
        <v/>
      </c>
      <c r="AE22" s="8" t="str">
        <f t="shared" si="6"/>
        <v/>
      </c>
      <c r="AF22" s="8" t="str">
        <f t="shared" si="6"/>
        <v/>
      </c>
      <c r="AG22" s="8" t="str">
        <f t="shared" si="6"/>
        <v/>
      </c>
      <c r="AH22" s="8" t="str">
        <f t="shared" si="6"/>
        <v/>
      </c>
      <c r="AI22" s="8" t="str">
        <f t="shared" si="6"/>
        <v/>
      </c>
      <c r="AJ22" s="8" t="str">
        <f t="shared" si="6"/>
        <v/>
      </c>
      <c r="AK22" s="8" t="str">
        <f t="shared" si="6"/>
        <v/>
      </c>
      <c r="AL22" s="8" t="str">
        <f t="shared" si="6"/>
        <v/>
      </c>
      <c r="AM22" s="8" t="str">
        <f t="shared" si="5"/>
        <v/>
      </c>
      <c r="AN22" s="8" t="str">
        <f t="shared" si="5"/>
        <v/>
      </c>
      <c r="AO22" s="8" t="str">
        <f t="shared" si="5"/>
        <v/>
      </c>
      <c r="AP22" s="8" t="str">
        <f t="shared" si="5"/>
        <v/>
      </c>
      <c r="AQ22" s="8" t="str">
        <f t="shared" si="5"/>
        <v/>
      </c>
      <c r="AR22" s="8" t="str">
        <f t="shared" si="5"/>
        <v/>
      </c>
      <c r="AS22" s="8" t="str">
        <f t="shared" si="5"/>
        <v/>
      </c>
      <c r="AT22" s="8" t="str">
        <f t="shared" si="5"/>
        <v/>
      </c>
      <c r="AU22" s="8" t="str">
        <f t="shared" si="5"/>
        <v/>
      </c>
      <c r="AV22" s="8" t="str">
        <f t="shared" si="5"/>
        <v/>
      </c>
      <c r="AW22" s="8" t="str">
        <f t="shared" si="5"/>
        <v/>
      </c>
      <c r="AX22" s="8" t="str">
        <f t="shared" si="5"/>
        <v/>
      </c>
      <c r="AY22" s="8" t="str">
        <f t="shared" si="5"/>
        <v/>
      </c>
      <c r="AZ22" s="8" t="str">
        <f t="shared" si="5"/>
        <v/>
      </c>
      <c r="BA22" s="8" t="str">
        <f t="shared" si="5"/>
        <v/>
      </c>
      <c r="BB22" s="8" t="str">
        <f t="shared" si="5"/>
        <v/>
      </c>
    </row>
    <row r="23" customHeight="1" spans="19:54">
      <c r="S23" s="8" t="str">
        <f t="shared" si="3"/>
        <v/>
      </c>
      <c r="T23" s="8" t="str">
        <f t="shared" si="3"/>
        <v/>
      </c>
      <c r="U23" s="8" t="str">
        <f t="shared" si="3"/>
        <v/>
      </c>
      <c r="V23" s="8" t="str">
        <f t="shared" si="3"/>
        <v/>
      </c>
      <c r="W23" s="8" t="str">
        <f t="shared" si="3"/>
        <v/>
      </c>
      <c r="X23" s="8" t="str">
        <f t="shared" si="3"/>
        <v/>
      </c>
      <c r="Y23" s="8" t="str">
        <f t="shared" si="3"/>
        <v/>
      </c>
      <c r="Z23" s="8" t="str">
        <f t="shared" si="3"/>
        <v/>
      </c>
      <c r="AA23" s="8" t="str">
        <f t="shared" si="3"/>
        <v/>
      </c>
      <c r="AB23" s="8" t="str">
        <f t="shared" si="3"/>
        <v/>
      </c>
      <c r="AC23" s="8" t="str">
        <f t="shared" si="6"/>
        <v/>
      </c>
      <c r="AD23" s="8" t="str">
        <f t="shared" si="6"/>
        <v/>
      </c>
      <c r="AE23" s="8" t="str">
        <f t="shared" si="6"/>
        <v/>
      </c>
      <c r="AF23" s="8" t="str">
        <f t="shared" si="6"/>
        <v/>
      </c>
      <c r="AG23" s="8" t="str">
        <f t="shared" si="6"/>
        <v/>
      </c>
      <c r="AH23" s="8" t="str">
        <f t="shared" si="6"/>
        <v/>
      </c>
      <c r="AI23" s="8" t="str">
        <f t="shared" si="6"/>
        <v/>
      </c>
      <c r="AJ23" s="8" t="str">
        <f t="shared" si="6"/>
        <v/>
      </c>
      <c r="AK23" s="8" t="str">
        <f t="shared" si="6"/>
        <v/>
      </c>
      <c r="AL23" s="8" t="str">
        <f t="shared" si="6"/>
        <v/>
      </c>
      <c r="AM23" s="8" t="str">
        <f t="shared" si="5"/>
        <v/>
      </c>
      <c r="AN23" s="8" t="str">
        <f t="shared" si="5"/>
        <v/>
      </c>
      <c r="AO23" s="8" t="str">
        <f t="shared" si="5"/>
        <v/>
      </c>
      <c r="AP23" s="8" t="str">
        <f t="shared" si="5"/>
        <v/>
      </c>
      <c r="AQ23" s="8" t="str">
        <f t="shared" si="5"/>
        <v/>
      </c>
      <c r="AR23" s="8" t="str">
        <f t="shared" si="5"/>
        <v/>
      </c>
      <c r="AS23" s="8" t="str">
        <f t="shared" si="5"/>
        <v/>
      </c>
      <c r="AT23" s="8" t="str">
        <f t="shared" si="5"/>
        <v/>
      </c>
      <c r="AU23" s="8" t="str">
        <f t="shared" si="5"/>
        <v/>
      </c>
      <c r="AV23" s="8" t="str">
        <f t="shared" si="5"/>
        <v/>
      </c>
      <c r="AW23" s="8" t="str">
        <f t="shared" si="5"/>
        <v/>
      </c>
      <c r="AX23" s="8" t="str">
        <f t="shared" si="5"/>
        <v/>
      </c>
      <c r="AY23" s="8" t="str">
        <f t="shared" si="5"/>
        <v/>
      </c>
      <c r="AZ23" s="8" t="str">
        <f t="shared" si="5"/>
        <v/>
      </c>
      <c r="BA23" s="8" t="str">
        <f t="shared" si="5"/>
        <v/>
      </c>
      <c r="BB23" s="8" t="str">
        <f t="shared" si="5"/>
        <v/>
      </c>
    </row>
    <row r="24" customHeight="1" spans="19:54">
      <c r="S24" s="8" t="str">
        <f t="shared" si="3"/>
        <v/>
      </c>
      <c r="T24" s="8" t="str">
        <f t="shared" si="3"/>
        <v/>
      </c>
      <c r="U24" s="8" t="str">
        <f t="shared" si="3"/>
        <v/>
      </c>
      <c r="V24" s="8" t="str">
        <f t="shared" si="3"/>
        <v/>
      </c>
      <c r="W24" s="8" t="str">
        <f t="shared" si="3"/>
        <v/>
      </c>
      <c r="X24" s="8" t="str">
        <f t="shared" si="3"/>
        <v/>
      </c>
      <c r="Y24" s="8" t="str">
        <f t="shared" si="3"/>
        <v/>
      </c>
      <c r="Z24" s="8" t="str">
        <f t="shared" si="3"/>
        <v/>
      </c>
      <c r="AA24" s="8" t="str">
        <f t="shared" si="3"/>
        <v/>
      </c>
      <c r="AB24" s="8" t="str">
        <f t="shared" si="3"/>
        <v/>
      </c>
      <c r="AC24" s="8" t="str">
        <f t="shared" si="6"/>
        <v/>
      </c>
      <c r="AD24" s="8" t="str">
        <f t="shared" si="6"/>
        <v/>
      </c>
      <c r="AE24" s="8" t="str">
        <f t="shared" si="6"/>
        <v/>
      </c>
      <c r="AF24" s="8" t="str">
        <f t="shared" si="6"/>
        <v/>
      </c>
      <c r="AG24" s="8" t="str">
        <f t="shared" si="6"/>
        <v/>
      </c>
      <c r="AH24" s="8" t="str">
        <f t="shared" si="6"/>
        <v/>
      </c>
      <c r="AI24" s="8" t="str">
        <f t="shared" si="6"/>
        <v/>
      </c>
      <c r="AJ24" s="8" t="str">
        <f t="shared" si="6"/>
        <v/>
      </c>
      <c r="AK24" s="8" t="str">
        <f t="shared" si="6"/>
        <v/>
      </c>
      <c r="AL24" s="8" t="str">
        <f t="shared" si="6"/>
        <v/>
      </c>
      <c r="AM24" s="8" t="str">
        <f t="shared" si="5"/>
        <v/>
      </c>
      <c r="AN24" s="8" t="str">
        <f t="shared" si="5"/>
        <v/>
      </c>
      <c r="AO24" s="8" t="str">
        <f t="shared" si="5"/>
        <v/>
      </c>
      <c r="AP24" s="8" t="str">
        <f t="shared" si="5"/>
        <v/>
      </c>
      <c r="AQ24" s="8" t="str">
        <f t="shared" si="5"/>
        <v/>
      </c>
      <c r="AR24" s="8" t="str">
        <f t="shared" si="5"/>
        <v/>
      </c>
      <c r="AS24" s="8" t="str">
        <f t="shared" si="5"/>
        <v/>
      </c>
      <c r="AT24" s="8" t="str">
        <f t="shared" si="5"/>
        <v/>
      </c>
      <c r="AU24" s="8" t="str">
        <f t="shared" si="5"/>
        <v/>
      </c>
      <c r="AV24" s="8" t="str">
        <f t="shared" si="5"/>
        <v/>
      </c>
      <c r="AW24" s="8" t="str">
        <f t="shared" si="5"/>
        <v/>
      </c>
      <c r="AX24" s="8" t="str">
        <f t="shared" si="5"/>
        <v/>
      </c>
      <c r="AY24" s="8" t="str">
        <f t="shared" si="5"/>
        <v/>
      </c>
      <c r="AZ24" s="8" t="str">
        <f t="shared" si="5"/>
        <v/>
      </c>
      <c r="BA24" s="8" t="str">
        <f t="shared" si="5"/>
        <v/>
      </c>
      <c r="BB24" s="8" t="str">
        <f t="shared" si="5"/>
        <v/>
      </c>
    </row>
    <row r="25" customHeight="1" spans="19:54">
      <c r="S25" s="8" t="str">
        <f t="shared" si="3"/>
        <v/>
      </c>
      <c r="T25" s="8" t="str">
        <f t="shared" si="3"/>
        <v/>
      </c>
      <c r="U25" s="8" t="str">
        <f t="shared" si="3"/>
        <v/>
      </c>
      <c r="V25" s="8" t="str">
        <f t="shared" si="3"/>
        <v/>
      </c>
      <c r="W25" s="8" t="str">
        <f t="shared" si="3"/>
        <v/>
      </c>
      <c r="X25" s="8" t="str">
        <f t="shared" si="3"/>
        <v/>
      </c>
      <c r="Y25" s="8" t="str">
        <f t="shared" si="3"/>
        <v/>
      </c>
      <c r="Z25" s="8" t="str">
        <f t="shared" si="3"/>
        <v/>
      </c>
      <c r="AA25" s="8" t="str">
        <f t="shared" si="3"/>
        <v/>
      </c>
      <c r="AB25" s="8" t="str">
        <f t="shared" si="3"/>
        <v/>
      </c>
      <c r="AC25" s="8" t="str">
        <f t="shared" si="6"/>
        <v/>
      </c>
      <c r="AD25" s="8" t="str">
        <f t="shared" si="6"/>
        <v/>
      </c>
      <c r="AE25" s="8" t="str">
        <f t="shared" si="6"/>
        <v/>
      </c>
      <c r="AF25" s="8" t="str">
        <f t="shared" si="6"/>
        <v/>
      </c>
      <c r="AG25" s="8" t="str">
        <f t="shared" si="6"/>
        <v/>
      </c>
      <c r="AH25" s="8" t="str">
        <f t="shared" si="6"/>
        <v/>
      </c>
      <c r="AI25" s="8" t="str">
        <f t="shared" si="6"/>
        <v/>
      </c>
      <c r="AJ25" s="8" t="str">
        <f t="shared" si="6"/>
        <v/>
      </c>
      <c r="AK25" s="8" t="str">
        <f t="shared" si="6"/>
        <v/>
      </c>
      <c r="AL25" s="8" t="str">
        <f t="shared" si="6"/>
        <v/>
      </c>
      <c r="AM25" s="8" t="str">
        <f t="shared" si="5"/>
        <v/>
      </c>
      <c r="AN25" s="8" t="str">
        <f t="shared" si="5"/>
        <v/>
      </c>
      <c r="AO25" s="8" t="str">
        <f t="shared" si="5"/>
        <v/>
      </c>
      <c r="AP25" s="8" t="str">
        <f t="shared" si="5"/>
        <v/>
      </c>
      <c r="AQ25" s="8" t="str">
        <f t="shared" si="5"/>
        <v/>
      </c>
      <c r="AR25" s="8" t="str">
        <f t="shared" si="5"/>
        <v/>
      </c>
      <c r="AS25" s="8" t="str">
        <f t="shared" si="5"/>
        <v/>
      </c>
      <c r="AT25" s="8" t="str">
        <f t="shared" si="5"/>
        <v/>
      </c>
      <c r="AU25" s="8" t="str">
        <f t="shared" si="5"/>
        <v/>
      </c>
      <c r="AV25" s="8" t="str">
        <f t="shared" si="5"/>
        <v/>
      </c>
      <c r="AW25" s="8" t="str">
        <f t="shared" si="5"/>
        <v/>
      </c>
      <c r="AX25" s="8" t="str">
        <f t="shared" si="5"/>
        <v/>
      </c>
      <c r="AY25" s="8" t="str">
        <f t="shared" si="5"/>
        <v/>
      </c>
      <c r="AZ25" s="8" t="str">
        <f t="shared" si="5"/>
        <v/>
      </c>
      <c r="BA25" s="8" t="str">
        <f t="shared" si="5"/>
        <v/>
      </c>
      <c r="BB25" s="8" t="str">
        <f t="shared" si="5"/>
        <v/>
      </c>
    </row>
  </sheetData>
  <dataValidations count="1">
    <dataValidation type="list" allowBlank="1" showInputMessage="1" showErrorMessage="1" sqref="N5:N20 P5:P20">
      <formula1>属性索引!$A$2:$AO$2</formula1>
    </dataValidation>
  </dataValidation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5"/>
  <sheetViews>
    <sheetView workbookViewId="0">
      <selection activeCell="M17" sqref="M17"/>
    </sheetView>
  </sheetViews>
  <sheetFormatPr defaultColWidth="9" defaultRowHeight="21.95" customHeight="1"/>
  <cols>
    <col min="1" max="1" width="12.625" style="4" customWidth="1"/>
    <col min="2" max="2" width="17.25" style="4" customWidth="1"/>
    <col min="3" max="3" width="2.75" style="5" customWidth="1"/>
    <col min="4" max="4" width="7.125" style="4" customWidth="1"/>
    <col min="5" max="5" width="7.125" style="6" customWidth="1"/>
    <col min="6" max="6" width="11.5" style="7" customWidth="1"/>
    <col min="7" max="7" width="11" style="4" customWidth="1"/>
    <col min="8" max="8" width="7.125" style="4" customWidth="1"/>
    <col min="9" max="9" width="14" style="4" customWidth="1"/>
    <col min="10" max="10" width="11.875" style="4" customWidth="1"/>
    <col min="11" max="11" width="11.75" style="4" customWidth="1"/>
    <col min="12" max="12" width="14.25" style="4" customWidth="1"/>
    <col min="13" max="13" width="16.875" style="4" customWidth="1"/>
    <col min="14" max="14" width="10.125" style="4" customWidth="1"/>
    <col min="15" max="24" width="9" style="4"/>
    <col min="25" max="16384" width="9" style="8"/>
  </cols>
  <sheetData>
    <row r="1" customHeight="1" spans="1:6">
      <c r="A1" s="9" t="str">
        <f>VLOOKUP($A$2,表索引!A:D,4,FALSE)</f>
        <v>ISqlData, IAttribute&lt;string&gt;</v>
      </c>
      <c r="B1" s="9"/>
      <c r="E1" s="4"/>
      <c r="F1" s="4"/>
    </row>
    <row r="2" s="1" customFormat="1" customHeight="1" spans="1:38">
      <c r="A2" s="10" t="s">
        <v>21</v>
      </c>
      <c r="B2" s="10"/>
      <c r="C2" s="5"/>
      <c r="D2" s="11" t="str">
        <f>IF(属性索引!A$2="","",属性索引!A$2)</f>
        <v>生命值</v>
      </c>
      <c r="E2" s="11" t="str">
        <f>IF(属性索引!B$2="","",属性索引!B$2)</f>
        <v>攻击力</v>
      </c>
      <c r="F2" s="11" t="str">
        <f>IF(属性索引!C$2="","",属性索引!C$2)</f>
        <v>移动速度</v>
      </c>
      <c r="G2" s="11" t="str">
        <f>IF(属性索引!D$2="","",属性索引!D$2)</f>
        <v>最大怒气值</v>
      </c>
      <c r="H2" s="11" t="str">
        <f>IF(属性索引!E$2="","",属性索引!E$2)</f>
        <v>暴击率</v>
      </c>
      <c r="I2" s="11" t="str">
        <f>IF(属性索引!F$2="","",属性索引!F$2)</f>
        <v>暴击伤害</v>
      </c>
      <c r="J2" s="11" t="str">
        <f>IF(属性索引!G$2="","",属性索引!G$2)</f>
        <v>旋转速度</v>
      </c>
      <c r="K2" s="11" t="str">
        <f>IF(属性索引!H$2="","",属性索引!H$2)</f>
        <v>怒气圈半径</v>
      </c>
      <c r="L2" s="11" t="str">
        <f>IF(属性索引!I$2="","",属性索引!I$2)</f>
        <v>怒气增长速度</v>
      </c>
      <c r="M2" s="11" t="str">
        <f>IF(属性索引!J$2="","",属性索引!J$2)</f>
        <v>怒气下降速度</v>
      </c>
      <c r="N2" s="11" t="str">
        <f>IF(属性索引!K$2="","",属性索引!K$2)</f>
        <v>狂暴时间</v>
      </c>
      <c r="O2" s="11" t="str">
        <f>IF(属性索引!L$2="","",属性索引!L$2)</f>
        <v>攻击速度</v>
      </c>
      <c r="P2" s="11" t="str">
        <f>IF(属性索引!M$2="","",属性索引!M$2)</f>
        <v>远程攻击射程</v>
      </c>
      <c r="Q2" s="11" t="str">
        <f>IF(属性索引!N$2="","",属性索引!N$2)</f>
        <v/>
      </c>
      <c r="R2" s="11" t="str">
        <f>IF(属性索引!O$2="","",属性索引!O$2)</f>
        <v/>
      </c>
      <c r="S2" s="11" t="str">
        <f>IF(属性索引!P$2="","",属性索引!P$2)</f>
        <v/>
      </c>
      <c r="T2" s="11" t="str">
        <f>IF(属性索引!Q$2="","",属性索引!Q$2)</f>
        <v/>
      </c>
      <c r="U2" s="11" t="str">
        <f>IF(属性索引!R$2="","",属性索引!R$2)</f>
        <v/>
      </c>
      <c r="V2" s="11" t="str">
        <f>IF(属性索引!S$2="","",属性索引!S$2)</f>
        <v/>
      </c>
      <c r="W2" s="11" t="str">
        <f>IF(属性索引!T$2="","",属性索引!T$2)</f>
        <v/>
      </c>
      <c r="X2" s="11" t="str">
        <f>IF(属性索引!U$2="","",属性索引!U$2)</f>
        <v/>
      </c>
      <c r="Y2" s="11" t="str">
        <f>IF(属性索引!V$2="","",属性索引!V$2)</f>
        <v/>
      </c>
      <c r="Z2" s="11" t="str">
        <f>IF(属性索引!W$2="","",属性索引!W$2)</f>
        <v/>
      </c>
      <c r="AA2" s="11" t="str">
        <f>IF(属性索引!X$2="","",属性索引!X$2)</f>
        <v/>
      </c>
      <c r="AB2" s="11" t="str">
        <f>IF(属性索引!Y$2="","",属性索引!Y$2)</f>
        <v/>
      </c>
      <c r="AC2" s="11" t="str">
        <f>IF(属性索引!Z$2="","",属性索引!Z$2)</f>
        <v/>
      </c>
      <c r="AD2" s="11" t="str">
        <f>IF(属性索引!AA$2="","",属性索引!AA$2)</f>
        <v/>
      </c>
      <c r="AE2" s="11" t="str">
        <f>IF(属性索引!AB$2="","",属性索引!AB$2)</f>
        <v/>
      </c>
      <c r="AF2" s="11" t="str">
        <f>IF(属性索引!AC$2="","",属性索引!AC$2)</f>
        <v/>
      </c>
      <c r="AG2" s="11" t="str">
        <f>IF(属性索引!AD$2="","",属性索引!AD$2)</f>
        <v/>
      </c>
      <c r="AH2" s="11" t="str">
        <f>IF(属性索引!AE$2="","",属性索引!AE$2)</f>
        <v/>
      </c>
      <c r="AI2" s="11" t="str">
        <f>IF(属性索引!AF$2="","",属性索引!AF$2)</f>
        <v/>
      </c>
      <c r="AJ2" s="11" t="str">
        <f>IF(属性索引!AG$2="","",属性索引!AG$2)</f>
        <v/>
      </c>
      <c r="AK2" s="11" t="str">
        <f>IF(属性索引!AH$2="","",属性索引!AH$2)</f>
        <v/>
      </c>
      <c r="AL2" s="11" t="str">
        <f>IF(属性索引!AI$2="","",属性索引!AI$2)</f>
        <v/>
      </c>
    </row>
    <row r="3" s="2" customFormat="1" customHeight="1" spans="1:38">
      <c r="A3" s="12" t="s">
        <v>55</v>
      </c>
      <c r="B3" s="12"/>
      <c r="C3" s="5"/>
      <c r="D3" s="13" t="str">
        <f>IF(属性索引!A$3="","",属性索引!A$3)</f>
        <v>hp</v>
      </c>
      <c r="E3" s="13" t="str">
        <f>IF(属性索引!B$3="","",属性索引!B$3)</f>
        <v>att</v>
      </c>
      <c r="F3" s="13" t="str">
        <f>IF(属性索引!C$3="","",属性索引!C$3)</f>
        <v>moveSpeed</v>
      </c>
      <c r="G3" s="13" t="str">
        <f>IF(属性索引!D$3="","",属性索引!D$3)</f>
        <v>anger</v>
      </c>
      <c r="H3" s="13" t="str">
        <f>IF(属性索引!E$3="","",属性索引!E$3)</f>
        <v>critical</v>
      </c>
      <c r="I3" s="13" t="str">
        <f>IF(属性索引!F$3="","",属性索引!F$3)</f>
        <v>criticalDamage</v>
      </c>
      <c r="J3" s="13" t="str">
        <f>IF(属性索引!G$3="","",属性索引!G$3)</f>
        <v>rotateSpeed</v>
      </c>
      <c r="K3" s="13" t="str">
        <f>IF(属性索引!H$3="","",属性索引!H$3)</f>
        <v>angerRadius</v>
      </c>
      <c r="L3" s="13" t="str">
        <f>IF(属性索引!I$3="","",属性索引!I$3)</f>
        <v>angerUpSpeed</v>
      </c>
      <c r="M3" s="13" t="str">
        <f>IF(属性索引!J$3="","",属性索引!J$3)</f>
        <v>angerDownSpeed</v>
      </c>
      <c r="N3" s="13" t="str">
        <f>IF(属性索引!K$3="","",属性索引!K$3)</f>
        <v>angryTime</v>
      </c>
      <c r="O3" s="13" t="str">
        <f>IF(属性索引!L$3="","",属性索引!L$3)</f>
        <v>attSpeed</v>
      </c>
      <c r="P3" s="13" t="str">
        <f>IF(属性索引!M$3="","",属性索引!M$3)</f>
        <v>shotRange</v>
      </c>
      <c r="Q3" s="13" t="str">
        <f>IF(属性索引!N$3="","",属性索引!N$3)</f>
        <v/>
      </c>
      <c r="R3" s="13" t="str">
        <f>IF(属性索引!O$3="","",属性索引!O$3)</f>
        <v/>
      </c>
      <c r="S3" s="13" t="str">
        <f>IF(属性索引!P$3="","",属性索引!P$3)</f>
        <v/>
      </c>
      <c r="T3" s="13" t="str">
        <f>IF(属性索引!Q$3="","",属性索引!Q$3)</f>
        <v/>
      </c>
      <c r="U3" s="13" t="str">
        <f>IF(属性索引!R$3="","",属性索引!R$3)</f>
        <v/>
      </c>
      <c r="V3" s="13" t="str">
        <f>IF(属性索引!S$3="","",属性索引!S$3)</f>
        <v/>
      </c>
      <c r="W3" s="13" t="str">
        <f>IF(属性索引!T$3="","",属性索引!T$3)</f>
        <v/>
      </c>
      <c r="X3" s="13" t="str">
        <f>IF(属性索引!U$3="","",属性索引!U$3)</f>
        <v/>
      </c>
      <c r="Y3" s="13" t="str">
        <f>IF(属性索引!V$3="","",属性索引!V$3)</f>
        <v/>
      </c>
      <c r="Z3" s="13" t="str">
        <f>IF(属性索引!W$3="","",属性索引!W$3)</f>
        <v/>
      </c>
      <c r="AA3" s="13" t="str">
        <f>IF(属性索引!X$3="","",属性索引!X$3)</f>
        <v/>
      </c>
      <c r="AB3" s="13" t="str">
        <f>IF(属性索引!Y$3="","",属性索引!Y$3)</f>
        <v/>
      </c>
      <c r="AC3" s="13" t="str">
        <f>IF(属性索引!Z$3="","",属性索引!Z$3)</f>
        <v/>
      </c>
      <c r="AD3" s="13" t="str">
        <f>IF(属性索引!AA$3="","",属性索引!AA$3)</f>
        <v/>
      </c>
      <c r="AE3" s="13" t="str">
        <f>IF(属性索引!AB$3="","",属性索引!AB$3)</f>
        <v/>
      </c>
      <c r="AF3" s="13" t="str">
        <f>IF(属性索引!AC$3="","",属性索引!AC$3)</f>
        <v/>
      </c>
      <c r="AG3" s="13" t="str">
        <f>IF(属性索引!AD$3="","",属性索引!AD$3)</f>
        <v/>
      </c>
      <c r="AH3" s="13" t="str">
        <f>IF(属性索引!AE$3="","",属性索引!AE$3)</f>
        <v/>
      </c>
      <c r="AI3" s="13" t="str">
        <f>IF(属性索引!AF$3="","",属性索引!AF$3)</f>
        <v/>
      </c>
      <c r="AJ3" s="13" t="str">
        <f>IF(属性索引!AG$3="","",属性索引!AG$3)</f>
        <v/>
      </c>
      <c r="AK3" s="13" t="str">
        <f>IF(属性索引!AH$3="","",属性索引!AH$3)</f>
        <v/>
      </c>
      <c r="AL3" s="13" t="str">
        <f>IF(属性索引!AI$3="","",属性索引!AI$3)</f>
        <v/>
      </c>
    </row>
    <row r="4" s="2" customFormat="1" customHeight="1" spans="1:41">
      <c r="A4" s="14" t="s">
        <v>49</v>
      </c>
      <c r="B4" s="14"/>
      <c r="C4" s="15" t="s">
        <v>130</v>
      </c>
      <c r="D4" s="13" t="str">
        <f>IF(D$3="","","string")</f>
        <v>string</v>
      </c>
      <c r="E4" s="13" t="str">
        <f t="shared" ref="E4:AO4" si="0">IF(E$3="","","string")</f>
        <v>string</v>
      </c>
      <c r="F4" s="13" t="str">
        <f t="shared" si="0"/>
        <v>string</v>
      </c>
      <c r="G4" s="13" t="str">
        <f t="shared" si="0"/>
        <v>string</v>
      </c>
      <c r="H4" s="13" t="str">
        <f t="shared" si="0"/>
        <v>string</v>
      </c>
      <c r="I4" s="13" t="str">
        <f t="shared" si="0"/>
        <v>string</v>
      </c>
      <c r="J4" s="13" t="str">
        <f t="shared" si="0"/>
        <v>string</v>
      </c>
      <c r="K4" s="13" t="str">
        <f t="shared" si="0"/>
        <v>string</v>
      </c>
      <c r="L4" s="13" t="str">
        <f t="shared" si="0"/>
        <v>string</v>
      </c>
      <c r="M4" s="13" t="str">
        <f t="shared" si="0"/>
        <v>string</v>
      </c>
      <c r="N4" s="13" t="str">
        <f t="shared" si="0"/>
        <v>string</v>
      </c>
      <c r="O4" s="13" t="str">
        <f t="shared" si="0"/>
        <v>string</v>
      </c>
      <c r="P4" s="13" t="str">
        <f t="shared" si="0"/>
        <v>string</v>
      </c>
      <c r="Q4" s="13" t="str">
        <f t="shared" si="0"/>
        <v/>
      </c>
      <c r="R4" s="13" t="str">
        <f t="shared" si="0"/>
        <v/>
      </c>
      <c r="S4" s="13" t="str">
        <f t="shared" si="0"/>
        <v/>
      </c>
      <c r="T4" s="13" t="str">
        <f t="shared" si="0"/>
        <v/>
      </c>
      <c r="U4" s="13" t="str">
        <f t="shared" si="0"/>
        <v/>
      </c>
      <c r="V4" s="13" t="str">
        <f t="shared" si="0"/>
        <v/>
      </c>
      <c r="W4" s="13" t="str">
        <f t="shared" si="0"/>
        <v/>
      </c>
      <c r="X4" s="13" t="str">
        <f t="shared" si="0"/>
        <v/>
      </c>
      <c r="Y4" s="13" t="str">
        <f t="shared" si="0"/>
        <v/>
      </c>
      <c r="Z4" s="13" t="str">
        <f t="shared" si="0"/>
        <v/>
      </c>
      <c r="AA4" s="13" t="str">
        <f t="shared" si="0"/>
        <v/>
      </c>
      <c r="AB4" s="13" t="str">
        <f t="shared" si="0"/>
        <v/>
      </c>
      <c r="AC4" s="13" t="str">
        <f t="shared" si="0"/>
        <v/>
      </c>
      <c r="AD4" s="13" t="str">
        <f t="shared" si="0"/>
        <v/>
      </c>
      <c r="AE4" s="13" t="str">
        <f t="shared" si="0"/>
        <v/>
      </c>
      <c r="AF4" s="13" t="str">
        <f t="shared" si="0"/>
        <v/>
      </c>
      <c r="AG4" s="13" t="str">
        <f t="shared" si="0"/>
        <v/>
      </c>
      <c r="AH4" s="13" t="str">
        <f t="shared" si="0"/>
        <v/>
      </c>
      <c r="AI4" s="13" t="str">
        <f t="shared" si="0"/>
        <v/>
      </c>
      <c r="AJ4" s="13" t="str">
        <f t="shared" si="0"/>
        <v/>
      </c>
      <c r="AK4" s="13" t="str">
        <f t="shared" si="0"/>
        <v/>
      </c>
      <c r="AL4" s="13" t="str">
        <f t="shared" si="0"/>
        <v/>
      </c>
      <c r="AM4" s="13" t="str">
        <f t="shared" si="0"/>
        <v/>
      </c>
      <c r="AN4" s="13" t="str">
        <f t="shared" si="0"/>
        <v/>
      </c>
      <c r="AO4" s="13" t="str">
        <f t="shared" si="0"/>
        <v/>
      </c>
    </row>
    <row r="5" s="3" customFormat="1" customHeight="1" spans="1:38">
      <c r="A5" s="4">
        <f>VLOOKUP($A$2,表索引!A:C,3,FALSE)+ROW(A5)-4</f>
        <v>27001</v>
      </c>
      <c r="B5" s="16" t="s">
        <v>317</v>
      </c>
      <c r="C5" s="1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="3" customFormat="1" customHeight="1" spans="1:38">
      <c r="A6" s="4">
        <f>VLOOKUP($A$2,表索引!A:C,3,FALSE)+ROW(A6)-4</f>
        <v>27002</v>
      </c>
      <c r="B6" s="16" t="s">
        <v>318</v>
      </c>
      <c r="C6" s="1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customHeight="1" spans="1:26">
      <c r="A7" s="4">
        <f>VLOOKUP($A$2,表索引!A:C,3,FALSE)+ROW(A7)-4</f>
        <v>27003</v>
      </c>
      <c r="B7" s="16" t="s">
        <v>319</v>
      </c>
      <c r="C7" s="15"/>
      <c r="E7" s="4"/>
      <c r="F7" s="4"/>
      <c r="V7" s="4" t="str">
        <f>IFERROR(INDEX(#REF!,ROW(V7),MATCH(V2,#REF!,0)+1),"")</f>
        <v/>
      </c>
      <c r="W7" s="4" t="str">
        <f>IFERROR(INDEX(#REF!,ROW(W7),MATCH(W2,#REF!,0)+1),"")</f>
        <v/>
      </c>
      <c r="X7" s="4" t="str">
        <f>IFERROR(INDEX(#REF!,ROW(X7),MATCH(X2,#REF!,0)+1),"")</f>
        <v/>
      </c>
      <c r="Y7" s="8" t="str">
        <f>IFERROR(INDEX(#REF!,ROW(Y7),MATCH(Y2,#REF!,0)+1),"")</f>
        <v/>
      </c>
      <c r="Z7" s="8" t="str">
        <f>IFERROR(INDEX(#REF!,ROW(Z7),MATCH(Z2,#REF!,0)+1),"")</f>
        <v/>
      </c>
    </row>
    <row r="8" customHeight="1" spans="1:6">
      <c r="A8" s="4">
        <f>VLOOKUP($A$2,表索引!A:C,3,FALSE)+ROW(A8)-4</f>
        <v>27004</v>
      </c>
      <c r="B8" s="16" t="s">
        <v>320</v>
      </c>
      <c r="C8" s="15"/>
      <c r="E8" s="4"/>
      <c r="F8" s="4"/>
    </row>
    <row r="9" customHeight="1" spans="1:15">
      <c r="A9" s="4">
        <f>VLOOKUP($A$2,表索引!A:C,3,FALSE)+ROW(A9)-4</f>
        <v>27005</v>
      </c>
      <c r="B9" s="16" t="s">
        <v>321</v>
      </c>
      <c r="C9" s="15"/>
      <c r="D9" s="4">
        <v>-20</v>
      </c>
      <c r="E9" s="4">
        <v>-5</v>
      </c>
      <c r="F9" s="4"/>
      <c r="H9" s="4">
        <v>0.5</v>
      </c>
      <c r="I9" s="4">
        <v>2</v>
      </c>
      <c r="O9" s="4">
        <v>-0.3</v>
      </c>
    </row>
    <row r="10" customHeight="1" spans="3:3">
      <c r="C10" s="15"/>
    </row>
    <row r="11" customHeight="1" spans="3:3">
      <c r="C11" s="15"/>
    </row>
    <row r="12" customHeight="1" spans="3:3">
      <c r="C12" s="15"/>
    </row>
    <row r="13" customHeight="1" spans="3:3">
      <c r="C13" s="15"/>
    </row>
    <row r="14" customHeight="1" spans="3:3">
      <c r="C14" s="15"/>
    </row>
    <row r="15" s="4" customFormat="1" customHeight="1" spans="3:40">
      <c r="C15" s="15"/>
      <c r="E15" s="6"/>
      <c r="F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</sheetData>
  <mergeCells count="1">
    <mergeCell ref="C4:C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5"/>
  <sheetViews>
    <sheetView workbookViewId="0">
      <selection activeCell="O24" sqref="O24"/>
    </sheetView>
  </sheetViews>
  <sheetFormatPr defaultColWidth="9" defaultRowHeight="21.95" customHeight="1" outlineLevelRow="4"/>
  <cols>
    <col min="1" max="2" width="7.125" style="19" customWidth="1"/>
    <col min="3" max="3" width="11.5" style="19" customWidth="1"/>
    <col min="4" max="4" width="11" style="19" customWidth="1"/>
    <col min="5" max="5" width="7.125" style="19" customWidth="1"/>
    <col min="6" max="6" width="14" style="19" customWidth="1"/>
    <col min="7" max="7" width="11.875" style="19" customWidth="1"/>
    <col min="8" max="8" width="11.75" style="19" customWidth="1"/>
    <col min="9" max="9" width="14.25" style="19" customWidth="1"/>
    <col min="10" max="10" width="16.875" style="19" customWidth="1"/>
    <col min="11" max="11" width="10.125" style="19" customWidth="1"/>
    <col min="12" max="12" width="9" style="19"/>
    <col min="13" max="13" width="13" style="19" customWidth="1"/>
    <col min="14" max="16384" width="9" style="19"/>
  </cols>
  <sheetData>
    <row r="1" s="8" customFormat="1" customHeight="1" spans="1:1">
      <c r="A1" s="20"/>
    </row>
    <row r="2" s="1" customFormat="1" customHeight="1" spans="1:1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</row>
    <row r="3" s="2" customFormat="1" customHeight="1" spans="1:13">
      <c r="A3" s="2" t="s">
        <v>36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21" t="s">
        <v>47</v>
      </c>
      <c r="M3" s="21" t="s">
        <v>48</v>
      </c>
    </row>
    <row r="4" s="2" customFormat="1" customHeight="1" spans="1:13">
      <c r="A4" s="2" t="s">
        <v>49</v>
      </c>
      <c r="B4" s="2" t="s">
        <v>49</v>
      </c>
      <c r="C4" s="2" t="s">
        <v>49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1" t="s">
        <v>50</v>
      </c>
      <c r="M4" s="21" t="s">
        <v>49</v>
      </c>
    </row>
    <row r="5" s="8" customFormat="1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selection activeCell="E4" sqref="E4"/>
    </sheetView>
  </sheetViews>
  <sheetFormatPr defaultColWidth="9" defaultRowHeight="21.95" customHeight="1" outlineLevelCol="4"/>
  <cols>
    <col min="1" max="1" width="12.625" style="4" customWidth="1"/>
    <col min="2" max="2" width="16.875" style="4" customWidth="1"/>
    <col min="3" max="3" width="17.25" style="4" customWidth="1"/>
    <col min="4" max="4" width="12.125" style="8" customWidth="1"/>
    <col min="5" max="5" width="8.125" style="8" customWidth="1"/>
    <col min="6" max="16384" width="9" style="19"/>
  </cols>
  <sheetData>
    <row r="1" s="8" customFormat="1" customHeight="1" spans="1:3">
      <c r="A1" s="9" t="str">
        <f>VLOOKUP($A$2,表索引!A:D,4,FALSE)</f>
        <v>ISqlData</v>
      </c>
      <c r="B1" s="9"/>
      <c r="C1" s="9"/>
    </row>
    <row r="2" s="1" customFormat="1" customHeight="1" spans="1:5">
      <c r="A2" s="10" t="s">
        <v>0</v>
      </c>
      <c r="B2" s="10" t="s">
        <v>51</v>
      </c>
      <c r="C2" s="10" t="s">
        <v>52</v>
      </c>
      <c r="D2" s="1" t="s">
        <v>53</v>
      </c>
      <c r="E2" s="1" t="s">
        <v>54</v>
      </c>
    </row>
    <row r="3" s="2" customFormat="1" customHeight="1" spans="1:5">
      <c r="A3" s="12" t="s">
        <v>55</v>
      </c>
      <c r="B3" s="12" t="s">
        <v>56</v>
      </c>
      <c r="C3" s="12" t="s">
        <v>57</v>
      </c>
      <c r="D3" s="2" t="s">
        <v>58</v>
      </c>
      <c r="E3" s="2" t="s">
        <v>59</v>
      </c>
    </row>
    <row r="4" s="2" customFormat="1" customHeight="1" spans="1:5">
      <c r="A4" s="14" t="s">
        <v>49</v>
      </c>
      <c r="B4" s="14" t="s">
        <v>60</v>
      </c>
      <c r="C4" s="14" t="s">
        <v>60</v>
      </c>
      <c r="D4" s="2" t="s">
        <v>60</v>
      </c>
      <c r="E4" s="2" t="s">
        <v>61</v>
      </c>
    </row>
    <row r="5" s="8" customFormat="1" customHeight="1" spans="1:5">
      <c r="A5" s="3">
        <f>VLOOKUP($A$2,表索引!A:C,3,FALSE)+ROW(A5)-4</f>
        <v>11001</v>
      </c>
      <c r="B5" s="4" t="str">
        <f>IF(INDEX(属性索引!$3:$3,1,ROW(A5)-4)="","",INDEX(属性索引!$3:$3,1,ROW(A5)-4))</f>
        <v>hp</v>
      </c>
      <c r="C5" s="16"/>
      <c r="D5" s="3"/>
      <c r="E5" s="3"/>
    </row>
    <row r="6" customHeight="1" spans="1:5">
      <c r="A6" s="3">
        <f>VLOOKUP($A$2,表索引!A:C,3,FALSE)+ROW(A6)-4</f>
        <v>11002</v>
      </c>
      <c r="B6" s="4" t="str">
        <f>IF(INDEX(属性索引!$3:$3,1,ROW(A6)-4)="","",INDEX(属性索引!$3:$3,1,ROW(A6)-4))</f>
        <v>att</v>
      </c>
      <c r="C6" s="16"/>
      <c r="D6" s="3"/>
      <c r="E6" s="3"/>
    </row>
    <row r="7" customHeight="1" spans="1:3">
      <c r="A7" s="3">
        <f>VLOOKUP($A$2,表索引!A:C,3,FALSE)+ROW(A7)-4</f>
        <v>11003</v>
      </c>
      <c r="B7" s="4" t="str">
        <f>IF(INDEX(属性索引!$3:$3,1,ROW(A7)-4)="","",INDEX(属性索引!$3:$3,1,ROW(A7)-4))</f>
        <v>moveSpeed</v>
      </c>
      <c r="C7" s="16"/>
    </row>
    <row r="8" customHeight="1" spans="1:3">
      <c r="A8" s="3">
        <f>VLOOKUP($A$2,表索引!A:C,3,FALSE)+ROW(A8)-4</f>
        <v>11004</v>
      </c>
      <c r="B8" s="4" t="str">
        <f>IF(INDEX(属性索引!$3:$3,1,ROW(A8)-4)="","",INDEX(属性索引!$3:$3,1,ROW(A8)-4))</f>
        <v>anger</v>
      </c>
      <c r="C8" s="16"/>
    </row>
    <row r="9" customHeight="1" spans="1:3">
      <c r="A9" s="3">
        <f>VLOOKUP($A$2,表索引!A:C,3,FALSE)+ROW(A9)-4</f>
        <v>11005</v>
      </c>
      <c r="B9" s="4" t="str">
        <f>IF(INDEX(属性索引!$3:$3,1,ROW(A9)-4)="","",INDEX(属性索引!$3:$3,1,ROW(A9)-4))</f>
        <v>critical</v>
      </c>
      <c r="C9" s="16"/>
    </row>
    <row r="10" customHeight="1" spans="1:3">
      <c r="A10" s="3">
        <f>VLOOKUP($A$2,表索引!A:C,3,FALSE)+ROW(A10)-4</f>
        <v>11006</v>
      </c>
      <c r="B10" s="4" t="str">
        <f>IF(INDEX(属性索引!$3:$3,1,ROW(A10)-4)="","",INDEX(属性索引!$3:$3,1,ROW(A10)-4))</f>
        <v>criticalDamage</v>
      </c>
      <c r="C10" s="16"/>
    </row>
    <row r="11" customHeight="1" spans="1:3">
      <c r="A11" s="3">
        <f>VLOOKUP($A$2,表索引!A:C,3,FALSE)+ROW(A11)-4</f>
        <v>11007</v>
      </c>
      <c r="B11" s="4" t="str">
        <f>IF(INDEX(属性索引!$3:$3,1,ROW(A11)-4)="","",INDEX(属性索引!$3:$3,1,ROW(A11)-4))</f>
        <v>rotateSpeed</v>
      </c>
      <c r="C11" s="16"/>
    </row>
    <row r="12" customHeight="1" spans="1:3">
      <c r="A12" s="3">
        <f>VLOOKUP($A$2,表索引!A:C,3,FALSE)+ROW(A12)-4</f>
        <v>11008</v>
      </c>
      <c r="B12" s="4" t="str">
        <f>IF(INDEX(属性索引!$3:$3,1,ROW(A12)-4)="","",INDEX(属性索引!$3:$3,1,ROW(A12)-4))</f>
        <v>angerRadius</v>
      </c>
      <c r="C12" s="16"/>
    </row>
    <row r="13" customHeight="1" spans="1:3">
      <c r="A13" s="3">
        <f>VLOOKUP($A$2,表索引!A:C,3,FALSE)+ROW(A13)-4</f>
        <v>11009</v>
      </c>
      <c r="B13" s="4" t="str">
        <f>IF(INDEX(属性索引!$3:$3,1,ROW(A13)-4)="","",INDEX(属性索引!$3:$3,1,ROW(A13)-4))</f>
        <v>angerUpSpeed</v>
      </c>
      <c r="C13" s="16"/>
    </row>
    <row r="14" customHeight="1" spans="1:3">
      <c r="A14" s="3">
        <f>VLOOKUP($A$2,表索引!A:C,3,FALSE)+ROW(A14)-4</f>
        <v>11010</v>
      </c>
      <c r="B14" s="4" t="str">
        <f>IF(INDEX(属性索引!$3:$3,1,ROW(A14)-4)="","",INDEX(属性索引!$3:$3,1,ROW(A14)-4))</f>
        <v>angerDownSpeed</v>
      </c>
      <c r="C14" s="16"/>
    </row>
    <row r="15" customHeight="1" spans="1:5">
      <c r="A15" s="3">
        <f>VLOOKUP($A$2,表索引!A:C,3,FALSE)+ROW(A15)-4</f>
        <v>11011</v>
      </c>
      <c r="B15" s="4" t="str">
        <f>IF(INDEX(属性索引!$3:$3,1,ROW(A15)-4)="","",INDEX(属性索引!$3:$3,1,ROW(A15)-4))</f>
        <v>angryTime</v>
      </c>
      <c r="C15" s="16"/>
      <c r="D15" s="4"/>
      <c r="E15" s="4"/>
    </row>
    <row r="16" customHeight="1" spans="1:3">
      <c r="A16" s="3">
        <f>VLOOKUP($A$2,表索引!A:C,3,FALSE)+ROW(A16)-4</f>
        <v>11012</v>
      </c>
      <c r="B16" s="4" t="str">
        <f>IF(INDEX(属性索引!$3:$3,1,ROW(A16)-4)="","",INDEX(属性索引!$3:$3,1,ROW(A16)-4))</f>
        <v>attSpeed</v>
      </c>
      <c r="C16" s="16"/>
    </row>
    <row r="17" customHeight="1" spans="1:3">
      <c r="A17" s="3">
        <f>VLOOKUP($A$2,表索引!A:C,3,FALSE)+ROW(A17)-4</f>
        <v>11013</v>
      </c>
      <c r="B17" s="4" t="str">
        <f>IF(INDEX(属性索引!$3:$3,1,ROW(A17)-4)="","",INDEX(属性索引!$3:$3,1,ROW(A17)-4))</f>
        <v>shotRange</v>
      </c>
      <c r="C17" s="16"/>
    </row>
    <row r="18" customHeight="1" spans="1:1">
      <c r="A18" s="3"/>
    </row>
    <row r="19" customHeight="1" spans="1:1">
      <c r="A19" s="3"/>
    </row>
    <row r="20" customHeight="1" spans="1:1">
      <c r="A20" s="3"/>
    </row>
    <row r="21" customHeight="1" spans="1:1">
      <c r="A21" s="3"/>
    </row>
    <row r="22" customHeight="1" spans="1:1">
      <c r="A22" s="3"/>
    </row>
    <row r="23" customHeight="1" spans="1:1">
      <c r="A23" s="3"/>
    </row>
    <row r="24" customHeight="1" spans="1:1">
      <c r="A24" s="3"/>
    </row>
    <row r="25" customHeight="1" spans="1:1">
      <c r="A25" s="3"/>
    </row>
    <row r="26" customHeight="1" spans="1:1">
      <c r="A26" s="3"/>
    </row>
    <row r="27" customHeight="1" spans="1:1">
      <c r="A27" s="3"/>
    </row>
    <row r="28" customHeight="1" spans="1:1">
      <c r="A28" s="3"/>
    </row>
    <row r="29" customHeight="1" spans="1:1">
      <c r="A29" s="3"/>
    </row>
    <row r="30" customHeight="1" spans="1:1">
      <c r="A30" s="3"/>
    </row>
    <row r="31" customHeight="1" spans="1:1">
      <c r="A31" s="3"/>
    </row>
    <row r="32" customHeight="1" spans="1:1">
      <c r="A32" s="3"/>
    </row>
    <row r="33" customHeight="1" spans="1:1">
      <c r="A33" s="3"/>
    </row>
    <row r="34" customHeight="1" spans="1:1">
      <c r="A34" s="3"/>
    </row>
    <row r="35" customHeight="1" spans="1:1">
      <c r="A35" s="3"/>
    </row>
    <row r="36" customHeight="1" spans="1:1">
      <c r="A36" s="3"/>
    </row>
    <row r="37" customHeight="1" spans="1:1">
      <c r="A37" s="3"/>
    </row>
    <row r="38" customHeight="1" spans="1:1">
      <c r="A38" s="3"/>
    </row>
    <row r="39" customHeight="1" spans="1:1">
      <c r="A39" s="3"/>
    </row>
    <row r="40" customHeight="1" spans="1:1">
      <c r="A40" s="3"/>
    </row>
    <row r="41" customHeight="1" spans="1:1">
      <c r="A41" s="3"/>
    </row>
    <row r="42" customHeight="1" spans="1:1">
      <c r="A42" s="3"/>
    </row>
    <row r="43" customHeight="1" spans="1:1">
      <c r="A43" s="3"/>
    </row>
    <row r="44" customHeight="1" spans="1:1">
      <c r="A44" s="3"/>
    </row>
    <row r="45" customHeight="1" spans="1:1">
      <c r="A45" s="3"/>
    </row>
    <row r="46" customHeight="1" spans="1:1">
      <c r="A46" s="3"/>
    </row>
    <row r="47" customHeight="1" spans="1:1">
      <c r="A47" s="3"/>
    </row>
    <row r="48" customHeight="1" spans="1:1">
      <c r="A48" s="3"/>
    </row>
    <row r="49" customHeight="1" spans="1:1">
      <c r="A49" s="3"/>
    </row>
    <row r="50" customHeight="1" spans="1:1">
      <c r="A50" s="3"/>
    </row>
    <row r="51" customHeight="1" spans="1:1">
      <c r="A51" s="3"/>
    </row>
    <row r="52" customHeight="1" spans="1:1">
      <c r="A52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5"/>
  <sheetViews>
    <sheetView workbookViewId="0">
      <selection activeCell="F12" sqref="F12"/>
    </sheetView>
  </sheetViews>
  <sheetFormatPr defaultColWidth="9" defaultRowHeight="21.95" customHeight="1" outlineLevelRow="4" outlineLevelCol="2"/>
  <cols>
    <col min="1" max="2" width="10.25" style="8" customWidth="1"/>
    <col min="3" max="3" width="6.125" style="8" customWidth="1"/>
    <col min="4" max="4" width="6" style="8" customWidth="1"/>
    <col min="5" max="16384" width="9" style="8"/>
  </cols>
  <sheetData>
    <row r="1" customHeight="1" spans="1:1">
      <c r="A1" s="20" t="str">
        <f>VLOOKUP($A$2,表索引!A:D,4,FALSE)</f>
        <v>ISqlData</v>
      </c>
    </row>
    <row r="2" s="1" customFormat="1" customHeight="1" spans="1:3">
      <c r="A2" s="1" t="s">
        <v>2</v>
      </c>
      <c r="B2" s="1" t="s">
        <v>62</v>
      </c>
      <c r="C2" s="1" t="s">
        <v>63</v>
      </c>
    </row>
    <row r="3" s="2" customFormat="1" customHeight="1" spans="1:3">
      <c r="A3" s="2" t="s">
        <v>55</v>
      </c>
      <c r="B3" s="2" t="s">
        <v>64</v>
      </c>
      <c r="C3" s="2" t="s">
        <v>65</v>
      </c>
    </row>
    <row r="4" s="2" customFormat="1" customHeight="1" spans="1:3">
      <c r="A4" s="22" t="s">
        <v>49</v>
      </c>
      <c r="B4" s="2" t="s">
        <v>60</v>
      </c>
      <c r="C4" s="2" t="s">
        <v>60</v>
      </c>
    </row>
    <row r="5" customHeight="1" spans="1:1">
      <c r="A5" s="8">
        <f>VLOOKUP($A$2,表索引!A:C,3,FALSE)+ROW(A5)-4</f>
        <v>12001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5"/>
  <sheetViews>
    <sheetView workbookViewId="0">
      <selection activeCell="F8" sqref="F8"/>
    </sheetView>
  </sheetViews>
  <sheetFormatPr defaultColWidth="9" defaultRowHeight="21.95" customHeight="1" outlineLevelRow="4" outlineLevelCol="4"/>
  <cols>
    <col min="1" max="1" width="8.375" style="8" customWidth="1"/>
    <col min="2" max="2" width="8.25" style="8" customWidth="1"/>
    <col min="3" max="3" width="9.875" style="8" customWidth="1"/>
    <col min="4" max="4" width="9.25" style="8" customWidth="1"/>
    <col min="5" max="5" width="7.375" style="8" customWidth="1"/>
    <col min="6" max="16384" width="9" style="8"/>
  </cols>
  <sheetData>
    <row r="1" customHeight="1" spans="1:1">
      <c r="A1" s="20" t="str">
        <f>VLOOKUP($A$2,表索引!A:D,4,FALSE)</f>
        <v>ISqlData</v>
      </c>
    </row>
    <row r="2" s="1" customFormat="1" customHeight="1" spans="1:5">
      <c r="A2" s="1" t="s">
        <v>3</v>
      </c>
      <c r="B2" s="1" t="s">
        <v>62</v>
      </c>
      <c r="C2" s="1" t="s">
        <v>66</v>
      </c>
      <c r="D2" s="1" t="s">
        <v>67</v>
      </c>
      <c r="E2" s="1" t="s">
        <v>68</v>
      </c>
    </row>
    <row r="3" s="2" customFormat="1" customHeight="1" spans="1:5">
      <c r="A3" s="2" t="s">
        <v>55</v>
      </c>
      <c r="B3" s="2" t="s">
        <v>64</v>
      </c>
      <c r="C3" s="2" t="s">
        <v>69</v>
      </c>
      <c r="D3" s="2" t="s">
        <v>70</v>
      </c>
      <c r="E3" s="2" t="s">
        <v>71</v>
      </c>
    </row>
    <row r="4" s="2" customFormat="1" customHeight="1" spans="1:5">
      <c r="A4" s="22" t="s">
        <v>49</v>
      </c>
      <c r="B4" s="2" t="s">
        <v>60</v>
      </c>
      <c r="C4" s="2" t="s">
        <v>49</v>
      </c>
      <c r="D4" s="2" t="s">
        <v>61</v>
      </c>
      <c r="E4" s="2" t="s">
        <v>61</v>
      </c>
    </row>
    <row r="5" customHeight="1" spans="1:4">
      <c r="A5" s="8">
        <f>VLOOKUP($A$2,表索引!A:C,3,FALSE)+ROW(A5)-4</f>
        <v>13001</v>
      </c>
      <c r="B5" s="8" t="s">
        <v>72</v>
      </c>
      <c r="C5" s="8">
        <v>1</v>
      </c>
      <c r="D5" s="8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66"/>
  <sheetViews>
    <sheetView workbookViewId="0">
      <selection activeCell="H8" sqref="H8"/>
    </sheetView>
  </sheetViews>
  <sheetFormatPr defaultColWidth="9" defaultRowHeight="21.95" customHeight="1"/>
  <cols>
    <col min="1" max="1" width="8.625" style="8" customWidth="1"/>
    <col min="2" max="2" width="15.125" style="8" customWidth="1"/>
    <col min="3" max="3" width="15.625" style="8" customWidth="1"/>
    <col min="4" max="6" width="9" style="47" customWidth="1"/>
    <col min="7" max="7" width="5.25" style="47" customWidth="1"/>
    <col min="8" max="10" width="9" style="48" customWidth="1"/>
    <col min="11" max="11" width="5.25" style="48" customWidth="1"/>
    <col min="12" max="14" width="9" style="47" customWidth="1"/>
    <col min="15" max="15" width="5.25" style="47" customWidth="1"/>
    <col min="16" max="16" width="18.875" style="8" customWidth="1"/>
    <col min="17" max="18" width="9" style="8" customWidth="1"/>
    <col min="19" max="19" width="7" style="8" customWidth="1"/>
    <col min="20" max="16384" width="9" style="8"/>
  </cols>
  <sheetData>
    <row r="1" customHeight="1" spans="1:16">
      <c r="A1" s="20" t="str">
        <f>VLOOKUP($A$2,表索引!A:D,4,FALSE)</f>
        <v>ISqlData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="1" customFormat="1" customHeight="1" spans="1:19">
      <c r="A2" s="1" t="s">
        <v>4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66</v>
      </c>
      <c r="G2" s="1" t="s">
        <v>77</v>
      </c>
      <c r="H2" s="1" t="s">
        <v>75</v>
      </c>
      <c r="I2" s="1" t="s">
        <v>76</v>
      </c>
      <c r="J2" s="1" t="s">
        <v>66</v>
      </c>
      <c r="K2" s="1" t="s">
        <v>77</v>
      </c>
      <c r="L2" s="1" t="s">
        <v>75</v>
      </c>
      <c r="M2" s="1" t="s">
        <v>76</v>
      </c>
      <c r="N2" s="1" t="s">
        <v>66</v>
      </c>
      <c r="O2" s="1" t="s">
        <v>77</v>
      </c>
      <c r="P2" s="1" t="s">
        <v>78</v>
      </c>
      <c r="Q2" s="1" t="s">
        <v>76</v>
      </c>
      <c r="R2" s="1" t="s">
        <v>66</v>
      </c>
      <c r="S2" s="1" t="s">
        <v>77</v>
      </c>
    </row>
    <row r="3" s="2" customFormat="1" customHeight="1" spans="1:19">
      <c r="A3" s="2" t="s">
        <v>55</v>
      </c>
      <c r="B3" s="2" t="s">
        <v>79</v>
      </c>
      <c r="C3" s="2" t="s">
        <v>80</v>
      </c>
      <c r="P3" s="2" t="s">
        <v>81</v>
      </c>
      <c r="Q3" s="2" t="s">
        <v>82</v>
      </c>
      <c r="R3" s="2" t="s">
        <v>83</v>
      </c>
      <c r="S3" s="22" t="s">
        <v>84</v>
      </c>
    </row>
    <row r="4" s="2" customFormat="1" customHeight="1" spans="1:19">
      <c r="A4" s="22" t="s">
        <v>49</v>
      </c>
      <c r="B4" s="2" t="s">
        <v>61</v>
      </c>
      <c r="C4" s="2" t="s">
        <v>49</v>
      </c>
      <c r="P4" s="22" t="s">
        <v>85</v>
      </c>
      <c r="Q4" s="22" t="s">
        <v>85</v>
      </c>
      <c r="R4" s="22" t="s">
        <v>85</v>
      </c>
      <c r="S4" s="22" t="s">
        <v>60</v>
      </c>
    </row>
    <row r="6" customHeight="1" spans="16:19">
      <c r="P6" s="8" t="str">
        <f>IFERROR(INDEX(PropData!$A:$C,MATCH(D6,PropData!$C:$C,0),1),"")&amp;IFERROR("_"&amp;INDEX(PropData!$A:$C,MATCH(H6,PropData!$C:$C,0),1),"")&amp;IFERROR("_"&amp;INDEX(PropData!$A:$C,MATCH(L6,PropData!$C:$C,0),1),"")</f>
        <v/>
      </c>
      <c r="Q6" s="8" t="str">
        <f t="shared" ref="Q6:Q66" si="0">IF(E6&lt;&gt;"",E6,"")&amp;IF(I6&lt;&gt;"","_"&amp;I6,"")&amp;IF(M6&lt;&gt;"","_"&amp;M6,"")</f>
        <v/>
      </c>
      <c r="R6" s="8" t="str">
        <f t="shared" ref="R6:R66" si="1">IF(F6&lt;&gt;"",F6,"")&amp;IF(J6&lt;&gt;"","_"&amp;J6,"")&amp;IF(N6&lt;&gt;"","_"&amp;N6,"")</f>
        <v/>
      </c>
      <c r="S6" s="8" t="str">
        <f t="shared" ref="S6:S66" si="2">IF(G6&lt;&gt;"",G6,"")&amp;IF(K6&lt;&gt;"","_"&amp;K6,"")&amp;IF(O6&lt;&gt;"","_"&amp;O6,"")</f>
        <v/>
      </c>
    </row>
    <row r="7" customHeight="1" spans="16:19">
      <c r="P7" s="8" t="str">
        <f>IFERROR(INDEX(PropData!$A:$C,MATCH(D7,PropData!$C:$C,0),1),"")&amp;IFERROR("_"&amp;INDEX(PropData!$A:$C,MATCH(H7,PropData!$C:$C,0),1),"")&amp;IFERROR("_"&amp;INDEX(PropData!$A:$C,MATCH(L7,PropData!$C:$C,0),1),"")</f>
        <v/>
      </c>
      <c r="Q7" s="8" t="str">
        <f t="shared" si="0"/>
        <v/>
      </c>
      <c r="R7" s="8" t="str">
        <f t="shared" si="1"/>
        <v/>
      </c>
      <c r="S7" s="8" t="str">
        <f t="shared" si="2"/>
        <v/>
      </c>
    </row>
    <row r="8" customHeight="1" spans="16:19">
      <c r="P8" s="8" t="str">
        <f>IFERROR(INDEX(PropData!$A:$C,MATCH(D8,PropData!$C:$C,0),1),"")&amp;IFERROR("_"&amp;INDEX(PropData!$A:$C,MATCH(H8,PropData!$C:$C,0),1),"")&amp;IFERROR("_"&amp;INDEX(PropData!$A:$C,MATCH(L8,PropData!$C:$C,0),1),"")</f>
        <v/>
      </c>
      <c r="Q8" s="8" t="str">
        <f t="shared" si="0"/>
        <v/>
      </c>
      <c r="R8" s="8" t="str">
        <f t="shared" si="1"/>
        <v/>
      </c>
      <c r="S8" s="8" t="str">
        <f t="shared" si="2"/>
        <v/>
      </c>
    </row>
    <row r="9" customHeight="1" spans="16:19">
      <c r="P9" s="8" t="str">
        <f>IFERROR(INDEX(PropData!$A:$C,MATCH(D9,PropData!$C:$C,0),1),"")&amp;IFERROR("_"&amp;INDEX(PropData!$A:$C,MATCH(H9,PropData!$C:$C,0),1),"")&amp;IFERROR("_"&amp;INDEX(PropData!$A:$C,MATCH(L9,PropData!$C:$C,0),1),"")</f>
        <v/>
      </c>
      <c r="Q9" s="8" t="str">
        <f t="shared" si="0"/>
        <v/>
      </c>
      <c r="R9" s="8" t="str">
        <f t="shared" si="1"/>
        <v/>
      </c>
      <c r="S9" s="8" t="str">
        <f t="shared" si="2"/>
        <v/>
      </c>
    </row>
    <row r="10" customHeight="1" spans="16:19">
      <c r="P10" s="8" t="str">
        <f>IFERROR(INDEX(PropData!$A:$C,MATCH(D10,PropData!$C:$C,0),1),"")&amp;IFERROR("_"&amp;INDEX(PropData!$A:$C,MATCH(H10,PropData!$C:$C,0),1),"")&amp;IFERROR("_"&amp;INDEX(PropData!$A:$C,MATCH(L10,PropData!$C:$C,0),1),"")</f>
        <v/>
      </c>
      <c r="Q10" s="8" t="str">
        <f t="shared" si="0"/>
        <v/>
      </c>
      <c r="R10" s="8" t="str">
        <f t="shared" si="1"/>
        <v/>
      </c>
      <c r="S10" s="8" t="str">
        <f t="shared" si="2"/>
        <v/>
      </c>
    </row>
    <row r="11" customHeight="1" spans="16:19">
      <c r="P11" s="8" t="str">
        <f>IFERROR(INDEX(PropData!$A:$C,MATCH(D11,PropData!$C:$C,0),1),"")&amp;IFERROR("_"&amp;INDEX(PropData!$A:$C,MATCH(H11,PropData!$C:$C,0),1),"")&amp;IFERROR("_"&amp;INDEX(PropData!$A:$C,MATCH(L11,PropData!$C:$C,0),1),"")</f>
        <v/>
      </c>
      <c r="Q11" s="8" t="str">
        <f t="shared" si="0"/>
        <v/>
      </c>
      <c r="R11" s="8" t="str">
        <f t="shared" si="1"/>
        <v/>
      </c>
      <c r="S11" s="8" t="str">
        <f t="shared" si="2"/>
        <v/>
      </c>
    </row>
    <row r="12" customHeight="1" spans="16:19">
      <c r="P12" s="8" t="str">
        <f>IFERROR(INDEX(PropData!$A:$C,MATCH(D12,PropData!$C:$C,0),1),"")&amp;IFERROR("_"&amp;INDEX(PropData!$A:$C,MATCH(H12,PropData!$C:$C,0),1),"")&amp;IFERROR("_"&amp;INDEX(PropData!$A:$C,MATCH(L12,PropData!$C:$C,0),1),"")</f>
        <v/>
      </c>
      <c r="Q12" s="8" t="str">
        <f t="shared" si="0"/>
        <v/>
      </c>
      <c r="R12" s="8" t="str">
        <f t="shared" si="1"/>
        <v/>
      </c>
      <c r="S12" s="8" t="str">
        <f t="shared" si="2"/>
        <v/>
      </c>
    </row>
    <row r="13" customHeight="1" spans="16:19">
      <c r="P13" s="8" t="str">
        <f>IFERROR(INDEX(PropData!$A:$C,MATCH(D13,PropData!$C:$C,0),1),"")&amp;IFERROR("_"&amp;INDEX(PropData!$A:$C,MATCH(H13,PropData!$C:$C,0),1),"")&amp;IFERROR("_"&amp;INDEX(PropData!$A:$C,MATCH(L13,PropData!$C:$C,0),1),"")</f>
        <v/>
      </c>
      <c r="Q13" s="8" t="str">
        <f t="shared" si="0"/>
        <v/>
      </c>
      <c r="R13" s="8" t="str">
        <f t="shared" si="1"/>
        <v/>
      </c>
      <c r="S13" s="8" t="str">
        <f t="shared" si="2"/>
        <v/>
      </c>
    </row>
    <row r="14" customHeight="1" spans="16:19">
      <c r="P14" s="8" t="str">
        <f>IFERROR(INDEX(PropData!$A:$C,MATCH(D14,PropData!$C:$C,0),1),"")&amp;IFERROR("_"&amp;INDEX(PropData!$A:$C,MATCH(H14,PropData!$C:$C,0),1),"")&amp;IFERROR("_"&amp;INDEX(PropData!$A:$C,MATCH(L14,PropData!$C:$C,0),1),"")</f>
        <v/>
      </c>
      <c r="Q14" s="8" t="str">
        <f t="shared" si="0"/>
        <v/>
      </c>
      <c r="R14" s="8" t="str">
        <f t="shared" si="1"/>
        <v/>
      </c>
      <c r="S14" s="8" t="str">
        <f t="shared" si="2"/>
        <v/>
      </c>
    </row>
    <row r="15" customHeight="1" spans="16:19">
      <c r="P15" s="8" t="str">
        <f>IFERROR(INDEX(PropData!$A:$C,MATCH(D15,PropData!$C:$C,0),1),"")&amp;IFERROR("_"&amp;INDEX(PropData!$A:$C,MATCH(H15,PropData!$C:$C,0),1),"")&amp;IFERROR("_"&amp;INDEX(PropData!$A:$C,MATCH(L15,PropData!$C:$C,0),1),"")</f>
        <v/>
      </c>
      <c r="Q15" s="8" t="str">
        <f t="shared" si="0"/>
        <v/>
      </c>
      <c r="R15" s="8" t="str">
        <f t="shared" si="1"/>
        <v/>
      </c>
      <c r="S15" s="8" t="str">
        <f t="shared" si="2"/>
        <v/>
      </c>
    </row>
    <row r="16" customHeight="1" spans="16:19">
      <c r="P16" s="8" t="str">
        <f>IFERROR(INDEX(PropData!$A:$C,MATCH(D16,PropData!$C:$C,0),1),"")&amp;IFERROR("_"&amp;INDEX(PropData!$A:$C,MATCH(H16,PropData!$C:$C,0),1),"")&amp;IFERROR("_"&amp;INDEX(PropData!$A:$C,MATCH(L16,PropData!$C:$C,0),1),"")</f>
        <v/>
      </c>
      <c r="Q16" s="8" t="str">
        <f t="shared" si="0"/>
        <v/>
      </c>
      <c r="R16" s="8" t="str">
        <f t="shared" si="1"/>
        <v/>
      </c>
      <c r="S16" s="8" t="str">
        <f t="shared" si="2"/>
        <v/>
      </c>
    </row>
    <row r="17" customHeight="1" spans="16:19">
      <c r="P17" s="8" t="str">
        <f>IFERROR(INDEX(PropData!$A:$C,MATCH(D17,PropData!$C:$C,0),1),"")&amp;IFERROR("_"&amp;INDEX(PropData!$A:$C,MATCH(H17,PropData!$C:$C,0),1),"")&amp;IFERROR("_"&amp;INDEX(PropData!$A:$C,MATCH(L17,PropData!$C:$C,0),1),"")</f>
        <v/>
      </c>
      <c r="Q17" s="8" t="str">
        <f t="shared" si="0"/>
        <v/>
      </c>
      <c r="R17" s="8" t="str">
        <f t="shared" si="1"/>
        <v/>
      </c>
      <c r="S17" s="8" t="str">
        <f t="shared" si="2"/>
        <v/>
      </c>
    </row>
    <row r="18" customHeight="1" spans="16:19">
      <c r="P18" s="8" t="str">
        <f>IFERROR(INDEX(PropData!$A:$C,MATCH(D18,PropData!$C:$C,0),1),"")&amp;IFERROR("_"&amp;INDEX(PropData!$A:$C,MATCH(H18,PropData!$C:$C,0),1),"")&amp;IFERROR("_"&amp;INDEX(PropData!$A:$C,MATCH(L18,PropData!$C:$C,0),1),"")</f>
        <v/>
      </c>
      <c r="Q18" s="8" t="str">
        <f t="shared" si="0"/>
        <v/>
      </c>
      <c r="R18" s="8" t="str">
        <f t="shared" si="1"/>
        <v/>
      </c>
      <c r="S18" s="8" t="str">
        <f t="shared" si="2"/>
        <v/>
      </c>
    </row>
    <row r="19" customHeight="1" spans="16:19">
      <c r="P19" s="8" t="str">
        <f>IFERROR(INDEX(PropData!$A:$C,MATCH(D19,PropData!$C:$C,0),1),"")&amp;IFERROR("_"&amp;INDEX(PropData!$A:$C,MATCH(H19,PropData!$C:$C,0),1),"")&amp;IFERROR("_"&amp;INDEX(PropData!$A:$C,MATCH(L19,PropData!$C:$C,0),1),"")</f>
        <v/>
      </c>
      <c r="Q19" s="8" t="str">
        <f t="shared" si="0"/>
        <v/>
      </c>
      <c r="R19" s="8" t="str">
        <f t="shared" si="1"/>
        <v/>
      </c>
      <c r="S19" s="8" t="str">
        <f t="shared" si="2"/>
        <v/>
      </c>
    </row>
    <row r="20" customHeight="1" spans="16:19">
      <c r="P20" s="8" t="str">
        <f>IFERROR(INDEX(PropData!$A:$C,MATCH(D20,PropData!$C:$C,0),1),"")&amp;IFERROR("_"&amp;INDEX(PropData!$A:$C,MATCH(H20,PropData!$C:$C,0),1),"")&amp;IFERROR("_"&amp;INDEX(PropData!$A:$C,MATCH(L20,PropData!$C:$C,0),1),"")</f>
        <v/>
      </c>
      <c r="Q20" s="8" t="str">
        <f t="shared" si="0"/>
        <v/>
      </c>
      <c r="R20" s="8" t="str">
        <f t="shared" si="1"/>
        <v/>
      </c>
      <c r="S20" s="8" t="str">
        <f t="shared" si="2"/>
        <v/>
      </c>
    </row>
    <row r="21" customHeight="1" spans="16:19">
      <c r="P21" s="8" t="str">
        <f>IFERROR(INDEX(PropData!$A:$C,MATCH(D21,PropData!$C:$C,0),1),"")&amp;IFERROR("_"&amp;INDEX(PropData!$A:$C,MATCH(H21,PropData!$C:$C,0),1),"")&amp;IFERROR("_"&amp;INDEX(PropData!$A:$C,MATCH(L21,PropData!$C:$C,0),1),"")</f>
        <v/>
      </c>
      <c r="Q21" s="8" t="str">
        <f t="shared" si="0"/>
        <v/>
      </c>
      <c r="R21" s="8" t="str">
        <f t="shared" si="1"/>
        <v/>
      </c>
      <c r="S21" s="8" t="str">
        <f t="shared" si="2"/>
        <v/>
      </c>
    </row>
    <row r="22" customHeight="1" spans="16:19">
      <c r="P22" s="8" t="str">
        <f>IFERROR(INDEX(PropData!$A:$C,MATCH(D22,PropData!$C:$C,0),1),"")&amp;IFERROR("_"&amp;INDEX(PropData!$A:$C,MATCH(H22,PropData!$C:$C,0),1),"")&amp;IFERROR("_"&amp;INDEX(PropData!$A:$C,MATCH(L22,PropData!$C:$C,0),1),"")</f>
        <v/>
      </c>
      <c r="Q22" s="8" t="str">
        <f t="shared" si="0"/>
        <v/>
      </c>
      <c r="R22" s="8" t="str">
        <f t="shared" si="1"/>
        <v/>
      </c>
      <c r="S22" s="8" t="str">
        <f t="shared" si="2"/>
        <v/>
      </c>
    </row>
    <row r="23" customHeight="1" spans="16:19">
      <c r="P23" s="8" t="str">
        <f>IFERROR(INDEX(PropData!$A:$C,MATCH(D23,PropData!$C:$C,0),1),"")&amp;IFERROR("_"&amp;INDEX(PropData!$A:$C,MATCH(H23,PropData!$C:$C,0),1),"")&amp;IFERROR("_"&amp;INDEX(PropData!$A:$C,MATCH(L23,PropData!$C:$C,0),1),"")</f>
        <v/>
      </c>
      <c r="Q23" s="8" t="str">
        <f t="shared" si="0"/>
        <v/>
      </c>
      <c r="R23" s="8" t="str">
        <f t="shared" si="1"/>
        <v/>
      </c>
      <c r="S23" s="8" t="str">
        <f t="shared" si="2"/>
        <v/>
      </c>
    </row>
    <row r="24" customHeight="1" spans="16:19">
      <c r="P24" s="8" t="str">
        <f>IFERROR(INDEX(PropData!$A:$C,MATCH(D24,PropData!$C:$C,0),1),"")&amp;IFERROR("_"&amp;INDEX(PropData!$A:$C,MATCH(H24,PropData!$C:$C,0),1),"")&amp;IFERROR("_"&amp;INDEX(PropData!$A:$C,MATCH(L24,PropData!$C:$C,0),1),"")</f>
        <v/>
      </c>
      <c r="Q24" s="8" t="str">
        <f t="shared" si="0"/>
        <v/>
      </c>
      <c r="R24" s="8" t="str">
        <f t="shared" si="1"/>
        <v/>
      </c>
      <c r="S24" s="8" t="str">
        <f t="shared" si="2"/>
        <v/>
      </c>
    </row>
    <row r="25" customHeight="1" spans="16:19">
      <c r="P25" s="8" t="str">
        <f>IFERROR(INDEX(PropData!$A:$C,MATCH(D25,PropData!$C:$C,0),1),"")&amp;IFERROR("_"&amp;INDEX(PropData!$A:$C,MATCH(H25,PropData!$C:$C,0),1),"")&amp;IFERROR("_"&amp;INDEX(PropData!$A:$C,MATCH(L25,PropData!$C:$C,0),1),"")</f>
        <v/>
      </c>
      <c r="Q25" s="8" t="str">
        <f t="shared" si="0"/>
        <v/>
      </c>
      <c r="R25" s="8" t="str">
        <f t="shared" si="1"/>
        <v/>
      </c>
      <c r="S25" s="8" t="str">
        <f t="shared" si="2"/>
        <v/>
      </c>
    </row>
    <row r="26" customHeight="1" spans="16:19">
      <c r="P26" s="8" t="str">
        <f>IFERROR(INDEX(PropData!$A:$C,MATCH(D26,PropData!$C:$C,0),1),"")&amp;IFERROR("_"&amp;INDEX(PropData!$A:$C,MATCH(H26,PropData!$C:$C,0),1),"")&amp;IFERROR("_"&amp;INDEX(PropData!$A:$C,MATCH(L26,PropData!$C:$C,0),1),"")</f>
        <v/>
      </c>
      <c r="Q26" s="8" t="str">
        <f t="shared" si="0"/>
        <v/>
      </c>
      <c r="R26" s="8" t="str">
        <f t="shared" si="1"/>
        <v/>
      </c>
      <c r="S26" s="8" t="str">
        <f t="shared" si="2"/>
        <v/>
      </c>
    </row>
    <row r="27" customHeight="1" spans="16:19">
      <c r="P27" s="8" t="str">
        <f>IFERROR(INDEX(PropData!$A:$C,MATCH(D27,PropData!$C:$C,0),1),"")&amp;IFERROR("_"&amp;INDEX(PropData!$A:$C,MATCH(H27,PropData!$C:$C,0),1),"")&amp;IFERROR("_"&amp;INDEX(PropData!$A:$C,MATCH(L27,PropData!$C:$C,0),1),"")</f>
        <v/>
      </c>
      <c r="Q27" s="8" t="str">
        <f t="shared" si="0"/>
        <v/>
      </c>
      <c r="R27" s="8" t="str">
        <f t="shared" si="1"/>
        <v/>
      </c>
      <c r="S27" s="8" t="str">
        <f t="shared" si="2"/>
        <v/>
      </c>
    </row>
    <row r="28" customHeight="1" spans="16:19">
      <c r="P28" s="8" t="str">
        <f>IFERROR(INDEX(PropData!$A:$C,MATCH(D28,PropData!$C:$C,0),1),"")&amp;IFERROR("_"&amp;INDEX(PropData!$A:$C,MATCH(H28,PropData!$C:$C,0),1),"")&amp;IFERROR("_"&amp;INDEX(PropData!$A:$C,MATCH(L28,PropData!$C:$C,0),1),"")</f>
        <v/>
      </c>
      <c r="Q28" s="8" t="str">
        <f t="shared" si="0"/>
        <v/>
      </c>
      <c r="R28" s="8" t="str">
        <f t="shared" si="1"/>
        <v/>
      </c>
      <c r="S28" s="8" t="str">
        <f t="shared" si="2"/>
        <v/>
      </c>
    </row>
    <row r="29" customHeight="1" spans="16:19">
      <c r="P29" s="8" t="str">
        <f>IFERROR(INDEX(PropData!$A:$C,MATCH(D29,PropData!$C:$C,0),1),"")&amp;IFERROR("_"&amp;INDEX(PropData!$A:$C,MATCH(H29,PropData!$C:$C,0),1),"")&amp;IFERROR("_"&amp;INDEX(PropData!$A:$C,MATCH(L29,PropData!$C:$C,0),1),"")</f>
        <v/>
      </c>
      <c r="Q29" s="8" t="str">
        <f t="shared" si="0"/>
        <v/>
      </c>
      <c r="R29" s="8" t="str">
        <f t="shared" si="1"/>
        <v/>
      </c>
      <c r="S29" s="8" t="str">
        <f t="shared" si="2"/>
        <v/>
      </c>
    </row>
    <row r="30" customHeight="1" spans="16:19">
      <c r="P30" s="8" t="str">
        <f>IFERROR(INDEX(PropData!$A:$C,MATCH(D30,PropData!$C:$C,0),1),"")&amp;IFERROR("_"&amp;INDEX(PropData!$A:$C,MATCH(H30,PropData!$C:$C,0),1),"")&amp;IFERROR("_"&amp;INDEX(PropData!$A:$C,MATCH(L30,PropData!$C:$C,0),1),"")</f>
        <v/>
      </c>
      <c r="Q30" s="8" t="str">
        <f t="shared" si="0"/>
        <v/>
      </c>
      <c r="R30" s="8" t="str">
        <f t="shared" si="1"/>
        <v/>
      </c>
      <c r="S30" s="8" t="str">
        <f t="shared" si="2"/>
        <v/>
      </c>
    </row>
    <row r="31" customHeight="1" spans="16:19">
      <c r="P31" s="8" t="str">
        <f>IFERROR(INDEX(PropData!$A:$C,MATCH(D31,PropData!$C:$C,0),1),"")&amp;IFERROR("_"&amp;INDEX(PropData!$A:$C,MATCH(H31,PropData!$C:$C,0),1),"")&amp;IFERROR("_"&amp;INDEX(PropData!$A:$C,MATCH(L31,PropData!$C:$C,0),1),"")</f>
        <v/>
      </c>
      <c r="Q31" s="8" t="str">
        <f t="shared" si="0"/>
        <v/>
      </c>
      <c r="R31" s="8" t="str">
        <f t="shared" si="1"/>
        <v/>
      </c>
      <c r="S31" s="8" t="str">
        <f t="shared" si="2"/>
        <v/>
      </c>
    </row>
    <row r="32" customHeight="1" spans="16:19">
      <c r="P32" s="8" t="str">
        <f>IFERROR(INDEX(PropData!$A:$C,MATCH(D32,PropData!$C:$C,0),1),"")&amp;IFERROR("_"&amp;INDEX(PropData!$A:$C,MATCH(H32,PropData!$C:$C,0),1),"")&amp;IFERROR("_"&amp;INDEX(PropData!$A:$C,MATCH(L32,PropData!$C:$C,0),1),"")</f>
        <v/>
      </c>
      <c r="Q32" s="8" t="str">
        <f t="shared" si="0"/>
        <v/>
      </c>
      <c r="R32" s="8" t="str">
        <f t="shared" si="1"/>
        <v/>
      </c>
      <c r="S32" s="8" t="str">
        <f t="shared" si="2"/>
        <v/>
      </c>
    </row>
    <row r="33" customHeight="1" spans="16:19">
      <c r="P33" s="8" t="str">
        <f>IFERROR(INDEX(PropData!$A:$C,MATCH(D33,PropData!$C:$C,0),1),"")&amp;IFERROR("_"&amp;INDEX(PropData!$A:$C,MATCH(H33,PropData!$C:$C,0),1),"")&amp;IFERROR("_"&amp;INDEX(PropData!$A:$C,MATCH(L33,PropData!$C:$C,0),1),"")</f>
        <v/>
      </c>
      <c r="Q33" s="8" t="str">
        <f t="shared" si="0"/>
        <v/>
      </c>
      <c r="R33" s="8" t="str">
        <f t="shared" si="1"/>
        <v/>
      </c>
      <c r="S33" s="8" t="str">
        <f t="shared" si="2"/>
        <v/>
      </c>
    </row>
    <row r="34" customHeight="1" spans="16:19">
      <c r="P34" s="8" t="str">
        <f>IFERROR(INDEX(PropData!$A:$C,MATCH(D34,PropData!$C:$C,0),1),"")&amp;IFERROR("_"&amp;INDEX(PropData!$A:$C,MATCH(H34,PropData!$C:$C,0),1),"")&amp;IFERROR("_"&amp;INDEX(PropData!$A:$C,MATCH(L34,PropData!$C:$C,0),1),"")</f>
        <v/>
      </c>
      <c r="Q34" s="8" t="str">
        <f t="shared" si="0"/>
        <v/>
      </c>
      <c r="R34" s="8" t="str">
        <f t="shared" si="1"/>
        <v/>
      </c>
      <c r="S34" s="8" t="str">
        <f t="shared" si="2"/>
        <v/>
      </c>
    </row>
    <row r="35" customHeight="1" spans="16:19">
      <c r="P35" s="8" t="str">
        <f>IFERROR(INDEX(PropData!$A:$C,MATCH(D35,PropData!$C:$C,0),1),"")&amp;IFERROR("_"&amp;INDEX(PropData!$A:$C,MATCH(H35,PropData!$C:$C,0),1),"")&amp;IFERROR("_"&amp;INDEX(PropData!$A:$C,MATCH(L35,PropData!$C:$C,0),1),"")</f>
        <v/>
      </c>
      <c r="Q35" s="8" t="str">
        <f t="shared" si="0"/>
        <v/>
      </c>
      <c r="R35" s="8" t="str">
        <f t="shared" si="1"/>
        <v/>
      </c>
      <c r="S35" s="8" t="str">
        <f t="shared" si="2"/>
        <v/>
      </c>
    </row>
    <row r="36" customHeight="1" spans="16:19">
      <c r="P36" s="8" t="str">
        <f>IFERROR(INDEX(PropData!$A:$C,MATCH(D36,PropData!$C:$C,0),1),"")&amp;IFERROR("_"&amp;INDEX(PropData!$A:$C,MATCH(H36,PropData!$C:$C,0),1),"")&amp;IFERROR("_"&amp;INDEX(PropData!$A:$C,MATCH(L36,PropData!$C:$C,0),1),"")</f>
        <v/>
      </c>
      <c r="Q36" s="8" t="str">
        <f t="shared" si="0"/>
        <v/>
      </c>
      <c r="R36" s="8" t="str">
        <f t="shared" si="1"/>
        <v/>
      </c>
      <c r="S36" s="8" t="str">
        <f t="shared" si="2"/>
        <v/>
      </c>
    </row>
    <row r="37" customHeight="1" spans="16:19">
      <c r="P37" s="8" t="str">
        <f>IFERROR(INDEX(PropData!$A:$C,MATCH(D37,PropData!$C:$C,0),1),"")&amp;IFERROR("_"&amp;INDEX(PropData!$A:$C,MATCH(H37,PropData!$C:$C,0),1),"")&amp;IFERROR("_"&amp;INDEX(PropData!$A:$C,MATCH(L37,PropData!$C:$C,0),1),"")</f>
        <v/>
      </c>
      <c r="Q37" s="8" t="str">
        <f t="shared" si="0"/>
        <v/>
      </c>
      <c r="R37" s="8" t="str">
        <f t="shared" si="1"/>
        <v/>
      </c>
      <c r="S37" s="8" t="str">
        <f t="shared" si="2"/>
        <v/>
      </c>
    </row>
    <row r="38" customHeight="1" spans="16:19">
      <c r="P38" s="8" t="str">
        <f>IFERROR(INDEX(PropData!$A:$C,MATCH(D38,PropData!$C:$C,0),1),"")&amp;IFERROR("_"&amp;INDEX(PropData!$A:$C,MATCH(H38,PropData!$C:$C,0),1),"")&amp;IFERROR("_"&amp;INDEX(PropData!$A:$C,MATCH(L38,PropData!$C:$C,0),1),"")</f>
        <v/>
      </c>
      <c r="Q38" s="8" t="str">
        <f t="shared" si="0"/>
        <v/>
      </c>
      <c r="R38" s="8" t="str">
        <f t="shared" si="1"/>
        <v/>
      </c>
      <c r="S38" s="8" t="str">
        <f t="shared" si="2"/>
        <v/>
      </c>
    </row>
    <row r="39" customHeight="1" spans="16:19">
      <c r="P39" s="8" t="str">
        <f>IFERROR(INDEX(PropData!$A:$C,MATCH(D39,PropData!$C:$C,0),1),"")&amp;IFERROR("_"&amp;INDEX(PropData!$A:$C,MATCH(H39,PropData!$C:$C,0),1),"")&amp;IFERROR("_"&amp;INDEX(PropData!$A:$C,MATCH(L39,PropData!$C:$C,0),1),"")</f>
        <v/>
      </c>
      <c r="Q39" s="8" t="str">
        <f t="shared" si="0"/>
        <v/>
      </c>
      <c r="R39" s="8" t="str">
        <f t="shared" si="1"/>
        <v/>
      </c>
      <c r="S39" s="8" t="str">
        <f t="shared" si="2"/>
        <v/>
      </c>
    </row>
    <row r="40" customHeight="1" spans="16:19">
      <c r="P40" s="8" t="str">
        <f>IFERROR(INDEX(PropData!$A:$C,MATCH(D40,PropData!$C:$C,0),1),"")&amp;IFERROR("_"&amp;INDEX(PropData!$A:$C,MATCH(H40,PropData!$C:$C,0),1),"")&amp;IFERROR("_"&amp;INDEX(PropData!$A:$C,MATCH(L40,PropData!$C:$C,0),1),"")</f>
        <v/>
      </c>
      <c r="Q40" s="8" t="str">
        <f t="shared" si="0"/>
        <v/>
      </c>
      <c r="R40" s="8" t="str">
        <f t="shared" si="1"/>
        <v/>
      </c>
      <c r="S40" s="8" t="str">
        <f t="shared" si="2"/>
        <v/>
      </c>
    </row>
    <row r="41" customHeight="1" spans="16:19">
      <c r="P41" s="8" t="str">
        <f>IFERROR(INDEX(PropData!$A:$C,MATCH(D41,PropData!$C:$C,0),1),"")&amp;IFERROR("_"&amp;INDEX(PropData!$A:$C,MATCH(H41,PropData!$C:$C,0),1),"")&amp;IFERROR("_"&amp;INDEX(PropData!$A:$C,MATCH(L41,PropData!$C:$C,0),1),"")</f>
        <v/>
      </c>
      <c r="Q41" s="8" t="str">
        <f t="shared" si="0"/>
        <v/>
      </c>
      <c r="R41" s="8" t="str">
        <f t="shared" si="1"/>
        <v/>
      </c>
      <c r="S41" s="8" t="str">
        <f t="shared" si="2"/>
        <v/>
      </c>
    </row>
    <row r="42" customHeight="1" spans="16:19">
      <c r="P42" s="8" t="str">
        <f>IFERROR(INDEX(PropData!$A:$C,MATCH(D42,PropData!$C:$C,0),1),"")&amp;IFERROR("_"&amp;INDEX(PropData!$A:$C,MATCH(H42,PropData!$C:$C,0),1),"")&amp;IFERROR("_"&amp;INDEX(PropData!$A:$C,MATCH(L42,PropData!$C:$C,0),1),"")</f>
        <v/>
      </c>
      <c r="Q42" s="8" t="str">
        <f t="shared" si="0"/>
        <v/>
      </c>
      <c r="R42" s="8" t="str">
        <f t="shared" si="1"/>
        <v/>
      </c>
      <c r="S42" s="8" t="str">
        <f t="shared" si="2"/>
        <v/>
      </c>
    </row>
    <row r="43" customHeight="1" spans="16:19">
      <c r="P43" s="8" t="str">
        <f>IFERROR(INDEX(PropData!$A:$C,MATCH(D43,PropData!$C:$C,0),1),"")&amp;IFERROR("_"&amp;INDEX(PropData!$A:$C,MATCH(H43,PropData!$C:$C,0),1),"")&amp;IFERROR("_"&amp;INDEX(PropData!$A:$C,MATCH(L43,PropData!$C:$C,0),1),"")</f>
        <v/>
      </c>
      <c r="Q43" s="8" t="str">
        <f t="shared" si="0"/>
        <v/>
      </c>
      <c r="R43" s="8" t="str">
        <f t="shared" si="1"/>
        <v/>
      </c>
      <c r="S43" s="8" t="str">
        <f t="shared" si="2"/>
        <v/>
      </c>
    </row>
    <row r="44" customHeight="1" spans="16:19">
      <c r="P44" s="8" t="str">
        <f>IFERROR(INDEX(PropData!$A:$C,MATCH(D44,PropData!$C:$C,0),1),"")&amp;IFERROR("_"&amp;INDEX(PropData!$A:$C,MATCH(H44,PropData!$C:$C,0),1),"")&amp;IFERROR("_"&amp;INDEX(PropData!$A:$C,MATCH(L44,PropData!$C:$C,0),1),"")</f>
        <v/>
      </c>
      <c r="Q44" s="8" t="str">
        <f t="shared" si="0"/>
        <v/>
      </c>
      <c r="R44" s="8" t="str">
        <f t="shared" si="1"/>
        <v/>
      </c>
      <c r="S44" s="8" t="str">
        <f t="shared" si="2"/>
        <v/>
      </c>
    </row>
    <row r="45" customHeight="1" spans="16:19">
      <c r="P45" s="8" t="str">
        <f>IFERROR(INDEX(PropData!$A:$C,MATCH(D45,PropData!$C:$C,0),1),"")&amp;IFERROR("_"&amp;INDEX(PropData!$A:$C,MATCH(H45,PropData!$C:$C,0),1),"")&amp;IFERROR("_"&amp;INDEX(PropData!$A:$C,MATCH(L45,PropData!$C:$C,0),1),"")</f>
        <v/>
      </c>
      <c r="Q45" s="8" t="str">
        <f t="shared" si="0"/>
        <v/>
      </c>
      <c r="R45" s="8" t="str">
        <f t="shared" si="1"/>
        <v/>
      </c>
      <c r="S45" s="8" t="str">
        <f t="shared" si="2"/>
        <v/>
      </c>
    </row>
    <row r="46" customHeight="1" spans="16:19">
      <c r="P46" s="8" t="str">
        <f>IFERROR(INDEX(PropData!$A:$C,MATCH(D46,PropData!$C:$C,0),1),"")&amp;IFERROR("_"&amp;INDEX(PropData!$A:$C,MATCH(H46,PropData!$C:$C,0),1),"")&amp;IFERROR("_"&amp;INDEX(PropData!$A:$C,MATCH(L46,PropData!$C:$C,0),1),"")</f>
        <v/>
      </c>
      <c r="Q46" s="8" t="str">
        <f t="shared" si="0"/>
        <v/>
      </c>
      <c r="R46" s="8" t="str">
        <f t="shared" si="1"/>
        <v/>
      </c>
      <c r="S46" s="8" t="str">
        <f t="shared" si="2"/>
        <v/>
      </c>
    </row>
    <row r="47" customHeight="1" spans="16:19">
      <c r="P47" s="8" t="str">
        <f>IFERROR(INDEX(PropData!$A:$C,MATCH(D47,PropData!$C:$C,0),1),"")&amp;IFERROR("_"&amp;INDEX(PropData!$A:$C,MATCH(H47,PropData!$C:$C,0),1),"")&amp;IFERROR("_"&amp;INDEX(PropData!$A:$C,MATCH(L47,PropData!$C:$C,0),1),"")</f>
        <v/>
      </c>
      <c r="Q47" s="8" t="str">
        <f t="shared" si="0"/>
        <v/>
      </c>
      <c r="R47" s="8" t="str">
        <f t="shared" si="1"/>
        <v/>
      </c>
      <c r="S47" s="8" t="str">
        <f t="shared" si="2"/>
        <v/>
      </c>
    </row>
    <row r="48" customHeight="1" spans="16:19">
      <c r="P48" s="8" t="str">
        <f>IFERROR(INDEX(PropData!$A:$C,MATCH(D48,PropData!$C:$C,0),1),"")&amp;IFERROR("_"&amp;INDEX(PropData!$A:$C,MATCH(H48,PropData!$C:$C,0),1),"")&amp;IFERROR("_"&amp;INDEX(PropData!$A:$C,MATCH(L48,PropData!$C:$C,0),1),"")</f>
        <v/>
      </c>
      <c r="Q48" s="8" t="str">
        <f t="shared" si="0"/>
        <v/>
      </c>
      <c r="R48" s="8" t="str">
        <f t="shared" si="1"/>
        <v/>
      </c>
      <c r="S48" s="8" t="str">
        <f t="shared" si="2"/>
        <v/>
      </c>
    </row>
    <row r="49" customHeight="1" spans="16:19">
      <c r="P49" s="8" t="str">
        <f>IFERROR(INDEX(PropData!$A:$C,MATCH(D49,PropData!$C:$C,0),1),"")&amp;IFERROR("_"&amp;INDEX(PropData!$A:$C,MATCH(H49,PropData!$C:$C,0),1),"")&amp;IFERROR("_"&amp;INDEX(PropData!$A:$C,MATCH(L49,PropData!$C:$C,0),1),"")</f>
        <v/>
      </c>
      <c r="Q49" s="8" t="str">
        <f t="shared" si="0"/>
        <v/>
      </c>
      <c r="R49" s="8" t="str">
        <f t="shared" si="1"/>
        <v/>
      </c>
      <c r="S49" s="8" t="str">
        <f t="shared" si="2"/>
        <v/>
      </c>
    </row>
    <row r="50" customHeight="1" spans="16:19">
      <c r="P50" s="8" t="str">
        <f>IFERROR(INDEX(PropData!$A:$C,MATCH(D50,PropData!$C:$C,0),1),"")&amp;IFERROR("_"&amp;INDEX(PropData!$A:$C,MATCH(H50,PropData!$C:$C,0),1),"")&amp;IFERROR("_"&amp;INDEX(PropData!$A:$C,MATCH(L50,PropData!$C:$C,0),1),"")</f>
        <v/>
      </c>
      <c r="Q50" s="8" t="str">
        <f t="shared" si="0"/>
        <v/>
      </c>
      <c r="R50" s="8" t="str">
        <f t="shared" si="1"/>
        <v/>
      </c>
      <c r="S50" s="8" t="str">
        <f t="shared" si="2"/>
        <v/>
      </c>
    </row>
    <row r="51" customHeight="1" spans="16:19">
      <c r="P51" s="8" t="str">
        <f>IFERROR(INDEX(PropData!$A:$C,MATCH(D51,PropData!$C:$C,0),1),"")&amp;IFERROR("_"&amp;INDEX(PropData!$A:$C,MATCH(H51,PropData!$C:$C,0),1),"")&amp;IFERROR("_"&amp;INDEX(PropData!$A:$C,MATCH(L51,PropData!$C:$C,0),1),"")</f>
        <v/>
      </c>
      <c r="Q51" s="8" t="str">
        <f t="shared" si="0"/>
        <v/>
      </c>
      <c r="R51" s="8" t="str">
        <f t="shared" si="1"/>
        <v/>
      </c>
      <c r="S51" s="8" t="str">
        <f t="shared" si="2"/>
        <v/>
      </c>
    </row>
    <row r="52" customHeight="1" spans="16:19">
      <c r="P52" s="8" t="str">
        <f>IFERROR(INDEX(PropData!$A:$C,MATCH(D52,PropData!$C:$C,0),1),"")&amp;IFERROR("_"&amp;INDEX(PropData!$A:$C,MATCH(H52,PropData!$C:$C,0),1),"")&amp;IFERROR("_"&amp;INDEX(PropData!$A:$C,MATCH(L52,PropData!$C:$C,0),1),"")</f>
        <v/>
      </c>
      <c r="Q52" s="8" t="str">
        <f t="shared" si="0"/>
        <v/>
      </c>
      <c r="R52" s="8" t="str">
        <f t="shared" si="1"/>
        <v/>
      </c>
      <c r="S52" s="8" t="str">
        <f t="shared" si="2"/>
        <v/>
      </c>
    </row>
    <row r="53" customHeight="1" spans="16:19">
      <c r="P53" s="8" t="str">
        <f>IFERROR(INDEX(PropData!$A:$C,MATCH(D53,PropData!$C:$C,0),1),"")&amp;IFERROR("_"&amp;INDEX(PropData!$A:$C,MATCH(H53,PropData!$C:$C,0),1),"")&amp;IFERROR("_"&amp;INDEX(PropData!$A:$C,MATCH(L53,PropData!$C:$C,0),1),"")</f>
        <v/>
      </c>
      <c r="Q53" s="8" t="str">
        <f t="shared" si="0"/>
        <v/>
      </c>
      <c r="R53" s="8" t="str">
        <f t="shared" si="1"/>
        <v/>
      </c>
      <c r="S53" s="8" t="str">
        <f t="shared" si="2"/>
        <v/>
      </c>
    </row>
    <row r="54" customHeight="1" spans="16:19">
      <c r="P54" s="8" t="str">
        <f>IFERROR(INDEX(PropData!$A:$C,MATCH(D54,PropData!$C:$C,0),1),"")&amp;IFERROR("_"&amp;INDEX(PropData!$A:$C,MATCH(H54,PropData!$C:$C,0),1),"")&amp;IFERROR("_"&amp;INDEX(PropData!$A:$C,MATCH(L54,PropData!$C:$C,0),1),"")</f>
        <v/>
      </c>
      <c r="Q54" s="8" t="str">
        <f t="shared" si="0"/>
        <v/>
      </c>
      <c r="R54" s="8" t="str">
        <f t="shared" si="1"/>
        <v/>
      </c>
      <c r="S54" s="8" t="str">
        <f t="shared" si="2"/>
        <v/>
      </c>
    </row>
    <row r="55" customHeight="1" spans="16:19">
      <c r="P55" s="8" t="str">
        <f>IFERROR(INDEX(PropData!$A:$C,MATCH(D55,PropData!$C:$C,0),1),"")&amp;IFERROR("_"&amp;INDEX(PropData!$A:$C,MATCH(H55,PropData!$C:$C,0),1),"")&amp;IFERROR("_"&amp;INDEX(PropData!$A:$C,MATCH(L55,PropData!$C:$C,0),1),"")</f>
        <v/>
      </c>
      <c r="Q55" s="8" t="str">
        <f t="shared" si="0"/>
        <v/>
      </c>
      <c r="R55" s="8" t="str">
        <f t="shared" si="1"/>
        <v/>
      </c>
      <c r="S55" s="8" t="str">
        <f t="shared" si="2"/>
        <v/>
      </c>
    </row>
    <row r="56" customHeight="1" spans="16:19">
      <c r="P56" s="8" t="str">
        <f>IFERROR(INDEX(PropData!$A:$C,MATCH(D56,PropData!$C:$C,0),1),"")&amp;IFERROR("_"&amp;INDEX(PropData!$A:$C,MATCH(H56,PropData!$C:$C,0),1),"")&amp;IFERROR("_"&amp;INDEX(PropData!$A:$C,MATCH(L56,PropData!$C:$C,0),1),"")</f>
        <v/>
      </c>
      <c r="Q56" s="8" t="str">
        <f t="shared" si="0"/>
        <v/>
      </c>
      <c r="R56" s="8" t="str">
        <f t="shared" si="1"/>
        <v/>
      </c>
      <c r="S56" s="8" t="str">
        <f t="shared" si="2"/>
        <v/>
      </c>
    </row>
    <row r="57" customHeight="1" spans="16:19">
      <c r="P57" s="8" t="str">
        <f>IFERROR(INDEX(PropData!$A:$C,MATCH(D57,PropData!$C:$C,0),1),"")&amp;IFERROR("_"&amp;INDEX(PropData!$A:$C,MATCH(H57,PropData!$C:$C,0),1),"")&amp;IFERROR("_"&amp;INDEX(PropData!$A:$C,MATCH(L57,PropData!$C:$C,0),1),"")</f>
        <v/>
      </c>
      <c r="Q57" s="8" t="str">
        <f t="shared" si="0"/>
        <v/>
      </c>
      <c r="R57" s="8" t="str">
        <f t="shared" si="1"/>
        <v/>
      </c>
      <c r="S57" s="8" t="str">
        <f t="shared" si="2"/>
        <v/>
      </c>
    </row>
    <row r="58" customHeight="1" spans="16:19">
      <c r="P58" s="8" t="str">
        <f>IFERROR(INDEX(PropData!$A:$C,MATCH(D58,PropData!$C:$C,0),1),"")&amp;IFERROR("_"&amp;INDEX(PropData!$A:$C,MATCH(H58,PropData!$C:$C,0),1),"")&amp;IFERROR("_"&amp;INDEX(PropData!$A:$C,MATCH(L58,PropData!$C:$C,0),1),"")</f>
        <v/>
      </c>
      <c r="Q58" s="8" t="str">
        <f t="shared" si="0"/>
        <v/>
      </c>
      <c r="R58" s="8" t="str">
        <f t="shared" si="1"/>
        <v/>
      </c>
      <c r="S58" s="8" t="str">
        <f t="shared" si="2"/>
        <v/>
      </c>
    </row>
    <row r="59" customHeight="1" spans="16:19">
      <c r="P59" s="8" t="str">
        <f>IFERROR(INDEX(PropData!$A:$C,MATCH(D59,PropData!$C:$C,0),1),"")&amp;IFERROR("_"&amp;INDEX(PropData!$A:$C,MATCH(H59,PropData!$C:$C,0),1),"")&amp;IFERROR("_"&amp;INDEX(PropData!$A:$C,MATCH(L59,PropData!$C:$C,0),1),"")</f>
        <v/>
      </c>
      <c r="Q59" s="8" t="str">
        <f t="shared" si="0"/>
        <v/>
      </c>
      <c r="R59" s="8" t="str">
        <f t="shared" si="1"/>
        <v/>
      </c>
      <c r="S59" s="8" t="str">
        <f t="shared" si="2"/>
        <v/>
      </c>
    </row>
    <row r="60" customHeight="1" spans="16:19">
      <c r="P60" s="8" t="str">
        <f>IFERROR(INDEX(PropData!$A:$C,MATCH(D60,PropData!$C:$C,0),1),"")&amp;IFERROR("_"&amp;INDEX(PropData!$A:$C,MATCH(H60,PropData!$C:$C,0),1),"")&amp;IFERROR("_"&amp;INDEX(PropData!$A:$C,MATCH(L60,PropData!$C:$C,0),1),"")</f>
        <v/>
      </c>
      <c r="Q60" s="8" t="str">
        <f t="shared" si="0"/>
        <v/>
      </c>
      <c r="R60" s="8" t="str">
        <f t="shared" si="1"/>
        <v/>
      </c>
      <c r="S60" s="8" t="str">
        <f t="shared" si="2"/>
        <v/>
      </c>
    </row>
    <row r="61" customHeight="1" spans="16:19">
      <c r="P61" s="8" t="str">
        <f>IFERROR(INDEX(PropData!$A:$C,MATCH(D61,PropData!$C:$C,0),1),"")&amp;IFERROR("_"&amp;INDEX(PropData!$A:$C,MATCH(H61,PropData!$C:$C,0),1),"")&amp;IFERROR("_"&amp;INDEX(PropData!$A:$C,MATCH(L61,PropData!$C:$C,0),1),"")</f>
        <v/>
      </c>
      <c r="Q61" s="8" t="str">
        <f t="shared" si="0"/>
        <v/>
      </c>
      <c r="R61" s="8" t="str">
        <f t="shared" si="1"/>
        <v/>
      </c>
      <c r="S61" s="8" t="str">
        <f t="shared" si="2"/>
        <v/>
      </c>
    </row>
    <row r="62" customHeight="1" spans="16:19">
      <c r="P62" s="8" t="str">
        <f>IFERROR(INDEX(PropData!$A:$C,MATCH(D62,PropData!$C:$C,0),1),"")&amp;IFERROR("_"&amp;INDEX(PropData!$A:$C,MATCH(H62,PropData!$C:$C,0),1),"")&amp;IFERROR("_"&amp;INDEX(PropData!$A:$C,MATCH(L62,PropData!$C:$C,0),1),"")</f>
        <v/>
      </c>
      <c r="Q62" s="8" t="str">
        <f t="shared" si="0"/>
        <v/>
      </c>
      <c r="R62" s="8" t="str">
        <f t="shared" si="1"/>
        <v/>
      </c>
      <c r="S62" s="8" t="str">
        <f t="shared" si="2"/>
        <v/>
      </c>
    </row>
    <row r="63" customHeight="1" spans="16:19">
      <c r="P63" s="8" t="str">
        <f>IFERROR(INDEX(PropData!$A:$C,MATCH(D63,PropData!$C:$C,0),1),"")&amp;IFERROR("_"&amp;INDEX(PropData!$A:$C,MATCH(H63,PropData!$C:$C,0),1),"")&amp;IFERROR("_"&amp;INDEX(PropData!$A:$C,MATCH(L63,PropData!$C:$C,0),1),"")</f>
        <v/>
      </c>
      <c r="Q63" s="8" t="str">
        <f t="shared" si="0"/>
        <v/>
      </c>
      <c r="R63" s="8" t="str">
        <f t="shared" si="1"/>
        <v/>
      </c>
      <c r="S63" s="8" t="str">
        <f t="shared" si="2"/>
        <v/>
      </c>
    </row>
    <row r="64" customHeight="1" spans="16:19">
      <c r="P64" s="8" t="str">
        <f>IFERROR(INDEX(PropData!$A:$C,MATCH(D64,PropData!$C:$C,0),1),"")&amp;IFERROR("_"&amp;INDEX(PropData!$A:$C,MATCH(H64,PropData!$C:$C,0),1),"")&amp;IFERROR("_"&amp;INDEX(PropData!$A:$C,MATCH(L64,PropData!$C:$C,0),1),"")</f>
        <v/>
      </c>
      <c r="Q64" s="8" t="str">
        <f t="shared" si="0"/>
        <v/>
      </c>
      <c r="R64" s="8" t="str">
        <f t="shared" si="1"/>
        <v/>
      </c>
      <c r="S64" s="8" t="str">
        <f t="shared" si="2"/>
        <v/>
      </c>
    </row>
    <row r="65" customHeight="1" spans="16:19">
      <c r="P65" s="8" t="str">
        <f>IFERROR(INDEX(PropData!$A:$C,MATCH(D65,PropData!$C:$C,0),1),"")&amp;IFERROR("_"&amp;INDEX(PropData!$A:$C,MATCH(H65,PropData!$C:$C,0),1),"")&amp;IFERROR("_"&amp;INDEX(PropData!$A:$C,MATCH(L65,PropData!$C:$C,0),1),"")</f>
        <v/>
      </c>
      <c r="Q65" s="8" t="str">
        <f t="shared" si="0"/>
        <v/>
      </c>
      <c r="R65" s="8" t="str">
        <f t="shared" si="1"/>
        <v/>
      </c>
      <c r="S65" s="8" t="str">
        <f t="shared" si="2"/>
        <v/>
      </c>
    </row>
    <row r="66" customHeight="1" spans="16:19">
      <c r="P66" s="8" t="str">
        <f>IFERROR(INDEX(PropData!$A:$C,MATCH(D66,PropData!$C:$C,0),1),"")&amp;IFERROR("_"&amp;INDEX(PropData!$A:$C,MATCH(H66,PropData!$C:$C,0),1),"")&amp;IFERROR("_"&amp;INDEX(PropData!$A:$C,MATCH(L66,PropData!$C:$C,0),1),"")</f>
        <v/>
      </c>
      <c r="Q66" s="8" t="str">
        <f t="shared" si="0"/>
        <v/>
      </c>
      <c r="R66" s="8" t="str">
        <f t="shared" si="1"/>
        <v/>
      </c>
      <c r="S66" s="8" t="str">
        <f t="shared" si="2"/>
        <v/>
      </c>
    </row>
  </sheetData>
  <dataValidations count="1">
    <dataValidation type="list" allowBlank="1" showInputMessage="1" showErrorMessage="1" sqref="D5:D66 H5:H66 L5:L66">
      <formula1>PropData!#REF!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P5"/>
  <sheetViews>
    <sheetView workbookViewId="0">
      <selection activeCell="J12" sqref="J12"/>
    </sheetView>
  </sheetViews>
  <sheetFormatPr defaultColWidth="9" defaultRowHeight="21.95" customHeight="1" outlineLevelRow="4"/>
  <cols>
    <col min="1" max="1" width="8.5" style="8" customWidth="1"/>
    <col min="2" max="2" width="5.25" style="8" customWidth="1"/>
    <col min="3" max="3" width="11" style="8" customWidth="1"/>
    <col min="4" max="4" width="9" style="8" customWidth="1"/>
    <col min="5" max="5" width="12.375" style="8" customWidth="1"/>
    <col min="6" max="6" width="6" style="8" customWidth="1"/>
    <col min="7" max="7" width="9" style="8" customWidth="1"/>
    <col min="8" max="8" width="9" style="8"/>
    <col min="9" max="9" width="6" style="8" customWidth="1"/>
    <col min="10" max="10" width="9" style="8" customWidth="1"/>
    <col min="11" max="11" width="12.5" style="8" customWidth="1"/>
    <col min="12" max="12" width="13" style="8" customWidth="1"/>
    <col min="13" max="13" width="22.5" style="8" customWidth="1"/>
    <col min="14" max="15" width="16.25" style="8" customWidth="1"/>
    <col min="16" max="17" width="14.125" style="8" customWidth="1"/>
    <col min="18" max="16384" width="9" style="8"/>
  </cols>
  <sheetData>
    <row r="1" customHeight="1" spans="1:1">
      <c r="A1" s="20" t="str">
        <f>VLOOKUP($A$2,表索引!A:D,4,FALSE)</f>
        <v>IapSqlData</v>
      </c>
    </row>
    <row r="2" s="1" customFormat="1" customHeight="1" spans="1:16">
      <c r="A2" s="1" t="s">
        <v>5</v>
      </c>
      <c r="B2" s="1" t="s">
        <v>86</v>
      </c>
      <c r="C2" s="1" t="s">
        <v>87</v>
      </c>
      <c r="D2" s="1" t="s">
        <v>78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52</v>
      </c>
      <c r="J2" s="1" t="s">
        <v>92</v>
      </c>
      <c r="K2" s="1" t="s">
        <v>93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</row>
    <row r="3" s="2" customFormat="1" customHeight="1" spans="1:16">
      <c r="A3" s="2" t="s">
        <v>55</v>
      </c>
      <c r="B3" s="2" t="s">
        <v>99</v>
      </c>
      <c r="C3" s="2" t="s">
        <v>100</v>
      </c>
      <c r="D3" s="2" t="s">
        <v>81</v>
      </c>
      <c r="E3" s="2" t="s">
        <v>101</v>
      </c>
      <c r="F3" s="2" t="s">
        <v>89</v>
      </c>
      <c r="G3" s="2" t="s">
        <v>102</v>
      </c>
      <c r="H3" s="2" t="s">
        <v>103</v>
      </c>
      <c r="I3" s="2" t="s">
        <v>57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</row>
    <row r="4" s="22" customFormat="1" customHeight="1" spans="1:16">
      <c r="A4" s="22" t="s">
        <v>49</v>
      </c>
      <c r="B4" s="22" t="s">
        <v>49</v>
      </c>
      <c r="C4" s="22" t="s">
        <v>49</v>
      </c>
      <c r="D4" s="22" t="s">
        <v>60</v>
      </c>
      <c r="E4" s="22" t="s">
        <v>60</v>
      </c>
      <c r="F4" s="22" t="s">
        <v>60</v>
      </c>
      <c r="G4" s="22" t="s">
        <v>60</v>
      </c>
      <c r="H4" s="22" t="s">
        <v>60</v>
      </c>
      <c r="I4" s="22" t="s">
        <v>60</v>
      </c>
      <c r="J4" s="22" t="s">
        <v>60</v>
      </c>
      <c r="K4" s="22" t="s">
        <v>49</v>
      </c>
      <c r="L4" s="22" t="s">
        <v>49</v>
      </c>
      <c r="M4" s="22" t="s">
        <v>60</v>
      </c>
      <c r="N4" s="22" t="s">
        <v>61</v>
      </c>
      <c r="O4" s="22" t="s">
        <v>49</v>
      </c>
      <c r="P4" s="22" t="s">
        <v>61</v>
      </c>
    </row>
    <row r="5" customHeight="1" spans="1:1">
      <c r="A5" s="8">
        <f>VLOOKUP($A$2,表索引!A:C,3,FALSE)+ROW(A5)-4</f>
        <v>15001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A5" sqref="A5"/>
    </sheetView>
  </sheetViews>
  <sheetFormatPr defaultColWidth="9" defaultRowHeight="21.95" customHeight="1" outlineLevelRow="4"/>
  <cols>
    <col min="1" max="1" width="8.5" style="8" customWidth="1"/>
    <col min="2" max="2" width="8.375" style="8" customWidth="1"/>
    <col min="3" max="3" width="11" style="8" customWidth="1"/>
    <col min="4" max="4" width="9" style="8" customWidth="1"/>
    <col min="5" max="5" width="12.375" style="8" customWidth="1"/>
    <col min="6" max="6" width="9" style="8" customWidth="1"/>
    <col min="7" max="7" width="9" style="8"/>
    <col min="8" max="8" width="6" style="8" customWidth="1"/>
    <col min="9" max="9" width="9" style="8" customWidth="1"/>
    <col min="10" max="10" width="12.5" style="8" customWidth="1"/>
    <col min="11" max="11" width="13" style="8" customWidth="1"/>
    <col min="12" max="12" width="14.125" style="8" customWidth="1"/>
    <col min="13" max="16384" width="9" style="8"/>
  </cols>
  <sheetData>
    <row r="1" customHeight="1" spans="1:1">
      <c r="A1" s="20" t="str">
        <f>VLOOKUP($A$2,表索引!A:D,4,FALSE)</f>
        <v>IAdsData</v>
      </c>
    </row>
    <row r="2" s="1" customFormat="1" customHeight="1" spans="1:11">
      <c r="A2" s="1" t="s">
        <v>7</v>
      </c>
      <c r="B2" s="1" t="s">
        <v>86</v>
      </c>
      <c r="C2" s="1" t="s">
        <v>87</v>
      </c>
      <c r="D2" s="1" t="s">
        <v>78</v>
      </c>
      <c r="E2" s="1" t="s">
        <v>88</v>
      </c>
      <c r="F2" s="1" t="s">
        <v>90</v>
      </c>
      <c r="G2" s="1" t="s">
        <v>91</v>
      </c>
      <c r="H2" s="1" t="s">
        <v>52</v>
      </c>
      <c r="I2" s="1" t="s">
        <v>92</v>
      </c>
      <c r="J2" s="1" t="s">
        <v>93</v>
      </c>
      <c r="K2" s="1" t="s">
        <v>94</v>
      </c>
    </row>
    <row r="3" s="2" customFormat="1" customHeight="1" spans="1:11">
      <c r="A3" s="2" t="s">
        <v>55</v>
      </c>
      <c r="B3" s="2" t="s">
        <v>111</v>
      </c>
      <c r="C3" s="2" t="s">
        <v>100</v>
      </c>
      <c r="D3" s="2" t="s">
        <v>81</v>
      </c>
      <c r="E3" s="2" t="s">
        <v>101</v>
      </c>
      <c r="F3" s="2" t="s">
        <v>102</v>
      </c>
      <c r="G3" s="2" t="s">
        <v>103</v>
      </c>
      <c r="H3" s="2" t="s">
        <v>57</v>
      </c>
      <c r="I3" s="2" t="s">
        <v>104</v>
      </c>
      <c r="J3" s="2" t="s">
        <v>105</v>
      </c>
      <c r="K3" s="2" t="s">
        <v>106</v>
      </c>
    </row>
    <row r="4" s="22" customFormat="1" customHeight="1" spans="1:11">
      <c r="A4" s="22" t="s">
        <v>49</v>
      </c>
      <c r="B4" s="22" t="s">
        <v>49</v>
      </c>
      <c r="C4" s="22" t="s">
        <v>49</v>
      </c>
      <c r="D4" s="22" t="s">
        <v>60</v>
      </c>
      <c r="E4" s="22" t="s">
        <v>60</v>
      </c>
      <c r="F4" s="22" t="s">
        <v>60</v>
      </c>
      <c r="G4" s="22" t="s">
        <v>60</v>
      </c>
      <c r="H4" s="22" t="s">
        <v>60</v>
      </c>
      <c r="I4" s="22" t="s">
        <v>60</v>
      </c>
      <c r="J4" s="22" t="s">
        <v>49</v>
      </c>
      <c r="K4" s="22" t="s">
        <v>49</v>
      </c>
    </row>
    <row r="5" customHeight="1" spans="1:1">
      <c r="A5" s="8">
        <f>VLOOKUP($A$2,表索引!A:C,3,FALSE)+ROW(A5)-4</f>
        <v>16001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F5"/>
  <sheetViews>
    <sheetView workbookViewId="0">
      <selection activeCell="F2" sqref="F2"/>
    </sheetView>
  </sheetViews>
  <sheetFormatPr defaultColWidth="9" defaultRowHeight="21.95" customHeight="1" outlineLevelRow="4" outlineLevelCol="5"/>
  <cols>
    <col min="1" max="2" width="11.5" style="8" customWidth="1"/>
    <col min="3" max="6" width="13" style="8" customWidth="1"/>
    <col min="7" max="16384" width="9" style="8"/>
  </cols>
  <sheetData>
    <row r="1" customHeight="1" spans="1:3">
      <c r="A1" s="20" t="str">
        <f>VLOOKUP($A$2,表索引!A:D,4,FALSE)</f>
        <v>ISqlData</v>
      </c>
      <c r="B1" s="20"/>
      <c r="C1" s="20"/>
    </row>
    <row r="2" s="1" customFormat="1" customHeight="1" spans="1:6">
      <c r="A2" s="1" t="s">
        <v>9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</row>
    <row r="3" s="2" customFormat="1" customHeight="1" spans="1:6">
      <c r="A3" s="2" t="s">
        <v>55</v>
      </c>
      <c r="B3" s="21" t="s">
        <v>100</v>
      </c>
      <c r="C3" s="21" t="s">
        <v>117</v>
      </c>
      <c r="D3" s="21" t="s">
        <v>118</v>
      </c>
      <c r="E3" s="21" t="s">
        <v>119</v>
      </c>
      <c r="F3" s="21" t="s">
        <v>120</v>
      </c>
    </row>
    <row r="4" s="2" customFormat="1" customHeight="1" spans="1:6">
      <c r="A4" s="22" t="s">
        <v>49</v>
      </c>
      <c r="B4" s="21" t="s">
        <v>50</v>
      </c>
      <c r="C4" s="21" t="s">
        <v>61</v>
      </c>
      <c r="D4" s="21" t="s">
        <v>121</v>
      </c>
      <c r="E4" s="21" t="s">
        <v>121</v>
      </c>
      <c r="F4" s="21" t="s">
        <v>121</v>
      </c>
    </row>
    <row r="5" customHeight="1" spans="1:2">
      <c r="A5" s="8">
        <f>VLOOKUP($A$2,表索引!A:C,3,FALSE)+ROW(A5)-4</f>
        <v>17001</v>
      </c>
      <c r="B5" s="8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表索引</vt:lpstr>
      <vt:lpstr>属性索引</vt:lpstr>
      <vt:lpstr>AttributeData</vt:lpstr>
      <vt:lpstr>AudioData</vt:lpstr>
      <vt:lpstr>BuffData</vt:lpstr>
      <vt:lpstr>DropData</vt:lpstr>
      <vt:lpstr>IapData</vt:lpstr>
      <vt:lpstr>AdsData</vt:lpstr>
      <vt:lpstr>MissionData</vt:lpstr>
      <vt:lpstr>MonsterData</vt:lpstr>
      <vt:lpstr>PlayerData</vt:lpstr>
      <vt:lpstr>PropData</vt:lpstr>
      <vt:lpstr>ServiceData</vt:lpstr>
      <vt:lpstr>MonsterSkillData</vt:lpstr>
      <vt:lpstr>PlayerSkillData</vt:lpstr>
      <vt:lpstr>玩家技能分析</vt:lpstr>
      <vt:lpstr>SkillSlotData</vt:lpstr>
      <vt:lpstr>AideSkillData</vt:lpstr>
      <vt:lpstr>WeaponData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2022-04-26T22:34:34Z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B68F12DFF1E24D4EAD326438CD601F9B</vt:lpwstr>
  </property>
  <property fmtid="{D5CDD505-2E9C-101B-9397-08002B2CF9AE}" pid="3" name="KSOProductBuildVer">
    <vt:lpwstr>2052-11.1.0.11636</vt:lpwstr>
  </property>
</Properties>
</file>