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80" yWindow="105" windowWidth="27795" windowHeight="12600"/>
  </bookViews>
  <sheets>
    <sheet name="risk and loss control" sheetId="1" r:id="rId1"/>
    <sheet name="HEDGE MEASURE" sheetId="10" r:id="rId2"/>
    <sheet name="china real wage index" sheetId="2" r:id="rId3"/>
    <sheet name="SFE hc01 contract" sheetId="3" r:id="rId4"/>
    <sheet name="SFE HC01 CONTRACT ORIGINAL" sheetId="4" r:id="rId5"/>
    <sheet name="USD_CNY Historical Data" sheetId="5" r:id="rId6"/>
    <sheet name="USD_CNY Historical Data 原版" sheetId="6" r:id="rId7"/>
    <sheet name="Dow Jone global shipping index" sheetId="8" r:id="rId8"/>
    <sheet name="Russell 1000 shipping industry" sheetId="9" r:id="rId9"/>
  </sheets>
  <definedNames>
    <definedName name="_xlnm._FilterDatabase" localSheetId="3" hidden="1">'SFE hc01 contract'!$A$3:$P$3</definedName>
    <definedName name="_xlnm._FilterDatabase" localSheetId="4" hidden="1">'SFE HC01 CONTRACT ORIGINAL'!$A$3:$P$3</definedName>
    <definedName name="_xlnm._FilterDatabase" localSheetId="5" hidden="1">'USD_CNY Historical Data'!$A$1:$G$1</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2" roundtripDataSignature="AMtx7mhdCRkW+QtNqkZ+X0i+mcCAOURitw=="/>
    </ext>
  </extLst>
</workbook>
</file>

<file path=xl/calcChain.xml><?xml version="1.0" encoding="utf-8"?>
<calcChain xmlns="http://schemas.openxmlformats.org/spreadsheetml/2006/main">
  <c r="B15" i="10" l="1"/>
  <c r="F6" i="10"/>
  <c r="F4" i="10"/>
  <c r="F12" i="10" s="1"/>
  <c r="F13" i="10" s="1"/>
  <c r="E4" i="10"/>
  <c r="E6" i="10" s="1"/>
  <c r="H40" i="9"/>
  <c r="B11" i="1"/>
  <c r="B10" i="1"/>
  <c r="B21" i="1"/>
  <c r="F20" i="1"/>
  <c r="F8" i="10" l="1"/>
  <c r="F10" i="10" s="1"/>
  <c r="B12" i="10" s="1"/>
  <c r="F14" i="10"/>
  <c r="F16" i="10" s="1"/>
  <c r="E12" i="10"/>
  <c r="E8" i="10"/>
  <c r="E14" i="10"/>
  <c r="F7" i="10"/>
  <c r="B4" i="10"/>
  <c r="A4" i="10"/>
  <c r="A9" i="10" s="1"/>
  <c r="B24" i="1"/>
  <c r="B6" i="10" l="1"/>
  <c r="B7" i="10" s="1"/>
  <c r="B9" i="10"/>
  <c r="B10" i="10" s="1"/>
  <c r="A6" i="10"/>
  <c r="B17" i="1"/>
  <c r="G275" i="5"/>
  <c r="G274" i="5"/>
  <c r="G273" i="5"/>
  <c r="G272" i="5"/>
  <c r="G271" i="5"/>
  <c r="G270" i="5"/>
  <c r="G269" i="5"/>
  <c r="G268" i="5"/>
  <c r="G267" i="5"/>
  <c r="G266" i="5"/>
  <c r="G265" i="5"/>
  <c r="G264" i="5"/>
  <c r="G263" i="5"/>
  <c r="G262" i="5"/>
  <c r="G261" i="5"/>
  <c r="G260" i="5"/>
  <c r="G259" i="5"/>
  <c r="G258" i="5"/>
  <c r="G257" i="5"/>
  <c r="G256" i="5"/>
  <c r="G255" i="5"/>
  <c r="G254" i="5"/>
  <c r="G253" i="5"/>
  <c r="G252" i="5"/>
  <c r="G251" i="5"/>
  <c r="G250" i="5"/>
  <c r="G249" i="5"/>
  <c r="G248" i="5"/>
  <c r="G247" i="5"/>
  <c r="G246" i="5"/>
  <c r="G245" i="5"/>
  <c r="G244" i="5"/>
  <c r="G243" i="5"/>
  <c r="G242" i="5"/>
  <c r="G241" i="5"/>
  <c r="G240" i="5"/>
  <c r="G239" i="5"/>
  <c r="G238" i="5"/>
  <c r="G237" i="5"/>
  <c r="G236" i="5"/>
  <c r="G235" i="5"/>
  <c r="G234" i="5"/>
  <c r="G233" i="5"/>
  <c r="G232" i="5"/>
  <c r="G231" i="5"/>
  <c r="G230" i="5"/>
  <c r="G229" i="5"/>
  <c r="G228" i="5"/>
  <c r="G227" i="5"/>
  <c r="G226" i="5"/>
  <c r="G225" i="5"/>
  <c r="G224" i="5"/>
  <c r="G223" i="5"/>
  <c r="G222" i="5"/>
  <c r="G221"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J4" i="5"/>
  <c r="J5" i="5" s="1"/>
  <c r="K5" i="5" s="1"/>
  <c r="G4" i="5"/>
  <c r="J3" i="5"/>
  <c r="G3" i="5"/>
  <c r="G2" i="5"/>
  <c r="M247" i="4"/>
  <c r="L247" i="4"/>
  <c r="M246" i="4"/>
  <c r="L246" i="4"/>
  <c r="M245" i="4"/>
  <c r="L245" i="4"/>
  <c r="M244" i="4"/>
  <c r="L244" i="4"/>
  <c r="M243" i="4"/>
  <c r="L243" i="4"/>
  <c r="M242" i="4"/>
  <c r="L242" i="4"/>
  <c r="M241" i="4"/>
  <c r="L241" i="4"/>
  <c r="M240" i="4"/>
  <c r="L240" i="4"/>
  <c r="M239" i="4"/>
  <c r="L239" i="4"/>
  <c r="M238" i="4"/>
  <c r="L238" i="4"/>
  <c r="M237" i="4"/>
  <c r="L237" i="4"/>
  <c r="M236" i="4"/>
  <c r="L236" i="4"/>
  <c r="M235" i="4"/>
  <c r="L235" i="4"/>
  <c r="M234" i="4"/>
  <c r="L234" i="4"/>
  <c r="M233" i="4"/>
  <c r="L233" i="4"/>
  <c r="M232" i="4"/>
  <c r="L232" i="4"/>
  <c r="M231" i="4"/>
  <c r="L231" i="4"/>
  <c r="M230" i="4"/>
  <c r="L230" i="4"/>
  <c r="M229" i="4"/>
  <c r="L229" i="4"/>
  <c r="M228" i="4"/>
  <c r="L228" i="4"/>
  <c r="M227" i="4"/>
  <c r="L227" i="4"/>
  <c r="M226" i="4"/>
  <c r="L226" i="4"/>
  <c r="M225" i="4"/>
  <c r="L225" i="4"/>
  <c r="M224" i="4"/>
  <c r="L224" i="4"/>
  <c r="M223" i="4"/>
  <c r="L223" i="4"/>
  <c r="M222" i="4"/>
  <c r="L222" i="4"/>
  <c r="M221" i="4"/>
  <c r="L221" i="4"/>
  <c r="M220" i="4"/>
  <c r="L220" i="4"/>
  <c r="M219" i="4"/>
  <c r="L219" i="4"/>
  <c r="M218" i="4"/>
  <c r="L218" i="4"/>
  <c r="M217" i="4"/>
  <c r="L217" i="4"/>
  <c r="M216" i="4"/>
  <c r="L216" i="4"/>
  <c r="M215" i="4"/>
  <c r="L215" i="4"/>
  <c r="M214" i="4"/>
  <c r="L214" i="4"/>
  <c r="M213" i="4"/>
  <c r="L213" i="4"/>
  <c r="M212" i="4"/>
  <c r="L212" i="4"/>
  <c r="M211" i="4"/>
  <c r="L211" i="4"/>
  <c r="M210" i="4"/>
  <c r="L210" i="4"/>
  <c r="M209" i="4"/>
  <c r="L209" i="4"/>
  <c r="M208" i="4"/>
  <c r="L208" i="4"/>
  <c r="M207" i="4"/>
  <c r="L207" i="4"/>
  <c r="M206" i="4"/>
  <c r="L206" i="4"/>
  <c r="M205" i="4"/>
  <c r="L205" i="4"/>
  <c r="M204" i="4"/>
  <c r="L204" i="4"/>
  <c r="M203" i="4"/>
  <c r="L203" i="4"/>
  <c r="M202" i="4"/>
  <c r="L202" i="4"/>
  <c r="M201" i="4"/>
  <c r="L201" i="4"/>
  <c r="M200" i="4"/>
  <c r="L200" i="4"/>
  <c r="M199" i="4"/>
  <c r="L199" i="4"/>
  <c r="M198" i="4"/>
  <c r="L198" i="4"/>
  <c r="M197" i="4"/>
  <c r="L197" i="4"/>
  <c r="M196" i="4"/>
  <c r="L196" i="4"/>
  <c r="M195" i="4"/>
  <c r="L195" i="4"/>
  <c r="M194" i="4"/>
  <c r="L194" i="4"/>
  <c r="M193" i="4"/>
  <c r="L193" i="4"/>
  <c r="M192" i="4"/>
  <c r="L192" i="4"/>
  <c r="M191" i="4"/>
  <c r="L191" i="4"/>
  <c r="M190" i="4"/>
  <c r="L190" i="4"/>
  <c r="M189" i="4"/>
  <c r="L189" i="4"/>
  <c r="M188" i="4"/>
  <c r="L188" i="4"/>
  <c r="M187" i="4"/>
  <c r="L187" i="4"/>
  <c r="M186" i="4"/>
  <c r="L186" i="4"/>
  <c r="M185" i="4"/>
  <c r="L185" i="4"/>
  <c r="M184" i="4"/>
  <c r="L184" i="4"/>
  <c r="M183" i="4"/>
  <c r="L183" i="4"/>
  <c r="M182" i="4"/>
  <c r="L182" i="4"/>
  <c r="M181" i="4"/>
  <c r="L181" i="4"/>
  <c r="M180" i="4"/>
  <c r="L180" i="4"/>
  <c r="M179" i="4"/>
  <c r="L179" i="4"/>
  <c r="M178" i="4"/>
  <c r="L178" i="4"/>
  <c r="M177" i="4"/>
  <c r="L177" i="4"/>
  <c r="M176" i="4"/>
  <c r="L176" i="4"/>
  <c r="M175" i="4"/>
  <c r="L175" i="4"/>
  <c r="M174" i="4"/>
  <c r="L174" i="4"/>
  <c r="M173" i="4"/>
  <c r="L173" i="4"/>
  <c r="M172" i="4"/>
  <c r="L172" i="4"/>
  <c r="M171" i="4"/>
  <c r="L171" i="4"/>
  <c r="M170" i="4"/>
  <c r="L170" i="4"/>
  <c r="M169" i="4"/>
  <c r="L169" i="4"/>
  <c r="M168" i="4"/>
  <c r="L168" i="4"/>
  <c r="M167" i="4"/>
  <c r="L167" i="4"/>
  <c r="M166" i="4"/>
  <c r="L166" i="4"/>
  <c r="M165" i="4"/>
  <c r="L165" i="4"/>
  <c r="M164" i="4"/>
  <c r="L164" i="4"/>
  <c r="M163" i="4"/>
  <c r="L163" i="4"/>
  <c r="M162" i="4"/>
  <c r="L162" i="4"/>
  <c r="M161" i="4"/>
  <c r="L161" i="4"/>
  <c r="M160" i="4"/>
  <c r="L160" i="4"/>
  <c r="M159" i="4"/>
  <c r="L159" i="4"/>
  <c r="M158" i="4"/>
  <c r="L158" i="4"/>
  <c r="M157" i="4"/>
  <c r="L157" i="4"/>
  <c r="M156" i="4"/>
  <c r="L156" i="4"/>
  <c r="M155" i="4"/>
  <c r="L155" i="4"/>
  <c r="M154" i="4"/>
  <c r="L154" i="4"/>
  <c r="M153" i="4"/>
  <c r="L153" i="4"/>
  <c r="M152" i="4"/>
  <c r="L152" i="4"/>
  <c r="M151" i="4"/>
  <c r="L151" i="4"/>
  <c r="M150" i="4"/>
  <c r="L150" i="4"/>
  <c r="M149" i="4"/>
  <c r="L149" i="4"/>
  <c r="M148" i="4"/>
  <c r="L148" i="4"/>
  <c r="M147" i="4"/>
  <c r="L147" i="4"/>
  <c r="M146" i="4"/>
  <c r="L146" i="4"/>
  <c r="M145" i="4"/>
  <c r="L145" i="4"/>
  <c r="M144" i="4"/>
  <c r="L144" i="4"/>
  <c r="M143" i="4"/>
  <c r="L143" i="4"/>
  <c r="M142" i="4"/>
  <c r="L142" i="4"/>
  <c r="M141" i="4"/>
  <c r="L141" i="4"/>
  <c r="M140" i="4"/>
  <c r="L140" i="4"/>
  <c r="M139" i="4"/>
  <c r="L139" i="4"/>
  <c r="M138" i="4"/>
  <c r="L138" i="4"/>
  <c r="M137" i="4"/>
  <c r="L137" i="4"/>
  <c r="M136" i="4"/>
  <c r="L136" i="4"/>
  <c r="M135" i="4"/>
  <c r="L135" i="4"/>
  <c r="M134" i="4"/>
  <c r="L134" i="4"/>
  <c r="M133" i="4"/>
  <c r="L133" i="4"/>
  <c r="M132" i="4"/>
  <c r="L132" i="4"/>
  <c r="M131" i="4"/>
  <c r="L131" i="4"/>
  <c r="M130" i="4"/>
  <c r="L130" i="4"/>
  <c r="M129" i="4"/>
  <c r="L129" i="4"/>
  <c r="M128" i="4"/>
  <c r="L128" i="4"/>
  <c r="M127" i="4"/>
  <c r="L127" i="4"/>
  <c r="M126" i="4"/>
  <c r="L126" i="4"/>
  <c r="M125" i="4"/>
  <c r="L125" i="4"/>
  <c r="M124" i="4"/>
  <c r="L124" i="4"/>
  <c r="M123" i="4"/>
  <c r="L123" i="4"/>
  <c r="M122" i="4"/>
  <c r="L122" i="4"/>
  <c r="M121" i="4"/>
  <c r="L121" i="4"/>
  <c r="M120" i="4"/>
  <c r="L120" i="4"/>
  <c r="M119" i="4"/>
  <c r="L119" i="4"/>
  <c r="M118" i="4"/>
  <c r="L118" i="4"/>
  <c r="M117" i="4"/>
  <c r="L117" i="4"/>
  <c r="M116" i="4"/>
  <c r="L116" i="4"/>
  <c r="M115" i="4"/>
  <c r="L115" i="4"/>
  <c r="M114" i="4"/>
  <c r="L114" i="4"/>
  <c r="M113" i="4"/>
  <c r="L113" i="4"/>
  <c r="M112" i="4"/>
  <c r="L112" i="4"/>
  <c r="M111" i="4"/>
  <c r="L111" i="4"/>
  <c r="M110" i="4"/>
  <c r="L110" i="4"/>
  <c r="M109" i="4"/>
  <c r="L109" i="4"/>
  <c r="M108" i="4"/>
  <c r="L108" i="4"/>
  <c r="M107" i="4"/>
  <c r="L107" i="4"/>
  <c r="M106" i="4"/>
  <c r="L106" i="4"/>
  <c r="M105" i="4"/>
  <c r="L105" i="4"/>
  <c r="M104" i="4"/>
  <c r="L104" i="4"/>
  <c r="M103" i="4"/>
  <c r="L103" i="4"/>
  <c r="M102" i="4"/>
  <c r="L102" i="4"/>
  <c r="M101" i="4"/>
  <c r="L101" i="4"/>
  <c r="M100" i="4"/>
  <c r="L100" i="4"/>
  <c r="M99" i="4"/>
  <c r="L99" i="4"/>
  <c r="M98" i="4"/>
  <c r="L98" i="4"/>
  <c r="M97" i="4"/>
  <c r="L97" i="4"/>
  <c r="M96" i="4"/>
  <c r="L96" i="4"/>
  <c r="M95" i="4"/>
  <c r="L95" i="4"/>
  <c r="M94" i="4"/>
  <c r="L94" i="4"/>
  <c r="M93" i="4"/>
  <c r="L93" i="4"/>
  <c r="M92" i="4"/>
  <c r="L92" i="4"/>
  <c r="M91" i="4"/>
  <c r="L91" i="4"/>
  <c r="M90" i="4"/>
  <c r="L90" i="4"/>
  <c r="M89" i="4"/>
  <c r="L89" i="4"/>
  <c r="M88" i="4"/>
  <c r="L88" i="4"/>
  <c r="M87" i="4"/>
  <c r="L87" i="4"/>
  <c r="M86" i="4"/>
  <c r="L86" i="4"/>
  <c r="M85" i="4"/>
  <c r="L85" i="4"/>
  <c r="M84" i="4"/>
  <c r="L84" i="4"/>
  <c r="M83" i="4"/>
  <c r="L83" i="4"/>
  <c r="M82" i="4"/>
  <c r="L82" i="4"/>
  <c r="M81" i="4"/>
  <c r="L81" i="4"/>
  <c r="M80" i="4"/>
  <c r="L80" i="4"/>
  <c r="M79" i="4"/>
  <c r="L79" i="4"/>
  <c r="M78" i="4"/>
  <c r="L78" i="4"/>
  <c r="M77" i="4"/>
  <c r="L77" i="4"/>
  <c r="M76" i="4"/>
  <c r="L76" i="4"/>
  <c r="M75" i="4"/>
  <c r="L75" i="4"/>
  <c r="M74" i="4"/>
  <c r="L74" i="4"/>
  <c r="M73" i="4"/>
  <c r="L73" i="4"/>
  <c r="M72" i="4"/>
  <c r="L72" i="4"/>
  <c r="M71" i="4"/>
  <c r="L71" i="4"/>
  <c r="M70" i="4"/>
  <c r="L70" i="4"/>
  <c r="M69" i="4"/>
  <c r="L69" i="4"/>
  <c r="M68" i="4"/>
  <c r="L68" i="4"/>
  <c r="M67" i="4"/>
  <c r="L67" i="4"/>
  <c r="M66" i="4"/>
  <c r="L66" i="4"/>
  <c r="M65" i="4"/>
  <c r="L65" i="4"/>
  <c r="M64" i="4"/>
  <c r="L64" i="4"/>
  <c r="M63" i="4"/>
  <c r="L63" i="4"/>
  <c r="M62" i="4"/>
  <c r="L62" i="4"/>
  <c r="M61" i="4"/>
  <c r="L61" i="4"/>
  <c r="M60" i="4"/>
  <c r="L60" i="4"/>
  <c r="M59" i="4"/>
  <c r="L59" i="4"/>
  <c r="M58" i="4"/>
  <c r="L58" i="4"/>
  <c r="M57" i="4"/>
  <c r="L57" i="4"/>
  <c r="M56" i="4"/>
  <c r="L56" i="4"/>
  <c r="M55" i="4"/>
  <c r="L55" i="4"/>
  <c r="M54" i="4"/>
  <c r="L54" i="4"/>
  <c r="M53" i="4"/>
  <c r="L53" i="4"/>
  <c r="M52" i="4"/>
  <c r="L52" i="4"/>
  <c r="M51" i="4"/>
  <c r="L51" i="4"/>
  <c r="M50" i="4"/>
  <c r="L50" i="4"/>
  <c r="M49" i="4"/>
  <c r="L49" i="4"/>
  <c r="M48" i="4"/>
  <c r="L48" i="4"/>
  <c r="M47" i="4"/>
  <c r="L47" i="4"/>
  <c r="M46" i="4"/>
  <c r="L46" i="4"/>
  <c r="M45" i="4"/>
  <c r="L45" i="4"/>
  <c r="M44" i="4"/>
  <c r="L44" i="4"/>
  <c r="M43" i="4"/>
  <c r="L43" i="4"/>
  <c r="M42" i="4"/>
  <c r="L42" i="4"/>
  <c r="M41" i="4"/>
  <c r="L41" i="4"/>
  <c r="M40" i="4"/>
  <c r="L40" i="4"/>
  <c r="M39" i="4"/>
  <c r="L39" i="4"/>
  <c r="M38" i="4"/>
  <c r="L38" i="4"/>
  <c r="M37" i="4"/>
  <c r="L37" i="4"/>
  <c r="M36" i="4"/>
  <c r="L36" i="4"/>
  <c r="M35" i="4"/>
  <c r="L35" i="4"/>
  <c r="M34" i="4"/>
  <c r="L34" i="4"/>
  <c r="M33" i="4"/>
  <c r="L33" i="4"/>
  <c r="M32" i="4"/>
  <c r="L32" i="4"/>
  <c r="M31" i="4"/>
  <c r="L31" i="4"/>
  <c r="M30" i="4"/>
  <c r="L30" i="4"/>
  <c r="M29" i="4"/>
  <c r="L29" i="4"/>
  <c r="M28" i="4"/>
  <c r="L28" i="4"/>
  <c r="M27" i="4"/>
  <c r="L27" i="4"/>
  <c r="M26" i="4"/>
  <c r="L26" i="4"/>
  <c r="M25" i="4"/>
  <c r="L25" i="4"/>
  <c r="M24" i="4"/>
  <c r="L24" i="4"/>
  <c r="M23" i="4"/>
  <c r="L23" i="4"/>
  <c r="M22" i="4"/>
  <c r="L22" i="4"/>
  <c r="M21" i="4"/>
  <c r="L21" i="4"/>
  <c r="M20" i="4"/>
  <c r="L20" i="4"/>
  <c r="M19" i="4"/>
  <c r="L19" i="4"/>
  <c r="M18" i="4"/>
  <c r="L18" i="4"/>
  <c r="M17" i="4"/>
  <c r="L17" i="4"/>
  <c r="M16" i="4"/>
  <c r="L16" i="4"/>
  <c r="M15" i="4"/>
  <c r="L15" i="4"/>
  <c r="M14" i="4"/>
  <c r="L14" i="4"/>
  <c r="M13" i="4"/>
  <c r="L13" i="4"/>
  <c r="M12" i="4"/>
  <c r="L12" i="4"/>
  <c r="M11" i="4"/>
  <c r="L11" i="4"/>
  <c r="M10" i="4"/>
  <c r="L10" i="4"/>
  <c r="M9" i="4"/>
  <c r="L9" i="4"/>
  <c r="M8" i="4"/>
  <c r="L8" i="4"/>
  <c r="M7" i="4"/>
  <c r="L7" i="4"/>
  <c r="M6" i="4"/>
  <c r="L6" i="4"/>
  <c r="M5" i="4"/>
  <c r="L5" i="4"/>
  <c r="M4" i="4"/>
  <c r="L4" i="4"/>
  <c r="M247" i="3"/>
  <c r="L247" i="3"/>
  <c r="M246" i="3"/>
  <c r="L246" i="3"/>
  <c r="M245" i="3"/>
  <c r="L245" i="3"/>
  <c r="M244" i="3"/>
  <c r="L244" i="3"/>
  <c r="M243" i="3"/>
  <c r="L243" i="3"/>
  <c r="M242" i="3"/>
  <c r="L242" i="3"/>
  <c r="M241" i="3"/>
  <c r="L241" i="3"/>
  <c r="M240" i="3"/>
  <c r="L240" i="3"/>
  <c r="M239" i="3"/>
  <c r="L239" i="3"/>
  <c r="M238" i="3"/>
  <c r="L238" i="3"/>
  <c r="M237" i="3"/>
  <c r="L237" i="3"/>
  <c r="M236" i="3"/>
  <c r="L236" i="3"/>
  <c r="M235" i="3"/>
  <c r="L235" i="3"/>
  <c r="M234" i="3"/>
  <c r="L234" i="3"/>
  <c r="M233" i="3"/>
  <c r="L233" i="3"/>
  <c r="M232" i="3"/>
  <c r="L232" i="3"/>
  <c r="M231" i="3"/>
  <c r="L231" i="3"/>
  <c r="M230" i="3"/>
  <c r="L230" i="3"/>
  <c r="M229" i="3"/>
  <c r="L229" i="3"/>
  <c r="M228" i="3"/>
  <c r="L228" i="3"/>
  <c r="M227" i="3"/>
  <c r="L227" i="3"/>
  <c r="M226" i="3"/>
  <c r="L226" i="3"/>
  <c r="M225" i="3"/>
  <c r="L225" i="3"/>
  <c r="M224" i="3"/>
  <c r="L224" i="3"/>
  <c r="M223" i="3"/>
  <c r="L223" i="3"/>
  <c r="M222" i="3"/>
  <c r="L222" i="3"/>
  <c r="M221" i="3"/>
  <c r="L221" i="3"/>
  <c r="M220" i="3"/>
  <c r="L220" i="3"/>
  <c r="M219" i="3"/>
  <c r="L219" i="3"/>
  <c r="M218" i="3"/>
  <c r="L218" i="3"/>
  <c r="M217" i="3"/>
  <c r="L217" i="3"/>
  <c r="M216" i="3"/>
  <c r="L216" i="3"/>
  <c r="M215" i="3"/>
  <c r="L215" i="3"/>
  <c r="M214" i="3"/>
  <c r="L214" i="3"/>
  <c r="M213" i="3"/>
  <c r="L213" i="3"/>
  <c r="M212" i="3"/>
  <c r="L212" i="3"/>
  <c r="M211" i="3"/>
  <c r="L211" i="3"/>
  <c r="M210" i="3"/>
  <c r="L210" i="3"/>
  <c r="M209" i="3"/>
  <c r="L209" i="3"/>
  <c r="M208" i="3"/>
  <c r="L208" i="3"/>
  <c r="M207" i="3"/>
  <c r="L207" i="3"/>
  <c r="M206" i="3"/>
  <c r="L206" i="3"/>
  <c r="M205" i="3"/>
  <c r="L205" i="3"/>
  <c r="M204" i="3"/>
  <c r="L204" i="3"/>
  <c r="M203" i="3"/>
  <c r="L203" i="3"/>
  <c r="M202" i="3"/>
  <c r="L202" i="3"/>
  <c r="M201" i="3"/>
  <c r="L201" i="3"/>
  <c r="M200" i="3"/>
  <c r="L200" i="3"/>
  <c r="M199" i="3"/>
  <c r="L199" i="3"/>
  <c r="M198" i="3"/>
  <c r="L198" i="3"/>
  <c r="M197" i="3"/>
  <c r="L197" i="3"/>
  <c r="M196" i="3"/>
  <c r="L196" i="3"/>
  <c r="M195" i="3"/>
  <c r="L195" i="3"/>
  <c r="M194" i="3"/>
  <c r="L194" i="3"/>
  <c r="M193" i="3"/>
  <c r="L193" i="3"/>
  <c r="M192" i="3"/>
  <c r="L192" i="3"/>
  <c r="M191" i="3"/>
  <c r="L191" i="3"/>
  <c r="M190" i="3"/>
  <c r="L190" i="3"/>
  <c r="M189" i="3"/>
  <c r="L189" i="3"/>
  <c r="M188" i="3"/>
  <c r="L188" i="3"/>
  <c r="M187" i="3"/>
  <c r="L187" i="3"/>
  <c r="M186" i="3"/>
  <c r="L186" i="3"/>
  <c r="M185" i="3"/>
  <c r="L185" i="3"/>
  <c r="M184" i="3"/>
  <c r="L184" i="3"/>
  <c r="M183" i="3"/>
  <c r="L183" i="3"/>
  <c r="M182" i="3"/>
  <c r="L182" i="3"/>
  <c r="M181" i="3"/>
  <c r="L181" i="3"/>
  <c r="M180" i="3"/>
  <c r="L180" i="3"/>
  <c r="M179" i="3"/>
  <c r="L179" i="3"/>
  <c r="M178" i="3"/>
  <c r="L178" i="3"/>
  <c r="M177" i="3"/>
  <c r="L177" i="3"/>
  <c r="M176" i="3"/>
  <c r="L176" i="3"/>
  <c r="M175" i="3"/>
  <c r="L175" i="3"/>
  <c r="M174" i="3"/>
  <c r="L174" i="3"/>
  <c r="M173" i="3"/>
  <c r="L173" i="3"/>
  <c r="M172" i="3"/>
  <c r="L172" i="3"/>
  <c r="M171" i="3"/>
  <c r="L171" i="3"/>
  <c r="M170" i="3"/>
  <c r="L170" i="3"/>
  <c r="M169" i="3"/>
  <c r="L169" i="3"/>
  <c r="M168" i="3"/>
  <c r="L168" i="3"/>
  <c r="M167" i="3"/>
  <c r="L167" i="3"/>
  <c r="M166" i="3"/>
  <c r="L166" i="3"/>
  <c r="M165" i="3"/>
  <c r="L165" i="3"/>
  <c r="M164" i="3"/>
  <c r="L164" i="3"/>
  <c r="M163" i="3"/>
  <c r="L163" i="3"/>
  <c r="M162" i="3"/>
  <c r="L162" i="3"/>
  <c r="M161" i="3"/>
  <c r="L161" i="3"/>
  <c r="M160" i="3"/>
  <c r="L160" i="3"/>
  <c r="M159" i="3"/>
  <c r="L159" i="3"/>
  <c r="M158" i="3"/>
  <c r="L158" i="3"/>
  <c r="M157" i="3"/>
  <c r="L157" i="3"/>
  <c r="M156" i="3"/>
  <c r="L156" i="3"/>
  <c r="M155" i="3"/>
  <c r="L155" i="3"/>
  <c r="M154" i="3"/>
  <c r="L154" i="3"/>
  <c r="M153" i="3"/>
  <c r="L153" i="3"/>
  <c r="M152" i="3"/>
  <c r="L152" i="3"/>
  <c r="M151" i="3"/>
  <c r="L151" i="3"/>
  <c r="M150" i="3"/>
  <c r="L150" i="3"/>
  <c r="M149" i="3"/>
  <c r="L149" i="3"/>
  <c r="M148" i="3"/>
  <c r="L148" i="3"/>
  <c r="M147" i="3"/>
  <c r="L147" i="3"/>
  <c r="M146" i="3"/>
  <c r="L146" i="3"/>
  <c r="M145" i="3"/>
  <c r="L145" i="3"/>
  <c r="M144" i="3"/>
  <c r="L144" i="3"/>
  <c r="M143" i="3"/>
  <c r="L143" i="3"/>
  <c r="M142" i="3"/>
  <c r="L142" i="3"/>
  <c r="M141" i="3"/>
  <c r="L141" i="3"/>
  <c r="M140" i="3"/>
  <c r="L140" i="3"/>
  <c r="M139" i="3"/>
  <c r="L139" i="3"/>
  <c r="M138" i="3"/>
  <c r="L138" i="3"/>
  <c r="M137" i="3"/>
  <c r="L137" i="3"/>
  <c r="M136" i="3"/>
  <c r="L136" i="3"/>
  <c r="M135" i="3"/>
  <c r="L135" i="3"/>
  <c r="M134" i="3"/>
  <c r="L134" i="3"/>
  <c r="M133" i="3"/>
  <c r="L133" i="3"/>
  <c r="M132" i="3"/>
  <c r="L132" i="3"/>
  <c r="M131" i="3"/>
  <c r="L131" i="3"/>
  <c r="M130" i="3"/>
  <c r="L130" i="3"/>
  <c r="M129" i="3"/>
  <c r="L129" i="3"/>
  <c r="M128" i="3"/>
  <c r="L128" i="3"/>
  <c r="M127" i="3"/>
  <c r="L127" i="3"/>
  <c r="M126" i="3"/>
  <c r="L126" i="3"/>
  <c r="M125" i="3"/>
  <c r="L125" i="3"/>
  <c r="M124" i="3"/>
  <c r="L124" i="3"/>
  <c r="M123" i="3"/>
  <c r="L123" i="3"/>
  <c r="M122" i="3"/>
  <c r="L122" i="3"/>
  <c r="M121" i="3"/>
  <c r="L121" i="3"/>
  <c r="M120" i="3"/>
  <c r="L120" i="3"/>
  <c r="M119" i="3"/>
  <c r="L119" i="3"/>
  <c r="M118" i="3"/>
  <c r="L118" i="3"/>
  <c r="M117" i="3"/>
  <c r="L117" i="3"/>
  <c r="M116" i="3"/>
  <c r="L116" i="3"/>
  <c r="M115" i="3"/>
  <c r="L115" i="3"/>
  <c r="M114" i="3"/>
  <c r="L114" i="3"/>
  <c r="M113" i="3"/>
  <c r="L113" i="3"/>
  <c r="M112" i="3"/>
  <c r="L112" i="3"/>
  <c r="M111" i="3"/>
  <c r="L111" i="3"/>
  <c r="M110" i="3"/>
  <c r="L110" i="3"/>
  <c r="M109" i="3"/>
  <c r="L109" i="3"/>
  <c r="M108" i="3"/>
  <c r="L108" i="3"/>
  <c r="M107" i="3"/>
  <c r="L107" i="3"/>
  <c r="M106" i="3"/>
  <c r="L106" i="3"/>
  <c r="M105" i="3"/>
  <c r="L105" i="3"/>
  <c r="M104" i="3"/>
  <c r="L104" i="3"/>
  <c r="M103" i="3"/>
  <c r="L103" i="3"/>
  <c r="M102" i="3"/>
  <c r="L102" i="3"/>
  <c r="M101" i="3"/>
  <c r="L101" i="3"/>
  <c r="M100" i="3"/>
  <c r="L100" i="3"/>
  <c r="M99" i="3"/>
  <c r="L99" i="3"/>
  <c r="M98" i="3"/>
  <c r="L98" i="3"/>
  <c r="M97" i="3"/>
  <c r="L97" i="3"/>
  <c r="M96" i="3"/>
  <c r="L96" i="3"/>
  <c r="M95" i="3"/>
  <c r="L95" i="3"/>
  <c r="M94" i="3"/>
  <c r="L94" i="3"/>
  <c r="M93" i="3"/>
  <c r="L93" i="3"/>
  <c r="M92" i="3"/>
  <c r="L92" i="3"/>
  <c r="M91" i="3"/>
  <c r="L91" i="3"/>
  <c r="M90" i="3"/>
  <c r="L90" i="3"/>
  <c r="M89" i="3"/>
  <c r="L89" i="3"/>
  <c r="M88" i="3"/>
  <c r="L88" i="3"/>
  <c r="M87" i="3"/>
  <c r="L87" i="3"/>
  <c r="M86" i="3"/>
  <c r="L86" i="3"/>
  <c r="M85" i="3"/>
  <c r="L85" i="3"/>
  <c r="M84" i="3"/>
  <c r="L84" i="3"/>
  <c r="M83" i="3"/>
  <c r="L83" i="3"/>
  <c r="M82" i="3"/>
  <c r="L82" i="3"/>
  <c r="M81" i="3"/>
  <c r="L81" i="3"/>
  <c r="M80" i="3"/>
  <c r="L80" i="3"/>
  <c r="M79" i="3"/>
  <c r="L79" i="3"/>
  <c r="M78" i="3"/>
  <c r="L78" i="3"/>
  <c r="M77" i="3"/>
  <c r="L77" i="3"/>
  <c r="M76" i="3"/>
  <c r="L76" i="3"/>
  <c r="M75" i="3"/>
  <c r="L75" i="3"/>
  <c r="M74" i="3"/>
  <c r="L74" i="3"/>
  <c r="M73" i="3"/>
  <c r="L73" i="3"/>
  <c r="M72" i="3"/>
  <c r="L72" i="3"/>
  <c r="M71" i="3"/>
  <c r="L71" i="3"/>
  <c r="M70" i="3"/>
  <c r="L70" i="3"/>
  <c r="M69" i="3"/>
  <c r="L69" i="3"/>
  <c r="M68" i="3"/>
  <c r="L68" i="3"/>
  <c r="M67" i="3"/>
  <c r="L67" i="3"/>
  <c r="M66" i="3"/>
  <c r="L66" i="3"/>
  <c r="M65" i="3"/>
  <c r="L65" i="3"/>
  <c r="M64" i="3"/>
  <c r="L64" i="3"/>
  <c r="M63" i="3"/>
  <c r="L63" i="3"/>
  <c r="M62" i="3"/>
  <c r="L62" i="3"/>
  <c r="M61" i="3"/>
  <c r="L61" i="3"/>
  <c r="M60" i="3"/>
  <c r="L60" i="3"/>
  <c r="M59" i="3"/>
  <c r="L59" i="3"/>
  <c r="M58" i="3"/>
  <c r="L58" i="3"/>
  <c r="M57" i="3"/>
  <c r="L57" i="3"/>
  <c r="M56" i="3"/>
  <c r="L56" i="3"/>
  <c r="M55" i="3"/>
  <c r="L55" i="3"/>
  <c r="M54" i="3"/>
  <c r="L54" i="3"/>
  <c r="M53" i="3"/>
  <c r="L53" i="3"/>
  <c r="M52" i="3"/>
  <c r="L52" i="3"/>
  <c r="M51" i="3"/>
  <c r="L51" i="3"/>
  <c r="M50" i="3"/>
  <c r="L50" i="3"/>
  <c r="M49" i="3"/>
  <c r="L49" i="3"/>
  <c r="M48" i="3"/>
  <c r="L48" i="3"/>
  <c r="M47" i="3"/>
  <c r="L47" i="3"/>
  <c r="M46" i="3"/>
  <c r="L46" i="3"/>
  <c r="M45" i="3"/>
  <c r="L45" i="3"/>
  <c r="M44" i="3"/>
  <c r="L44" i="3"/>
  <c r="M43" i="3"/>
  <c r="L43" i="3"/>
  <c r="M42" i="3"/>
  <c r="L42" i="3"/>
  <c r="M41" i="3"/>
  <c r="L41" i="3"/>
  <c r="M40" i="3"/>
  <c r="L40" i="3"/>
  <c r="M39" i="3"/>
  <c r="L39" i="3"/>
  <c r="M38" i="3"/>
  <c r="L38" i="3"/>
  <c r="M37" i="3"/>
  <c r="L37" i="3"/>
  <c r="M36" i="3"/>
  <c r="L36" i="3"/>
  <c r="M35" i="3"/>
  <c r="L35" i="3"/>
  <c r="M34" i="3"/>
  <c r="L34" i="3"/>
  <c r="M33" i="3"/>
  <c r="L33" i="3"/>
  <c r="M32" i="3"/>
  <c r="L32" i="3"/>
  <c r="M31" i="3"/>
  <c r="L31" i="3"/>
  <c r="M30" i="3"/>
  <c r="L30" i="3"/>
  <c r="M29" i="3"/>
  <c r="L29" i="3"/>
  <c r="M28" i="3"/>
  <c r="L28" i="3"/>
  <c r="M27" i="3"/>
  <c r="L27" i="3"/>
  <c r="M26" i="3"/>
  <c r="L26" i="3"/>
  <c r="M25" i="3"/>
  <c r="L25" i="3"/>
  <c r="M24" i="3"/>
  <c r="L24" i="3"/>
  <c r="M23" i="3"/>
  <c r="L23" i="3"/>
  <c r="M22" i="3"/>
  <c r="L22" i="3"/>
  <c r="M21" i="3"/>
  <c r="L21" i="3"/>
  <c r="M20" i="3"/>
  <c r="L20" i="3"/>
  <c r="M19" i="3"/>
  <c r="L19" i="3"/>
  <c r="M18" i="3"/>
  <c r="L18" i="3"/>
  <c r="M17" i="3"/>
  <c r="L17" i="3"/>
  <c r="M16" i="3"/>
  <c r="L16" i="3"/>
  <c r="M15" i="3"/>
  <c r="L15" i="3"/>
  <c r="M14" i="3"/>
  <c r="L14" i="3"/>
  <c r="M13" i="3"/>
  <c r="L13" i="3"/>
  <c r="M12" i="3"/>
  <c r="L12" i="3"/>
  <c r="M11" i="3"/>
  <c r="L11" i="3"/>
  <c r="M10" i="3"/>
  <c r="L10" i="3"/>
  <c r="M9" i="3"/>
  <c r="L9" i="3"/>
  <c r="M8" i="3"/>
  <c r="L8" i="3"/>
  <c r="M7" i="3"/>
  <c r="L7" i="3"/>
  <c r="M6" i="3"/>
  <c r="L6" i="3"/>
  <c r="T5" i="3"/>
  <c r="T6" i="3" s="1"/>
  <c r="U6" i="3" s="1"/>
  <c r="M5" i="3"/>
  <c r="L5" i="3"/>
  <c r="T4" i="3"/>
  <c r="M4" i="3"/>
  <c r="L4" i="3"/>
  <c r="F18" i="1"/>
  <c r="F22" i="1" s="1"/>
  <c r="B18" i="1"/>
  <c r="F17" i="1"/>
  <c r="F24" i="1" s="1"/>
  <c r="B13" i="1"/>
  <c r="B15" i="1" s="1"/>
  <c r="B12" i="1"/>
  <c r="F9" i="1"/>
  <c r="B9" i="1"/>
  <c r="F6" i="1"/>
  <c r="F5" i="1" l="1"/>
  <c r="B16" i="1"/>
  <c r="B22" i="1" s="1"/>
  <c r="B19" i="1"/>
  <c r="B36" i="1" s="1"/>
  <c r="B37" i="1" s="1"/>
  <c r="F13" i="1"/>
  <c r="B38" i="1" l="1"/>
  <c r="B20" i="1"/>
  <c r="F10" i="1"/>
  <c r="P3" i="1"/>
  <c r="L16" i="1" l="1"/>
  <c r="L12" i="1"/>
  <c r="L9" i="1"/>
  <c r="L4" i="1"/>
  <c r="L3" i="1"/>
  <c r="L26" i="1"/>
  <c r="L25" i="1"/>
  <c r="L24" i="1"/>
  <c r="L22" i="1"/>
  <c r="L20" i="1"/>
  <c r="L15" i="1"/>
  <c r="L17" i="1"/>
  <c r="L14" i="1"/>
  <c r="L13" i="1"/>
  <c r="L11" i="1"/>
  <c r="L8" i="1"/>
  <c r="L7" i="1"/>
  <c r="L6" i="1"/>
  <c r="L23" i="1"/>
  <c r="L21" i="1"/>
  <c r="L19" i="1"/>
  <c r="F11" i="1"/>
  <c r="F12" i="1" s="1"/>
  <c r="L10" i="1"/>
  <c r="L5" i="1"/>
  <c r="L18" i="1"/>
  <c r="M3" i="1"/>
  <c r="B23" i="1" l="1"/>
  <c r="D23" i="1" s="1"/>
  <c r="D21" i="1"/>
  <c r="N3" i="1"/>
  <c r="P4" i="1" l="1"/>
  <c r="M4" i="1" l="1"/>
  <c r="N4" i="1" l="1"/>
  <c r="P5" i="1" l="1"/>
  <c r="M5" i="1" l="1"/>
  <c r="N5" i="1" l="1"/>
  <c r="P6" i="1" l="1"/>
  <c r="M6" i="1" l="1"/>
  <c r="N6" i="1" l="1"/>
  <c r="P7" i="1" l="1"/>
  <c r="M7" i="1" l="1"/>
  <c r="N7" i="1" s="1"/>
  <c r="P8" i="1"/>
  <c r="M8" i="1" l="1"/>
  <c r="N8" i="1" s="1"/>
  <c r="P9" i="1" s="1"/>
  <c r="M9" i="1" l="1"/>
  <c r="N9" i="1" s="1"/>
  <c r="P10" i="1" s="1"/>
  <c r="M10" i="1" l="1"/>
  <c r="N10" i="1" s="1"/>
  <c r="P11" i="1" s="1"/>
  <c r="M11" i="1" l="1"/>
  <c r="N11" i="1" s="1"/>
  <c r="P12" i="1" s="1"/>
  <c r="M12" i="1" l="1"/>
  <c r="N12" i="1" s="1"/>
  <c r="P13" i="1" s="1"/>
  <c r="M13" i="1" l="1"/>
  <c r="N13" i="1" s="1"/>
  <c r="P14" i="1"/>
  <c r="M14" i="1" l="1"/>
  <c r="N14" i="1" s="1"/>
  <c r="P15" i="1"/>
  <c r="M15" i="1" l="1"/>
  <c r="N15" i="1" s="1"/>
  <c r="P16" i="1"/>
  <c r="M16" i="1" l="1"/>
  <c r="N16" i="1" s="1"/>
  <c r="P17" i="1" s="1"/>
  <c r="M17" i="1" l="1"/>
  <c r="N17" i="1" s="1"/>
  <c r="P18" i="1" s="1"/>
  <c r="M18" i="1" l="1"/>
  <c r="N18" i="1" s="1"/>
  <c r="P19" i="1" s="1"/>
  <c r="M19" i="1" l="1"/>
  <c r="N19" i="1" s="1"/>
  <c r="P20" i="1" s="1"/>
  <c r="M20" i="1" l="1"/>
  <c r="N20" i="1" s="1"/>
  <c r="P21" i="1" s="1"/>
  <c r="M21" i="1" l="1"/>
  <c r="N21" i="1" s="1"/>
  <c r="P22" i="1" s="1"/>
  <c r="M22" i="1" l="1"/>
  <c r="N22" i="1" s="1"/>
  <c r="P23" i="1" s="1"/>
  <c r="M23" i="1" l="1"/>
  <c r="N23" i="1" s="1"/>
  <c r="P24" i="1" s="1"/>
  <c r="M24" i="1" l="1"/>
  <c r="N24" i="1" s="1"/>
  <c r="P25" i="1" s="1"/>
  <c r="M25" i="1" l="1"/>
  <c r="N25" i="1" s="1"/>
  <c r="P26" i="1" s="1"/>
  <c r="M26" i="1" l="1"/>
  <c r="N26" i="1" s="1"/>
  <c r="P27" i="1" s="1"/>
  <c r="L27" i="1" l="1"/>
  <c r="M27" i="1"/>
  <c r="M28" i="1" s="1"/>
  <c r="N27" i="1" l="1"/>
  <c r="N28" i="1" s="1"/>
</calcChain>
</file>

<file path=xl/sharedStrings.xml><?xml version="1.0" encoding="utf-8"?>
<sst xmlns="http://schemas.openxmlformats.org/spreadsheetml/2006/main" count="1737" uniqueCount="913">
  <si>
    <t>real wage index China 2019:</t>
  </si>
  <si>
    <t>所内合约行情报表</t>
  </si>
  <si>
    <t>VAR CATEGORY</t>
  </si>
  <si>
    <t>VALUE</t>
  </si>
  <si>
    <t>Unit/Remark</t>
  </si>
  <si>
    <t>POA CATEGORY</t>
  </si>
  <si>
    <t>Value</t>
  </si>
  <si>
    <t>Remark</t>
  </si>
  <si>
    <t>Payment schedule</t>
  </si>
  <si>
    <t>日期</t>
  </si>
  <si>
    <t>shipbuilding cost estimated:</t>
  </si>
  <si>
    <t>序列号</t>
  </si>
  <si>
    <t>前收盘</t>
  </si>
  <si>
    <t>前结算</t>
  </si>
  <si>
    <t>开盘价</t>
  </si>
  <si>
    <t>最高价</t>
  </si>
  <si>
    <t>最低价</t>
  </si>
  <si>
    <t>收盘价</t>
  </si>
  <si>
    <t>结算价</t>
  </si>
  <si>
    <t>涨跌1</t>
  </si>
  <si>
    <t>涨跌2</t>
  </si>
  <si>
    <t>回报率</t>
  </si>
  <si>
    <t>涨跌幅</t>
  </si>
  <si>
    <t>成交量</t>
  </si>
  <si>
    <t>成交金额</t>
  </si>
  <si>
    <t>持仓量</t>
  </si>
  <si>
    <t>mortgage calculator:</t>
  </si>
  <si>
    <t>Date</t>
  </si>
  <si>
    <t>return index</t>
  </si>
  <si>
    <t>pre close</t>
  </si>
  <si>
    <t>Pre settle</t>
  </si>
  <si>
    <t>Open</t>
  </si>
  <si>
    <t>High</t>
  </si>
  <si>
    <t>Low</t>
  </si>
  <si>
    <t>Close</t>
  </si>
  <si>
    <t>Settle</t>
  </si>
  <si>
    <t>ch1</t>
  </si>
  <si>
    <t>ch2</t>
  </si>
  <si>
    <t>Returns</t>
  </si>
  <si>
    <t>ch percentage</t>
  </si>
  <si>
    <t>Volume</t>
  </si>
  <si>
    <t>Amount</t>
  </si>
  <si>
    <t>OI</t>
  </si>
  <si>
    <t>20190116</t>
  </si>
  <si>
    <t xml:space="preserve">Payment No. </t>
  </si>
  <si>
    <t>1</t>
  </si>
  <si>
    <t>Payment Amt.</t>
  </si>
  <si>
    <t>Interest</t>
  </si>
  <si>
    <t>Principal</t>
  </si>
  <si>
    <t>Extra Payment/Extra loan incurred</t>
  </si>
  <si>
    <t>loan</t>
  </si>
  <si>
    <t>targeted TEU:</t>
  </si>
  <si>
    <t>teu</t>
  </si>
  <si>
    <t>20190102</t>
  </si>
  <si>
    <t>31</t>
  </si>
  <si>
    <t>MEAN:</t>
  </si>
  <si>
    <t>20190117</t>
  </si>
  <si>
    <t>188</t>
  </si>
  <si>
    <t>20190103</t>
  </si>
  <si>
    <t>77</t>
  </si>
  <si>
    <t>ICBC interest rate:</t>
  </si>
  <si>
    <t>% p.a</t>
  </si>
  <si>
    <t>summary information:</t>
  </si>
  <si>
    <t>NUMBER OF COUNTS:</t>
  </si>
  <si>
    <t>20190104</t>
  </si>
  <si>
    <t>53</t>
  </si>
  <si>
    <t>20190215</t>
  </si>
  <si>
    <t>20190107</t>
  </si>
  <si>
    <t>177</t>
  </si>
  <si>
    <t>20190108</t>
  </si>
  <si>
    <t>126</t>
  </si>
  <si>
    <t>19</t>
  </si>
  <si>
    <t>ICBC loan interest rate:</t>
  </si>
  <si>
    <t>% above 5 years</t>
  </si>
  <si>
    <t>loan amount:</t>
  </si>
  <si>
    <t>20190109</t>
  </si>
  <si>
    <t>95% confidence level CVAR:</t>
  </si>
  <si>
    <t>120</t>
  </si>
  <si>
    <t>20190110</t>
  </si>
  <si>
    <t>mortgage loan rate shipbuilding:</t>
  </si>
  <si>
    <t>44</t>
  </si>
  <si>
    <t>% estimated</t>
  </si>
  <si>
    <t>20190118</t>
  </si>
  <si>
    <t>Annual Interest Rate:</t>
  </si>
  <si>
    <t>204</t>
  </si>
  <si>
    <t>20190111</t>
  </si>
  <si>
    <t>145</t>
  </si>
  <si>
    <t>20190328</t>
  </si>
  <si>
    <t>119</t>
  </si>
  <si>
    <t>20190114</t>
  </si>
  <si>
    <t>150</t>
  </si>
  <si>
    <t>20190326</t>
  </si>
  <si>
    <t>35</t>
  </si>
  <si>
    <t xml:space="preserve">ICBC FINANCIAL LEASING COUPON RATE: </t>
  </si>
  <si>
    <t xml:space="preserve">% p.a </t>
  </si>
  <si>
    <t>Loan period/tenor:</t>
  </si>
  <si>
    <t>20190115</t>
  </si>
  <si>
    <t>YEARS</t>
  </si>
  <si>
    <t>39</t>
  </si>
  <si>
    <t>20190123</t>
  </si>
  <si>
    <t>61</t>
  </si>
  <si>
    <t>percentage conversion:</t>
  </si>
  <si>
    <t>Total no. of payments per year:</t>
  </si>
  <si>
    <t>Assume progress billing monthly</t>
  </si>
  <si>
    <t>20190327</t>
  </si>
  <si>
    <t>108</t>
  </si>
  <si>
    <t>HC01 contract VOLATILITY 2019:</t>
  </si>
  <si>
    <t>20190121</t>
  </si>
  <si>
    <t>195</t>
  </si>
  <si>
    <t>Total no. of payments:</t>
  </si>
  <si>
    <t>20190122</t>
  </si>
  <si>
    <t>212</t>
  </si>
  <si>
    <t>real wage index China 2018:</t>
  </si>
  <si>
    <t>Payment per period:</t>
  </si>
  <si>
    <t>20190325</t>
  </si>
  <si>
    <t>75</t>
  </si>
  <si>
    <t>20190129</t>
  </si>
  <si>
    <t>57</t>
  </si>
  <si>
    <t>20190124</t>
  </si>
  <si>
    <t>141</t>
  </si>
  <si>
    <t>$/CGT</t>
  </si>
  <si>
    <t>Sum of the payment:</t>
  </si>
  <si>
    <t>20190128</t>
  </si>
  <si>
    <t>110</t>
  </si>
  <si>
    <t>20190125</t>
  </si>
  <si>
    <t>211</t>
  </si>
  <si>
    <t xml:space="preserve">USD/CNY volatality 2019: </t>
  </si>
  <si>
    <t>Interest cost:</t>
  </si>
  <si>
    <t>20191021</t>
  </si>
  <si>
    <t>140</t>
  </si>
  <si>
    <t xml:space="preserve">total equity for 30,000 TEU ship building(estimated): </t>
  </si>
  <si>
    <t>20191016</t>
  </si>
  <si>
    <t>113</t>
  </si>
  <si>
    <t>WACC:</t>
  </si>
  <si>
    <t>20190130</t>
  </si>
  <si>
    <t>205</t>
  </si>
  <si>
    <t>20190131</t>
  </si>
  <si>
    <t>62</t>
  </si>
  <si>
    <t xml:space="preserve">total equity ratio for ship building(estimated): </t>
  </si>
  <si>
    <t>20190201</t>
  </si>
  <si>
    <t>166</t>
  </si>
  <si>
    <t>20190315</t>
  </si>
  <si>
    <t>36</t>
  </si>
  <si>
    <t>20190211</t>
  </si>
  <si>
    <t>242</t>
  </si>
  <si>
    <t xml:space="preserve">total debt for 30,000 TEU ship building(estimated): </t>
  </si>
  <si>
    <t>20190320</t>
  </si>
  <si>
    <t>109</t>
  </si>
  <si>
    <t>20190212</t>
  </si>
  <si>
    <t>20190329</t>
  </si>
  <si>
    <t>54</t>
  </si>
  <si>
    <t>leverage ratio:</t>
  </si>
  <si>
    <t>124</t>
  </si>
  <si>
    <t>FREIGHT CATEGORY</t>
  </si>
  <si>
    <t>20190213</t>
  </si>
  <si>
    <t>33</t>
  </si>
  <si>
    <t>Covariance on steel price and forex:</t>
  </si>
  <si>
    <t>20190321</t>
  </si>
  <si>
    <t>153</t>
  </si>
  <si>
    <t xml:space="preserve"> annual discount rate of vessel per year:</t>
  </si>
  <si>
    <t>20190214</t>
  </si>
  <si>
    <t>37</t>
  </si>
  <si>
    <t>20190319</t>
  </si>
  <si>
    <t>132</t>
  </si>
  <si>
    <t xml:space="preserve">correlation index: </t>
  </si>
  <si>
    <t>20190218</t>
  </si>
  <si>
    <t>192</t>
  </si>
  <si>
    <t>operating expense:</t>
  </si>
  <si>
    <t>/day</t>
  </si>
  <si>
    <t>20190219</t>
  </si>
  <si>
    <t>210</t>
  </si>
  <si>
    <t>20190311</t>
  </si>
  <si>
    <t>13</t>
  </si>
  <si>
    <r>
      <rPr>
        <b/>
        <sz val="11"/>
        <color rgb="FF000000"/>
        <rFont val="Arial"/>
      </rPr>
      <t xml:space="preserve"> WCS</t>
    </r>
    <r>
      <rPr>
        <sz val="11"/>
        <color rgb="FF000000"/>
        <rFont val="Arial"/>
      </rPr>
      <t xml:space="preserve"> Adjusted volatality for the 30,000 teu shipbuilding:</t>
    </r>
  </si>
  <si>
    <t>20190220</t>
  </si>
  <si>
    <t>52</t>
  </si>
  <si>
    <t>20191018</t>
  </si>
  <si>
    <t>80</t>
  </si>
  <si>
    <t>escalating rate:</t>
  </si>
  <si>
    <t>20190221</t>
  </si>
  <si>
    <t>202</t>
  </si>
  <si>
    <r>
      <t xml:space="preserve"> B</t>
    </r>
    <r>
      <rPr>
        <b/>
        <sz val="11"/>
        <color theme="1"/>
        <rFont val="Calibri"/>
      </rPr>
      <t>CS</t>
    </r>
    <r>
      <rPr>
        <sz val="11"/>
        <color theme="1"/>
        <rFont val="Calibri"/>
      </rPr>
      <t xml:space="preserve"> Adjusted volatality for the 30,000 teu shipbuilding:</t>
    </r>
  </si>
  <si>
    <t>Demolision RECOVERY:</t>
  </si>
  <si>
    <t>20190222</t>
  </si>
  <si>
    <t>165</t>
  </si>
  <si>
    <t>20190225</t>
  </si>
  <si>
    <t>20190318</t>
  </si>
  <si>
    <t>186</t>
  </si>
  <si>
    <t>154</t>
  </si>
  <si>
    <t>20190226</t>
  </si>
  <si>
    <t>104</t>
  </si>
  <si>
    <t>years of operation(n):</t>
  </si>
  <si>
    <t>20190314</t>
  </si>
  <si>
    <t>28</t>
  </si>
  <si>
    <t>20190227</t>
  </si>
  <si>
    <t>164</t>
  </si>
  <si>
    <t>years</t>
  </si>
  <si>
    <t>20190228</t>
  </si>
  <si>
    <t>83</t>
  </si>
  <si>
    <r>
      <rPr>
        <b/>
        <sz val="11"/>
        <color theme="1"/>
        <rFont val="Calibri"/>
      </rPr>
      <t>WCS</t>
    </r>
    <r>
      <rPr>
        <sz val="11"/>
        <color theme="1"/>
        <rFont val="Calibri"/>
      </rPr>
      <t xml:space="preserve"> CVAR for the 30,000 teu shipbuilding:</t>
    </r>
  </si>
  <si>
    <t>20191017</t>
  </si>
  <si>
    <t>65</t>
  </si>
  <si>
    <t>20190301</t>
  </si>
  <si>
    <t>194</t>
  </si>
  <si>
    <t>operating expense at nth year:</t>
  </si>
  <si>
    <t>20190304</t>
  </si>
  <si>
    <t>196</t>
  </si>
  <si>
    <t>20190322</t>
  </si>
  <si>
    <t>112</t>
  </si>
  <si>
    <t>20190305</t>
  </si>
  <si>
    <t>40</t>
  </si>
  <si>
    <t>20191022</t>
  </si>
  <si>
    <t>149</t>
  </si>
  <si>
    <t>20190306</t>
  </si>
  <si>
    <t>67</t>
  </si>
  <si>
    <t>20191023</t>
  </si>
  <si>
    <t>181</t>
  </si>
  <si>
    <t>20190307</t>
  </si>
  <si>
    <t>73</t>
  </si>
  <si>
    <t>life time for the vessel:</t>
  </si>
  <si>
    <t>20190308</t>
  </si>
  <si>
    <t>76</t>
  </si>
  <si>
    <t>20190401</t>
  </si>
  <si>
    <t>228</t>
  </si>
  <si>
    <t>20190312</t>
  </si>
  <si>
    <t>208</t>
  </si>
  <si>
    <t>excercise price for the ships:</t>
  </si>
  <si>
    <t>20190313</t>
  </si>
  <si>
    <t>158</t>
  </si>
  <si>
    <t>20191111</t>
  </si>
  <si>
    <t>26</t>
  </si>
  <si>
    <t>dicounting amount per year:</t>
  </si>
  <si>
    <t>20191015</t>
  </si>
  <si>
    <t>4</t>
  </si>
  <si>
    <t>20190402</t>
  </si>
  <si>
    <t>189</t>
  </si>
  <si>
    <t>20191028</t>
  </si>
  <si>
    <t>147</t>
  </si>
  <si>
    <t>20191014</t>
  </si>
  <si>
    <t>133</t>
  </si>
  <si>
    <t>20190829</t>
  </si>
  <si>
    <t>199</t>
  </si>
  <si>
    <t>20191104</t>
  </si>
  <si>
    <t>139</t>
  </si>
  <si>
    <t>20190403</t>
  </si>
  <si>
    <t>209</t>
  </si>
  <si>
    <t>20191031</t>
  </si>
  <si>
    <t>185</t>
  </si>
  <si>
    <t>20190404</t>
  </si>
  <si>
    <t>179</t>
  </si>
  <si>
    <t>20190408</t>
  </si>
  <si>
    <t>243</t>
  </si>
  <si>
    <t>20190827</t>
  </si>
  <si>
    <t>2</t>
  </si>
  <si>
    <t>20190409</t>
  </si>
  <si>
    <t>220</t>
  </si>
  <si>
    <t>20191108</t>
  </si>
  <si>
    <t>29</t>
  </si>
  <si>
    <t>20190410</t>
  </si>
  <si>
    <t>64</t>
  </si>
  <si>
    <t>20190411</t>
  </si>
  <si>
    <t>121</t>
  </si>
  <si>
    <t>20190412</t>
  </si>
  <si>
    <t>138</t>
  </si>
  <si>
    <t>20191024</t>
  </si>
  <si>
    <t>156</t>
  </si>
  <si>
    <t>20191101</t>
  </si>
  <si>
    <t>41</t>
  </si>
  <si>
    <t>20190415</t>
  </si>
  <si>
    <t>225</t>
  </si>
  <si>
    <t>20190416</t>
  </si>
  <si>
    <t>88</t>
  </si>
  <si>
    <t>20191029</t>
  </si>
  <si>
    <t>92</t>
  </si>
  <si>
    <t>20190417</t>
  </si>
  <si>
    <t>55</t>
  </si>
  <si>
    <t>20190418</t>
  </si>
  <si>
    <t>30</t>
  </si>
  <si>
    <t>20191025</t>
  </si>
  <si>
    <t>159</t>
  </si>
  <si>
    <t>20190419</t>
  </si>
  <si>
    <t>100</t>
  </si>
  <si>
    <t>20191107</t>
  </si>
  <si>
    <t>81</t>
  </si>
  <si>
    <t>20190422</t>
  </si>
  <si>
    <t>235</t>
  </si>
  <si>
    <t>20191030</t>
  </si>
  <si>
    <t>131</t>
  </si>
  <si>
    <t>20190423</t>
  </si>
  <si>
    <t>116</t>
  </si>
  <si>
    <t>20191011</t>
  </si>
  <si>
    <t>25</t>
  </si>
  <si>
    <t>20190424</t>
  </si>
  <si>
    <t>21</t>
  </si>
  <si>
    <t>20190425</t>
  </si>
  <si>
    <t>130</t>
  </si>
  <si>
    <t>20190426</t>
  </si>
  <si>
    <t>97</t>
  </si>
  <si>
    <t>20190429</t>
  </si>
  <si>
    <t>176</t>
  </si>
  <si>
    <t>20190430</t>
  </si>
  <si>
    <t>236</t>
  </si>
  <si>
    <t>20191113</t>
  </si>
  <si>
    <t>193</t>
  </si>
  <si>
    <t>20190506</t>
  </si>
  <si>
    <t>7</t>
  </si>
  <si>
    <t>20190507</t>
  </si>
  <si>
    <t>183</t>
  </si>
  <si>
    <t>20191112</t>
  </si>
  <si>
    <t>201</t>
  </si>
  <si>
    <t>20190508</t>
  </si>
  <si>
    <t>23</t>
  </si>
  <si>
    <t>20190828</t>
  </si>
  <si>
    <t>11</t>
  </si>
  <si>
    <t>20191105</t>
  </si>
  <si>
    <t>20190509</t>
  </si>
  <si>
    <t>152</t>
  </si>
  <si>
    <t>47</t>
  </si>
  <si>
    <t>20190510</t>
  </si>
  <si>
    <t>146</t>
  </si>
  <si>
    <t>20191106</t>
  </si>
  <si>
    <t>221</t>
  </si>
  <si>
    <t>20190513</t>
  </si>
  <si>
    <t>32</t>
  </si>
  <si>
    <t>20190906</t>
  </si>
  <si>
    <t>22</t>
  </si>
  <si>
    <t>20190514</t>
  </si>
  <si>
    <t>14</t>
  </si>
  <si>
    <t>20190515</t>
  </si>
  <si>
    <t>122</t>
  </si>
  <si>
    <t>20190516</t>
  </si>
  <si>
    <t>222</t>
  </si>
  <si>
    <t>20191010</t>
  </si>
  <si>
    <t>111</t>
  </si>
  <si>
    <t>20190517</t>
  </si>
  <si>
    <t>215</t>
  </si>
  <si>
    <t>20190920</t>
  </si>
  <si>
    <t>5</t>
  </si>
  <si>
    <t>TOTAL:</t>
  </si>
  <si>
    <t>20190520</t>
  </si>
  <si>
    <t>38</t>
  </si>
  <si>
    <t>20190603</t>
  </si>
  <si>
    <t>79</t>
  </si>
  <si>
    <t>20190521</t>
  </si>
  <si>
    <t>224</t>
  </si>
  <si>
    <t>20190830</t>
  </si>
  <si>
    <t>134</t>
  </si>
  <si>
    <t>20190522</t>
  </si>
  <si>
    <t>241</t>
  </si>
  <si>
    <t>GREEKS</t>
  </si>
  <si>
    <t>20190523</t>
  </si>
  <si>
    <t>63</t>
  </si>
  <si>
    <t xml:space="preserve">Risk Free rate(China Loan Prime Rate) as of 2020: </t>
  </si>
  <si>
    <t>20190524</t>
  </si>
  <si>
    <t>24</t>
  </si>
  <si>
    <t>d1 in the Black-Scholes-Merton model:</t>
  </si>
  <si>
    <t>20191008</t>
  </si>
  <si>
    <t>12</t>
  </si>
  <si>
    <t>20190527</t>
  </si>
  <si>
    <t>184</t>
  </si>
  <si>
    <t>delta/ n(d1) for the model:</t>
  </si>
  <si>
    <t>20190610</t>
  </si>
  <si>
    <t>118</t>
  </si>
  <si>
    <t>Risk to be hedged in the portfolio:</t>
  </si>
  <si>
    <t>20190528</t>
  </si>
  <si>
    <t>48</t>
  </si>
  <si>
    <t>20190529</t>
  </si>
  <si>
    <t>87</t>
  </si>
  <si>
    <t>20190919</t>
  </si>
  <si>
    <t>3</t>
  </si>
  <si>
    <t>20190530</t>
  </si>
  <si>
    <t>114</t>
  </si>
  <si>
    <t>20191009</t>
  </si>
  <si>
    <t>51</t>
  </si>
  <si>
    <t>20190531</t>
  </si>
  <si>
    <t>56</t>
  </si>
  <si>
    <t>20190617</t>
  </si>
  <si>
    <t>16</t>
  </si>
  <si>
    <t>20190606</t>
  </si>
  <si>
    <t>50</t>
  </si>
  <si>
    <t>20190604</t>
  </si>
  <si>
    <t>46</t>
  </si>
  <si>
    <t>20190826</t>
  </si>
  <si>
    <t>17</t>
  </si>
  <si>
    <t>20190605</t>
  </si>
  <si>
    <t>178</t>
  </si>
  <si>
    <t>20190905</t>
  </si>
  <si>
    <t>157</t>
  </si>
  <si>
    <t>20190927</t>
  </si>
  <si>
    <t>20</t>
  </si>
  <si>
    <t>20190611</t>
  </si>
  <si>
    <t>238</t>
  </si>
  <si>
    <t>20190612</t>
  </si>
  <si>
    <t>171</t>
  </si>
  <si>
    <t>20190613</t>
  </si>
  <si>
    <t>74</t>
  </si>
  <si>
    <t>20190614</t>
  </si>
  <si>
    <t>169</t>
  </si>
  <si>
    <t>20190903</t>
  </si>
  <si>
    <t>218</t>
  </si>
  <si>
    <t>20190618</t>
  </si>
  <si>
    <t>93</t>
  </si>
  <si>
    <t>20190619</t>
  </si>
  <si>
    <t>232</t>
  </si>
  <si>
    <t>20190620</t>
  </si>
  <si>
    <t>217</t>
  </si>
  <si>
    <t>20190902</t>
  </si>
  <si>
    <t>197</t>
  </si>
  <si>
    <t>20190621</t>
  </si>
  <si>
    <t>167</t>
  </si>
  <si>
    <t>20190926</t>
  </si>
  <si>
    <t>45</t>
  </si>
  <si>
    <t>20190624</t>
  </si>
  <si>
    <t>244</t>
  </si>
  <si>
    <t>20190930</t>
  </si>
  <si>
    <t>200</t>
  </si>
  <si>
    <t>20190625</t>
  </si>
  <si>
    <t>207</t>
  </si>
  <si>
    <t>20190626</t>
  </si>
  <si>
    <t>144</t>
  </si>
  <si>
    <t>20190904</t>
  </si>
  <si>
    <t>143</t>
  </si>
  <si>
    <t>20190627</t>
  </si>
  <si>
    <t>190</t>
  </si>
  <si>
    <t>20191114</t>
  </si>
  <si>
    <t>226</t>
  </si>
  <si>
    <t>20190628</t>
  </si>
  <si>
    <t>78</t>
  </si>
  <si>
    <t>20190809</t>
  </si>
  <si>
    <t>9</t>
  </si>
  <si>
    <t>20190701</t>
  </si>
  <si>
    <t>237</t>
  </si>
  <si>
    <t>20190702</t>
  </si>
  <si>
    <t>8</t>
  </si>
  <si>
    <t>20191118</t>
  </si>
  <si>
    <t>86</t>
  </si>
  <si>
    <t>20190703</t>
  </si>
  <si>
    <t>84</t>
  </si>
  <si>
    <t>20190704</t>
  </si>
  <si>
    <t>105</t>
  </si>
  <si>
    <t>20190705</t>
  </si>
  <si>
    <t>91</t>
  </si>
  <si>
    <t>20190708</t>
  </si>
  <si>
    <t>69</t>
  </si>
  <si>
    <t>20190709</t>
  </si>
  <si>
    <t>230</t>
  </si>
  <si>
    <t>20190710</t>
  </si>
  <si>
    <t>27</t>
  </si>
  <si>
    <t>20191115</t>
  </si>
  <si>
    <t>239</t>
  </si>
  <si>
    <t>20190711</t>
  </si>
  <si>
    <t>70</t>
  </si>
  <si>
    <t>20190712</t>
  </si>
  <si>
    <t>98</t>
  </si>
  <si>
    <t>20190715</t>
  </si>
  <si>
    <t>90</t>
  </si>
  <si>
    <t>20190716</t>
  </si>
  <si>
    <t>234</t>
  </si>
  <si>
    <t>20190717</t>
  </si>
  <si>
    <t>136</t>
  </si>
  <si>
    <t>20190813</t>
  </si>
  <si>
    <t>203</t>
  </si>
  <si>
    <t>20190718</t>
  </si>
  <si>
    <t>85</t>
  </si>
  <si>
    <t>20190719</t>
  </si>
  <si>
    <t>59</t>
  </si>
  <si>
    <t>20191121</t>
  </si>
  <si>
    <t>58</t>
  </si>
  <si>
    <t>20190722</t>
  </si>
  <si>
    <t>155</t>
  </si>
  <si>
    <t>20190723</t>
  </si>
  <si>
    <t>99</t>
  </si>
  <si>
    <t>20190724</t>
  </si>
  <si>
    <t>15</t>
  </si>
  <si>
    <t>20190725</t>
  </si>
  <si>
    <t>175</t>
  </si>
  <si>
    <t>20190822</t>
  </si>
  <si>
    <t>174</t>
  </si>
  <si>
    <t>20190726</t>
  </si>
  <si>
    <t>148</t>
  </si>
  <si>
    <t>20190924</t>
  </si>
  <si>
    <t>240</t>
  </si>
  <si>
    <t>20190729</t>
  </si>
  <si>
    <t>18</t>
  </si>
  <si>
    <t>20191119</t>
  </si>
  <si>
    <t>173</t>
  </si>
  <si>
    <t>20190730</t>
  </si>
  <si>
    <t>68</t>
  </si>
  <si>
    <t>20190731</t>
  </si>
  <si>
    <t>170</t>
  </si>
  <si>
    <t>20190812</t>
  </si>
  <si>
    <t>96</t>
  </si>
  <si>
    <t>20190801</t>
  </si>
  <si>
    <t>89</t>
  </si>
  <si>
    <t>20190821</t>
  </si>
  <si>
    <t>10</t>
  </si>
  <si>
    <t>20190802</t>
  </si>
  <si>
    <t>6</t>
  </si>
  <si>
    <t>20190805</t>
  </si>
  <si>
    <t>34</t>
  </si>
  <si>
    <t>20190808</t>
  </si>
  <si>
    <t>137</t>
  </si>
  <si>
    <t>20190806</t>
  </si>
  <si>
    <t>43</t>
  </si>
  <si>
    <t>20190820</t>
  </si>
  <si>
    <t>102</t>
  </si>
  <si>
    <t>20190807</t>
  </si>
  <si>
    <t>101</t>
  </si>
  <si>
    <t>20190923</t>
  </si>
  <si>
    <t>233</t>
  </si>
  <si>
    <t>20190814</t>
  </si>
  <si>
    <t>161</t>
  </si>
  <si>
    <t>20190918</t>
  </si>
  <si>
    <t>72</t>
  </si>
  <si>
    <t>20190815</t>
  </si>
  <si>
    <t>142</t>
  </si>
  <si>
    <t>20190816</t>
  </si>
  <si>
    <t>129</t>
  </si>
  <si>
    <t>20190925</t>
  </si>
  <si>
    <t>115</t>
  </si>
  <si>
    <t>20190819</t>
  </si>
  <si>
    <t>128</t>
  </si>
  <si>
    <t>20190823</t>
  </si>
  <si>
    <t>180</t>
  </si>
  <si>
    <t>20190911</t>
  </si>
  <si>
    <t>71</t>
  </si>
  <si>
    <t>20190910</t>
  </si>
  <si>
    <t>227</t>
  </si>
  <si>
    <t>20191127</t>
  </si>
  <si>
    <t>82</t>
  </si>
  <si>
    <t>20190909</t>
  </si>
  <si>
    <t>231</t>
  </si>
  <si>
    <t>20190917</t>
  </si>
  <si>
    <t>66</t>
  </si>
  <si>
    <t>20191120</t>
  </si>
  <si>
    <t>229</t>
  </si>
  <si>
    <t>20191122</t>
  </si>
  <si>
    <t>160</t>
  </si>
  <si>
    <t>20190912</t>
  </si>
  <si>
    <t>135</t>
  </si>
  <si>
    <t>20191126</t>
  </si>
  <si>
    <t>49</t>
  </si>
  <si>
    <t>20190916</t>
  </si>
  <si>
    <t>216</t>
  </si>
  <si>
    <t>20191128</t>
  </si>
  <si>
    <t>125</t>
  </si>
  <si>
    <t>20191129</t>
  </si>
  <si>
    <t>187</t>
  </si>
  <si>
    <t>20191203</t>
  </si>
  <si>
    <t>172</t>
  </si>
  <si>
    <t>20191125</t>
  </si>
  <si>
    <t>213</t>
  </si>
  <si>
    <t>20191204</t>
  </si>
  <si>
    <t>127</t>
  </si>
  <si>
    <t>20191202</t>
  </si>
  <si>
    <t>182</t>
  </si>
  <si>
    <t>20191205</t>
  </si>
  <si>
    <t>206</t>
  </si>
  <si>
    <t>20191206</t>
  </si>
  <si>
    <t>94</t>
  </si>
  <si>
    <t>20191209</t>
  </si>
  <si>
    <t>223</t>
  </si>
  <si>
    <t>20191210</t>
  </si>
  <si>
    <t>163</t>
  </si>
  <si>
    <t>20191211</t>
  </si>
  <si>
    <t>219</t>
  </si>
  <si>
    <t>20191212</t>
  </si>
  <si>
    <t>214</t>
  </si>
  <si>
    <t>20191213</t>
  </si>
  <si>
    <t>107</t>
  </si>
  <si>
    <t>20191216</t>
  </si>
  <si>
    <t>42</t>
  </si>
  <si>
    <t>20191217</t>
  </si>
  <si>
    <t>95</t>
  </si>
  <si>
    <t>20191218</t>
  </si>
  <si>
    <t>151</t>
  </si>
  <si>
    <t>20191219</t>
  </si>
  <si>
    <t>123</t>
  </si>
  <si>
    <t>20191220</t>
  </si>
  <si>
    <t>103</t>
  </si>
  <si>
    <t>20191223</t>
  </si>
  <si>
    <t>191</t>
  </si>
  <si>
    <t>20191224</t>
  </si>
  <si>
    <t>117</t>
  </si>
  <si>
    <t>20191225</t>
  </si>
  <si>
    <t>106</t>
  </si>
  <si>
    <t>20191226</t>
  </si>
  <si>
    <t>60</t>
  </si>
  <si>
    <t>20191227</t>
  </si>
  <si>
    <t>198</t>
  </si>
  <si>
    <t>20191230</t>
  </si>
  <si>
    <t>168</t>
  </si>
  <si>
    <t>20191231</t>
  </si>
  <si>
    <t>162</t>
  </si>
  <si>
    <t>Price</t>
  </si>
  <si>
    <t>Change %</t>
  </si>
  <si>
    <t>Feb 28, 2019</t>
  </si>
  <si>
    <t>Feb 27, 2019</t>
  </si>
  <si>
    <t xml:space="preserve">mean: </t>
  </si>
  <si>
    <t>Mar 21, 2019</t>
  </si>
  <si>
    <t>Feb 26, 2019</t>
  </si>
  <si>
    <t>Apr 19, 2019</t>
  </si>
  <si>
    <t>Mar 05, 2019</t>
  </si>
  <si>
    <t>Mar 04, 2019</t>
  </si>
  <si>
    <t>Apr 18, 2019</t>
  </si>
  <si>
    <t>Apr 15, 2019</t>
  </si>
  <si>
    <t>Mar 01, 2019</t>
  </si>
  <si>
    <t>Apr 17, 2019</t>
  </si>
  <si>
    <t>Mar 13, 2019</t>
  </si>
  <si>
    <t>Apr 16, 2019</t>
  </si>
  <si>
    <t>Apr 01, 2019</t>
  </si>
  <si>
    <t>Apr 22, 2019</t>
  </si>
  <si>
    <t>Mar 07, 2019</t>
  </si>
  <si>
    <t>Jan 31, 2019</t>
  </si>
  <si>
    <t>Feb 25, 2019</t>
  </si>
  <si>
    <t>Mar 26, 2019</t>
  </si>
  <si>
    <t>Jan 17, 2020</t>
  </si>
  <si>
    <t>Jan 16, 2020</t>
  </si>
  <si>
    <t>Mar 18, 2019</t>
  </si>
  <si>
    <t>Jan 15, 2020</t>
  </si>
  <si>
    <t>Mar 22, 2019</t>
  </si>
  <si>
    <t>Apr 10, 2019</t>
  </si>
  <si>
    <t>Jan 14, 2020</t>
  </si>
  <si>
    <t>Jan 13, 2020</t>
  </si>
  <si>
    <t>Apr 05, 2019</t>
  </si>
  <si>
    <t>Jan 10, 2020</t>
  </si>
  <si>
    <t>Jan 09, 2020</t>
  </si>
  <si>
    <t>Apr 09, 2019</t>
  </si>
  <si>
    <t>Jan 08, 2020</t>
  </si>
  <si>
    <t>Apr 11, 2019</t>
  </si>
  <si>
    <t>Jan 07, 2020</t>
  </si>
  <si>
    <t>Mar 20, 2019</t>
  </si>
  <si>
    <t>Jan 06, 2020</t>
  </si>
  <si>
    <t>Mar 06, 2019</t>
  </si>
  <si>
    <t>Jan 03, 2020</t>
  </si>
  <si>
    <t>Apr 04, 2019</t>
  </si>
  <si>
    <t>Jan 02, 2020</t>
  </si>
  <si>
    <t>Jan 01, 2020</t>
  </si>
  <si>
    <t>Mar 19, 2019</t>
  </si>
  <si>
    <t>Dec 31, 2019</t>
  </si>
  <si>
    <t>Mar 25, 2019</t>
  </si>
  <si>
    <t>Dec 30, 2019</t>
  </si>
  <si>
    <t>Dec 27, 2019</t>
  </si>
  <si>
    <t>Apr 08, 2019</t>
  </si>
  <si>
    <t>Dec 26, 2019</t>
  </si>
  <si>
    <t>Apr 03, 2019</t>
  </si>
  <si>
    <t>Dec 25, 2019</t>
  </si>
  <si>
    <t>Apr 12, 2019</t>
  </si>
  <si>
    <t>Dec 24, 2019</t>
  </si>
  <si>
    <t>Mar 12, 2019</t>
  </si>
  <si>
    <t>Dec 23, 2019</t>
  </si>
  <si>
    <t>Apr 02, 2019</t>
  </si>
  <si>
    <t>Dec 20, 2019</t>
  </si>
  <si>
    <t>Apr 24, 2019</t>
  </si>
  <si>
    <t>Dec 19, 2019</t>
  </si>
  <si>
    <t>Feb 21, 2019</t>
  </si>
  <si>
    <t>Dec 18, 2019</t>
  </si>
  <si>
    <t>Apr 23, 2019</t>
  </si>
  <si>
    <t>Dec 17, 2019</t>
  </si>
  <si>
    <t>Mar 08, 2019</t>
  </si>
  <si>
    <t>Dec 16, 2019</t>
  </si>
  <si>
    <t>Mar 27, 2019</t>
  </si>
  <si>
    <t>Dec 13, 2019</t>
  </si>
  <si>
    <t>Mar 14, 2019</t>
  </si>
  <si>
    <t>Dec 12, 2019</t>
  </si>
  <si>
    <t>Dec 11, 2019</t>
  </si>
  <si>
    <t>Mar 15, 2019</t>
  </si>
  <si>
    <t>Dec 10, 2019</t>
  </si>
  <si>
    <t>Mar 11, 2019</t>
  </si>
  <si>
    <t>Dec 09, 2019</t>
  </si>
  <si>
    <t>May 03, 2019</t>
  </si>
  <si>
    <t>Dec 06, 2019</t>
  </si>
  <si>
    <t>May 02, 2019</t>
  </si>
  <si>
    <t>Dec 05, 2019</t>
  </si>
  <si>
    <t>Jan 30, 2019</t>
  </si>
  <si>
    <t>Dec 04, 2019</t>
  </si>
  <si>
    <t>Apr 29, 2019</t>
  </si>
  <si>
    <t>Dec 03, 2019</t>
  </si>
  <si>
    <t>Dec 02, 2019</t>
  </si>
  <si>
    <t>Mar 29, 2019</t>
  </si>
  <si>
    <t>Nov 29, 2019</t>
  </si>
  <si>
    <t>Feb 22, 2019</t>
  </si>
  <si>
    <t>Nov 28, 2019</t>
  </si>
  <si>
    <t>May 01, 2019</t>
  </si>
  <si>
    <t>Nov 27, 2019</t>
  </si>
  <si>
    <t>Mar 28, 2019</t>
  </si>
  <si>
    <t>Nov 26, 2019</t>
  </si>
  <si>
    <t>Nov 25, 2019</t>
  </si>
  <si>
    <t>Feb 20, 2019</t>
  </si>
  <si>
    <t>Nov 22, 2019</t>
  </si>
  <si>
    <t>Apr 30, 2019</t>
  </si>
  <si>
    <t>Nov 21, 2019</t>
  </si>
  <si>
    <t>Apr 26, 2019</t>
  </si>
  <si>
    <t>Nov 20, 2019</t>
  </si>
  <si>
    <t>Feb 01, 2019</t>
  </si>
  <si>
    <t>Nov 19, 2019</t>
  </si>
  <si>
    <t>Nov 18, 2019</t>
  </si>
  <si>
    <t>Feb 04, 2019</t>
  </si>
  <si>
    <t>Nov 15, 2019</t>
  </si>
  <si>
    <t>Feb 05, 2019</t>
  </si>
  <si>
    <t>Nov 14, 2019</t>
  </si>
  <si>
    <t>Feb 06, 2019</t>
  </si>
  <si>
    <t>Nov 13, 2019</t>
  </si>
  <si>
    <t>Feb 07, 2019</t>
  </si>
  <si>
    <t>Nov 12, 2019</t>
  </si>
  <si>
    <t>Feb 08, 2019</t>
  </si>
  <si>
    <t>Nov 11, 2019</t>
  </si>
  <si>
    <t>Jan 28, 2019</t>
  </si>
  <si>
    <t>Nov 08, 2019</t>
  </si>
  <si>
    <t>Nov 07, 2019</t>
  </si>
  <si>
    <t>Apr 25, 2019</t>
  </si>
  <si>
    <t>Nov 06, 2019</t>
  </si>
  <si>
    <t>Jan 29, 2019</t>
  </si>
  <si>
    <t>Nov 05, 2019</t>
  </si>
  <si>
    <t>Jan 15, 2019</t>
  </si>
  <si>
    <t>Nov 04, 2019</t>
  </si>
  <si>
    <t>Feb 13, 2019</t>
  </si>
  <si>
    <t>Nov 01, 2019</t>
  </si>
  <si>
    <t>Oct 31, 2019</t>
  </si>
  <si>
    <t>Jan 14, 2019</t>
  </si>
  <si>
    <t>Oct 30, 2019</t>
  </si>
  <si>
    <t>Feb 18, 2019</t>
  </si>
  <si>
    <t>Oct 29, 2019</t>
  </si>
  <si>
    <t>Feb 14, 2019</t>
  </si>
  <si>
    <t>Oct 28, 2019</t>
  </si>
  <si>
    <t>Jan 17, 2019</t>
  </si>
  <si>
    <t>Oct 25, 2019</t>
  </si>
  <si>
    <t>Oct 24, 2019</t>
  </si>
  <si>
    <t>May 07, 2019</t>
  </si>
  <si>
    <t>Oct 23, 2019</t>
  </si>
  <si>
    <t>Jan 16, 2019</t>
  </si>
  <si>
    <t>Oct 22, 2019</t>
  </si>
  <si>
    <t>Feb 19, 2019</t>
  </si>
  <si>
    <t>Oct 21, 2019</t>
  </si>
  <si>
    <t>Jan 18, 2019</t>
  </si>
  <si>
    <t>Oct 18, 2019</t>
  </si>
  <si>
    <t>May 08, 2019</t>
  </si>
  <si>
    <t>Oct 17, 2019</t>
  </si>
  <si>
    <t>Feb 15, 2019</t>
  </si>
  <si>
    <t>Oct 16, 2019</t>
  </si>
  <si>
    <t>Jan 25, 2019</t>
  </si>
  <si>
    <t>Oct 15, 2019</t>
  </si>
  <si>
    <t>Oct 14, 2019</t>
  </si>
  <si>
    <t>Jan 11, 2019</t>
  </si>
  <si>
    <t>Oct 11, 2019</t>
  </si>
  <si>
    <t>Feb 11, 2019</t>
  </si>
  <si>
    <t>Oct 10, 2019</t>
  </si>
  <si>
    <t>Feb 12, 2019</t>
  </si>
  <si>
    <t>Oct 09, 2019</t>
  </si>
  <si>
    <t>May 06, 2019</t>
  </si>
  <si>
    <t>Oct 08, 2019</t>
  </si>
  <si>
    <t>Jan 24, 2019</t>
  </si>
  <si>
    <t>Oct 07, 2019</t>
  </si>
  <si>
    <t>Jan 21, 2019</t>
  </si>
  <si>
    <t>Oct 04, 2019</t>
  </si>
  <si>
    <t>Jan 23, 2019</t>
  </si>
  <si>
    <t>Oct 03, 2019</t>
  </si>
  <si>
    <t>Oct 02, 2019</t>
  </si>
  <si>
    <t>Jan 22, 2019</t>
  </si>
  <si>
    <t>Oct 01, 2019</t>
  </si>
  <si>
    <t>Jan 10, 2019</t>
  </si>
  <si>
    <t>Sep 30, 2019</t>
  </si>
  <si>
    <t>May 10, 2019</t>
  </si>
  <si>
    <t>Sep 27, 2019</t>
  </si>
  <si>
    <t>Sep 26, 2019</t>
  </si>
  <si>
    <t>May 09, 2019</t>
  </si>
  <si>
    <t>Jan 09, 2019</t>
  </si>
  <si>
    <t>Sep 25, 2019</t>
  </si>
  <si>
    <t>Sep 24, 2019</t>
  </si>
  <si>
    <t>Jun 20, 2019</t>
  </si>
  <si>
    <t>Sep 23, 2019</t>
  </si>
  <si>
    <t>Sep 20, 2019</t>
  </si>
  <si>
    <t>Jan 07, 2019</t>
  </si>
  <si>
    <t>Sep 19, 2019</t>
  </si>
  <si>
    <t>Sep 18, 2019</t>
  </si>
  <si>
    <t>Sep 17, 2019</t>
  </si>
  <si>
    <t>Jan 08, 2019</t>
  </si>
  <si>
    <t>Sep 16, 2019</t>
  </si>
  <si>
    <t>Jul 01, 2019</t>
  </si>
  <si>
    <t>Sep 13, 2019</t>
  </si>
  <si>
    <t>Jan 02, 2019</t>
  </si>
  <si>
    <t>Sep 12, 2019</t>
  </si>
  <si>
    <t>Jan 04, 2019</t>
  </si>
  <si>
    <t>Sep 11, 2019</t>
  </si>
  <si>
    <t>Jul 11, 2019</t>
  </si>
  <si>
    <t>Sep 10, 2019</t>
  </si>
  <si>
    <t>Sep 09, 2019</t>
  </si>
  <si>
    <t>Jul 04, 2019</t>
  </si>
  <si>
    <t>Jul 25, 2019</t>
  </si>
  <si>
    <t>Sep 06, 2019</t>
  </si>
  <si>
    <t>Jan 01, 2019</t>
  </si>
  <si>
    <t>Sep 05, 2019</t>
  </si>
  <si>
    <t>Sep 04, 2019</t>
  </si>
  <si>
    <t>Sep 03, 2019</t>
  </si>
  <si>
    <t>Jun 21, 2019</t>
  </si>
  <si>
    <t>Sep 02, 2019</t>
  </si>
  <si>
    <t>Jul 16, 2019</t>
  </si>
  <si>
    <t>Aug 30, 2019</t>
  </si>
  <si>
    <t>Jun 28, 2019</t>
  </si>
  <si>
    <t>Aug 29, 2019</t>
  </si>
  <si>
    <t>May 15, 2019</t>
  </si>
  <si>
    <t>Aug 28, 2019</t>
  </si>
  <si>
    <t>Aug 27, 2019</t>
  </si>
  <si>
    <t>Jul 26, 2019</t>
  </si>
  <si>
    <t>Aug 26, 2019</t>
  </si>
  <si>
    <t>Jul 12, 2019</t>
  </si>
  <si>
    <t>Aug 23, 2019</t>
  </si>
  <si>
    <t>Jul 18, 2019</t>
  </si>
  <si>
    <t>Aug 22, 2019</t>
  </si>
  <si>
    <t>Jul 19, 2019</t>
  </si>
  <si>
    <t>Aug 21, 2019</t>
  </si>
  <si>
    <t>Aug 20, 2019</t>
  </si>
  <si>
    <t>May 13, 2019</t>
  </si>
  <si>
    <t>Aug 19, 2019</t>
  </si>
  <si>
    <t>Jul 15, 2019</t>
  </si>
  <si>
    <t>Aug 16, 2019</t>
  </si>
  <si>
    <t>Jul 02, 2019</t>
  </si>
  <si>
    <t>Aug 15, 2019</t>
  </si>
  <si>
    <t>Jul 22, 2019</t>
  </si>
  <si>
    <t>Aug 14, 2019</t>
  </si>
  <si>
    <t>Jul 17, 2019</t>
  </si>
  <si>
    <t>Aug 13, 2019</t>
  </si>
  <si>
    <t>Jan 03, 2019</t>
  </si>
  <si>
    <t>Aug 12, 2019</t>
  </si>
  <si>
    <t>Aug 09, 2019</t>
  </si>
  <si>
    <t>Jul 24, 2019</t>
  </si>
  <si>
    <t>Aug 08, 2019</t>
  </si>
  <si>
    <t>Jul 23, 2019</t>
  </si>
  <si>
    <t>Aug 07, 2019</t>
  </si>
  <si>
    <t>Jun 27, 2019</t>
  </si>
  <si>
    <t>Aug 06, 2019</t>
  </si>
  <si>
    <t>Aug 05, 2019</t>
  </si>
  <si>
    <t>Jun 25, 2019</t>
  </si>
  <si>
    <t>Aug 02, 2019</t>
  </si>
  <si>
    <t>May 16, 2019</t>
  </si>
  <si>
    <t>Aug 01, 2019</t>
  </si>
  <si>
    <t>Jul 31, 2019</t>
  </si>
  <si>
    <t>Jun 24, 2019</t>
  </si>
  <si>
    <t>Jul 30, 2019</t>
  </si>
  <si>
    <t>Jul 29, 2019</t>
  </si>
  <si>
    <t>May 14, 2019</t>
  </si>
  <si>
    <t>Jul 10, 2019</t>
  </si>
  <si>
    <t>Jul 03, 2019</t>
  </si>
  <si>
    <t>Jul 09, 2019</t>
  </si>
  <si>
    <t>Jun 26, 2019</t>
  </si>
  <si>
    <t>Jul 05, 2019</t>
  </si>
  <si>
    <t>Jul 08, 2019</t>
  </si>
  <si>
    <t>May 27, 2019</t>
  </si>
  <si>
    <t>Jun 03, 2019</t>
  </si>
  <si>
    <t>Jun 19, 2019</t>
  </si>
  <si>
    <t>Jun 07, 2019</t>
  </si>
  <si>
    <t>May 24, 2019</t>
  </si>
  <si>
    <t>Jun 04, 2019</t>
  </si>
  <si>
    <t>Jun 05, 2019</t>
  </si>
  <si>
    <t>May 30, 2019</t>
  </si>
  <si>
    <t>May 28, 2019</t>
  </si>
  <si>
    <t>Jun 18, 2019</t>
  </si>
  <si>
    <t>May 31, 2019</t>
  </si>
  <si>
    <t>Jun 17, 2019</t>
  </si>
  <si>
    <t>May 22, 2019</t>
  </si>
  <si>
    <t>Jun 14, 2019</t>
  </si>
  <si>
    <t>May 20, 2019</t>
  </si>
  <si>
    <t>Jun 13, 2019</t>
  </si>
  <si>
    <t>Jun 12, 2019</t>
  </si>
  <si>
    <t>May 21, 2019</t>
  </si>
  <si>
    <t>Jun 11, 2019</t>
  </si>
  <si>
    <t>Jun 10, 2019</t>
  </si>
  <si>
    <t>May 29, 2019</t>
  </si>
  <si>
    <t>Jun 06, 2019</t>
  </si>
  <si>
    <t>May 17, 2019</t>
  </si>
  <si>
    <t>May 23, 2019</t>
  </si>
  <si>
    <t>Historical Equity Pricing Data supplied by Interactive Data Pricing and Reference Data LLC</t>
  </si>
  <si>
    <t>FTSE™ is a trade mark of the London Stock Exchange and The Financial Times and used by FTSE International Limited under license. Capital IQ is licensed by FTSE International Limited to publish the FTSE.</t>
  </si>
  <si>
    <t>Pricing Date</t>
  </si>
  <si>
    <t xml:space="preserve">Dow Jones Global Shipping Index - Share Pricing </t>
  </si>
  <si>
    <t>Dates</t>
  </si>
  <si>
    <r>
      <rPr>
        <sz val="11"/>
        <color theme="1"/>
        <rFont val="Arial"/>
      </rPr>
      <t>Russell 1000 Shipping Industry - Index Value</t>
    </r>
  </si>
  <si>
    <t>REMARK</t>
  </si>
  <si>
    <t xml:space="preserve">FORWARD MARKET </t>
  </si>
  <si>
    <t>PHYSICAL MARKET</t>
  </si>
  <si>
    <t>1-year short FoSVA hedge (Forward ShipValue Agreements)</t>
  </si>
  <si>
    <r>
      <t xml:space="preserve">Assumed 5-year 30,000 TEU Container price:
1. assume 10% appreciation over 5 years
2. assume 5% discount between forward market and spot market
</t>
    </r>
    <r>
      <rPr>
        <sz val="11"/>
        <color rgb="FFFF0000"/>
        <rFont val="Arial"/>
        <family val="2"/>
      </rPr>
      <t>INVESTOR SELLS 1 CONTAINER AT FOSVA AT FORWARD PRICE</t>
    </r>
  </si>
  <si>
    <t>BALANCE FROM HEDGE:</t>
  </si>
  <si>
    <t>future when the ship price FALL</t>
  </si>
  <si>
    <r>
      <t xml:space="preserve">Assumed 10% rise in the ship price for both spot and the future market
</t>
    </r>
    <r>
      <rPr>
        <sz val="11"/>
        <color rgb="FFFF0000"/>
        <rFont val="Arial"/>
        <family val="2"/>
      </rPr>
      <t>INVESTOR SETTLES WITH BOTH SPOT AND THE FUTURE CONTRACT</t>
    </r>
  </si>
  <si>
    <r>
      <t xml:space="preserve">Assumed 10% down in the ship price for both spot and the future market
</t>
    </r>
    <r>
      <rPr>
        <sz val="11"/>
        <color rgb="FFFF0000"/>
        <rFont val="Arial"/>
        <family val="2"/>
      </rPr>
      <t>INVESTOR SETTLES WITH BOTH SPOT AND THE FUTURE CONTRACT</t>
    </r>
  </si>
  <si>
    <t>(Unit labor cost) ULC in China as per 2012:</t>
  </si>
  <si>
    <t>Demolition unit price:</t>
  </si>
  <si>
    <r>
      <rPr>
        <b/>
        <sz val="11"/>
        <color theme="1"/>
        <rFont val="Calibri"/>
      </rPr>
      <t xml:space="preserve"> Fixed Interest cost + 
VAR at n% confidence level(based on WCS)</t>
    </r>
    <r>
      <rPr>
        <sz val="11"/>
        <color theme="1"/>
        <rFont val="Calibri"/>
      </rPr>
      <t>:</t>
    </r>
  </si>
  <si>
    <t>Confidence level for Var calculation:</t>
  </si>
  <si>
    <t>Var  calculation to determine max loss on the 
nth chance percent of happening</t>
  </si>
  <si>
    <r>
      <t xml:space="preserve">WCS = worst case scenario
</t>
    </r>
    <r>
      <rPr>
        <sz val="11"/>
        <color theme="1"/>
        <rFont val="Calibri"/>
        <family val="2"/>
      </rPr>
      <t>when the volatility cause max loss to the shipowner</t>
    </r>
  </si>
  <si>
    <t>Assume operating cost increase 2.5%
every year of operation
can be derived or re-caliberated</t>
  </si>
  <si>
    <t xml:space="preserve">per LDT AS PER 2020/1/28 </t>
  </si>
  <si>
    <t>CVAR calculation(adjusted Var based on historical data)</t>
  </si>
  <si>
    <t>percentages/addon</t>
  </si>
  <si>
    <r>
      <rPr>
        <b/>
        <sz val="11"/>
        <color theme="1"/>
        <rFont val="Calibri"/>
      </rPr>
      <t xml:space="preserve">WCS </t>
    </r>
    <r>
      <rPr>
        <sz val="11"/>
        <color theme="1"/>
        <rFont val="Calibri"/>
      </rPr>
      <t>CVAR VALUE for the 30,000 teu shipbuilding at 5% confidence level+
Fixed Interest Cost:</t>
    </r>
  </si>
  <si>
    <t>linear value:</t>
  </si>
  <si>
    <t>(correlation between two indices)</t>
  </si>
  <si>
    <t xml:space="preserve">forecasted growth gradient: </t>
  </si>
  <si>
    <t>sample hedge scenario</t>
  </si>
  <si>
    <r>
      <t xml:space="preserve">Assumed ship price rises according to the RUSSELL 1000 trendline for the shipping market for both spot and the future market
</t>
    </r>
    <r>
      <rPr>
        <sz val="11"/>
        <color rgb="FFFF0000"/>
        <rFont val="Arial"/>
        <family val="2"/>
      </rPr>
      <t>INVESTOR SETTLES WITH BOTH SPOT AND THE FUTURE CONTRACT</t>
    </r>
  </si>
  <si>
    <r>
      <t xml:space="preserve">Assumed ship price rise according to the RUSSELL 1000 trendline for the shipping market for spot market, future market been influence by complex condition in shipping market and fall to the correlation matrix
</t>
    </r>
    <r>
      <rPr>
        <sz val="11"/>
        <color rgb="FFFF0000"/>
        <rFont val="Arial"/>
        <family val="2"/>
      </rPr>
      <t>INVESTOR SETTLES WITH BOTH SPOT AND THE FUTURE CONTRACT</t>
    </r>
  </si>
  <si>
    <t>sample hedge scenario on the Dow Jones Shipping index and Russell 1000 index</t>
  </si>
  <si>
    <r>
      <t xml:space="preserve">Assumed ship price fall according to the RUSSELL 1000 trendline for the shipping market for both spot and the future market
</t>
    </r>
    <r>
      <rPr>
        <sz val="11"/>
        <color rgb="FFFF0000"/>
        <rFont val="Arial"/>
        <family val="2"/>
      </rPr>
      <t>INVESTOR SETTLES WITH BOTH SPOT AND THE FUTURE CONTRACT</t>
    </r>
  </si>
  <si>
    <r>
      <t xml:space="preserve">Assumed ship price fall according to the RUSSELL 1000 trendline for the shipping market for spot market, future market been influence by complex condition in shipping market and fall to the correlation matrix
</t>
    </r>
    <r>
      <rPr>
        <sz val="11"/>
        <color rgb="FFFF0000"/>
        <rFont val="Arial"/>
        <family val="2"/>
      </rPr>
      <t>INVESTOR SETTLES WITH BOTH SPOT AND THE FUTURE CONTRACT</t>
    </r>
  </si>
  <si>
    <r>
      <rPr>
        <b/>
        <sz val="11"/>
        <color theme="1"/>
        <rFont val="Arial"/>
        <family val="2"/>
      </rPr>
      <t>Best  case scenario</t>
    </r>
    <r>
      <rPr>
        <sz val="11"/>
        <color theme="1"/>
        <rFont val="Arial"/>
        <family val="2"/>
      </rPr>
      <t xml:space="preserve"> for the hedge:</t>
    </r>
  </si>
  <si>
    <t>As the future agreement is formulate
based on the market at the present tme
it should be unrealistic to assume the 
following two cases:
1. Future price rise but spot price fall 
assumed companies are risk averse and do not want to speculate on the seasonal fluctuation in the shipping market</t>
  </si>
  <si>
    <r>
      <rPr>
        <b/>
        <sz val="11"/>
        <color theme="1"/>
        <rFont val="Arial"/>
        <family val="2"/>
      </rPr>
      <t xml:space="preserve">Worst  case scenario </t>
    </r>
    <r>
      <rPr>
        <sz val="11"/>
        <color theme="1"/>
        <rFont val="Arial"/>
        <family val="2"/>
      </rPr>
      <t>for the hedge:</t>
    </r>
  </si>
  <si>
    <t>Chinese government loan rate</t>
  </si>
  <si>
    <t>additional risk to be hedged
when there is a fluctuation in the ships exercise price</t>
  </si>
  <si>
    <t>future when the ship price rise</t>
  </si>
  <si>
    <r>
      <rPr>
        <b/>
        <sz val="11"/>
        <color theme="1"/>
        <rFont val="Calibri"/>
        <family val="2"/>
      </rPr>
      <t>Best case secnario</t>
    </r>
    <r>
      <rPr>
        <sz val="11"/>
        <color theme="1"/>
        <rFont val="Calibri"/>
        <family val="2"/>
      </rPr>
      <t xml:space="preserve"> when volatility cause least loss</t>
    </r>
  </si>
</sst>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quot;¥&quot;#,##0.00"/>
    <numFmt numFmtId="165" formatCode="[$USD]\ #,##0.00"/>
    <numFmt numFmtId="166" formatCode="yyyy\-mm\-dd"/>
    <numFmt numFmtId="167" formatCode="#"/>
    <numFmt numFmtId="168" formatCode="[$USD]\ #,##0.00;[Red][$USD]\ \-#,##0.00"/>
    <numFmt numFmtId="169" formatCode="[$USD]\ #,##0"/>
    <numFmt numFmtId="170" formatCode="[$-14809]yyyy\-mm\-dd"/>
    <numFmt numFmtId="171" formatCode="[$-409]mmm\-dd\-yyyy;@"/>
  </numFmts>
  <fonts count="25">
    <font>
      <sz val="11"/>
      <color theme="1"/>
      <name val="Arial"/>
    </font>
    <font>
      <sz val="11"/>
      <color theme="1"/>
      <name val="Calibri"/>
    </font>
    <font>
      <b/>
      <sz val="11"/>
      <color theme="1"/>
      <name val="Calibri"/>
    </font>
    <font>
      <b/>
      <sz val="16"/>
      <color rgb="FF000000"/>
      <name val="SimSun"/>
    </font>
    <font>
      <sz val="11"/>
      <name val="Arial"/>
    </font>
    <font>
      <b/>
      <sz val="9"/>
      <color rgb="FF000000"/>
      <name val="SimSun"/>
    </font>
    <font>
      <sz val="11"/>
      <color rgb="FF000000"/>
      <name val="Calibri"/>
    </font>
    <font>
      <b/>
      <sz val="9"/>
      <color rgb="FF000000"/>
      <name val="Times New Roman"/>
    </font>
    <font>
      <sz val="9"/>
      <color rgb="FF000000"/>
      <name val="Arial"/>
    </font>
    <font>
      <b/>
      <sz val="9"/>
      <color rgb="FF808000"/>
      <name val="Arial"/>
    </font>
    <font>
      <b/>
      <sz val="9"/>
      <color rgb="FFFF0000"/>
      <name val="Arial"/>
    </font>
    <font>
      <b/>
      <sz val="9"/>
      <color rgb="FF000080"/>
      <name val="Arial"/>
    </font>
    <font>
      <b/>
      <sz val="9"/>
      <color rgb="FF000000"/>
      <name val="Arial"/>
    </font>
    <font>
      <sz val="11"/>
      <color rgb="FF000000"/>
      <name val="Arial"/>
    </font>
    <font>
      <b/>
      <sz val="11"/>
      <color rgb="FF000000"/>
      <name val="Arial"/>
    </font>
    <font>
      <sz val="11"/>
      <color theme="1"/>
      <name val="Calibri"/>
      <family val="2"/>
    </font>
    <font>
      <b/>
      <sz val="11"/>
      <color theme="1"/>
      <name val="Calibri"/>
      <family val="2"/>
    </font>
    <font>
      <sz val="10"/>
      <name val="Arial"/>
    </font>
    <font>
      <b/>
      <sz val="10"/>
      <name val="Arial"/>
    </font>
    <font>
      <sz val="10"/>
      <name val="Arial"/>
      <family val="2"/>
    </font>
    <font>
      <b/>
      <sz val="11"/>
      <color theme="1"/>
      <name val="Arial"/>
      <family val="2"/>
    </font>
    <font>
      <sz val="11"/>
      <color theme="1"/>
      <name val="Arial"/>
      <family val="2"/>
    </font>
    <font>
      <sz val="11"/>
      <color rgb="FFFF0000"/>
      <name val="Arial"/>
      <family val="2"/>
    </font>
    <font>
      <sz val="10"/>
      <color rgb="FFFF0000"/>
      <name val="Arial"/>
      <family val="2"/>
    </font>
    <font>
      <b/>
      <sz val="11"/>
      <color rgb="FFFF0000"/>
      <name val="Arial"/>
      <family val="2"/>
    </font>
  </fonts>
  <fills count="12">
    <fill>
      <patternFill patternType="none"/>
    </fill>
    <fill>
      <patternFill patternType="gray125"/>
    </fill>
    <fill>
      <patternFill patternType="solid">
        <fgColor rgb="FFFFC000"/>
        <bgColor rgb="FFFFC000"/>
      </patternFill>
    </fill>
    <fill>
      <patternFill patternType="solid">
        <fgColor rgb="FF008000"/>
        <bgColor rgb="FF008000"/>
      </patternFill>
    </fill>
    <fill>
      <patternFill patternType="solid">
        <fgColor rgb="FFFFFF00"/>
        <bgColor rgb="FFFFFF00"/>
      </patternFill>
    </fill>
    <fill>
      <patternFill patternType="solid">
        <fgColor theme="9"/>
        <bgColor theme="9"/>
      </patternFill>
    </fill>
    <fill>
      <patternFill patternType="solid">
        <fgColor rgb="FFFFFFFF"/>
        <bgColor rgb="FFFFFFFF"/>
      </patternFill>
    </fill>
    <fill>
      <patternFill patternType="solid">
        <fgColor rgb="FF000080"/>
        <bgColor rgb="FF000080"/>
      </patternFill>
    </fill>
    <fill>
      <patternFill patternType="solid">
        <fgColor rgb="FF808000"/>
        <bgColor rgb="FF808000"/>
      </patternFill>
    </fill>
    <fill>
      <patternFill patternType="solid">
        <fgColor theme="4"/>
        <bgColor theme="4"/>
      </patternFill>
    </fill>
    <fill>
      <patternFill patternType="solid">
        <fgColor theme="4"/>
        <bgColor indexed="64"/>
      </patternFill>
    </fill>
    <fill>
      <patternFill patternType="solid">
        <fgColor theme="7"/>
        <bgColor indexed="64"/>
      </patternFill>
    </fill>
  </fills>
  <borders count="31">
    <border>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style="double">
        <color rgb="FF000000"/>
      </right>
      <top style="medium">
        <color rgb="FF000000"/>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bottom/>
      <diagonal/>
    </border>
    <border>
      <left/>
      <right/>
      <top/>
      <bottom/>
      <diagonal/>
    </border>
    <border>
      <left/>
      <right/>
      <top/>
      <bottom/>
      <diagonal/>
    </border>
    <border>
      <left/>
      <right/>
      <top/>
      <bottom/>
      <diagonal/>
    </border>
    <border>
      <left style="thin">
        <color rgb="FF800000"/>
      </left>
      <right style="thin">
        <color rgb="FF800000"/>
      </right>
      <top style="thin">
        <color rgb="FF800000"/>
      </top>
      <bottom style="thin">
        <color rgb="FF800000"/>
      </bottom>
      <diagonal/>
    </border>
    <border>
      <left/>
      <right style="thin">
        <color rgb="FF000000"/>
      </right>
      <top/>
      <bottom/>
      <diagonal/>
    </border>
    <border>
      <left style="thin">
        <color rgb="FF000000"/>
      </left>
      <right/>
      <top/>
      <bottom/>
      <diagonal/>
    </border>
    <border>
      <left style="medium">
        <color rgb="FF000000"/>
      </left>
      <right style="double">
        <color rgb="FF000000"/>
      </right>
      <top/>
      <bottom/>
      <diagonal/>
    </border>
    <border>
      <left style="thin">
        <color rgb="FF000000"/>
      </left>
      <right style="double">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style="double">
        <color rgb="FF000000"/>
      </bottom>
      <diagonal/>
    </border>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rgb="FF000000"/>
      </right>
      <top/>
      <bottom style="thin">
        <color indexed="64"/>
      </bottom>
      <diagonal/>
    </border>
    <border>
      <left/>
      <right/>
      <top/>
      <bottom style="double">
        <color indexed="64"/>
      </bottom>
      <diagonal/>
    </border>
  </borders>
  <cellStyleXfs count="3">
    <xf numFmtId="0" fontId="0" fillId="0" borderId="0"/>
    <xf numFmtId="0" fontId="17" fillId="0" borderId="20"/>
    <xf numFmtId="0" fontId="19" fillId="0" borderId="20">
      <alignment vertical="center"/>
    </xf>
  </cellStyleXfs>
  <cellXfs count="158">
    <xf numFmtId="0" fontId="0" fillId="0" borderId="0" xfId="0" applyFont="1" applyAlignment="1"/>
    <xf numFmtId="0" fontId="1" fillId="0" borderId="1" xfId="0" applyFont="1" applyBorder="1"/>
    <xf numFmtId="0" fontId="1" fillId="0" borderId="0" xfId="0" applyFont="1" applyAlignment="1">
      <alignment horizontal="right"/>
    </xf>
    <xf numFmtId="10" fontId="1" fillId="0" borderId="0" xfId="0" applyNumberFormat="1" applyFont="1"/>
    <xf numFmtId="49" fontId="5" fillId="3" borderId="12" xfId="0" applyNumberFormat="1" applyFont="1" applyFill="1" applyBorder="1" applyAlignment="1">
      <alignment horizontal="center" vertical="center"/>
    </xf>
    <xf numFmtId="10" fontId="5" fillId="3" borderId="12" xfId="0" applyNumberFormat="1" applyFont="1" applyFill="1" applyBorder="1" applyAlignment="1">
      <alignment horizontal="center" vertical="center"/>
    </xf>
    <xf numFmtId="10" fontId="1" fillId="0" borderId="15" xfId="0" applyNumberFormat="1" applyFont="1" applyBorder="1"/>
    <xf numFmtId="49" fontId="7" fillId="3" borderId="12" xfId="0" applyNumberFormat="1" applyFont="1" applyFill="1" applyBorder="1" applyAlignment="1">
      <alignment horizontal="center" vertical="center"/>
    </xf>
    <xf numFmtId="0" fontId="1" fillId="0" borderId="8" xfId="0" applyFont="1" applyBorder="1"/>
    <xf numFmtId="10" fontId="7" fillId="3" borderId="12" xfId="0" applyNumberFormat="1" applyFont="1" applyFill="1" applyBorder="1" applyAlignment="1">
      <alignment horizontal="center" vertical="center"/>
    </xf>
    <xf numFmtId="0" fontId="1" fillId="0" borderId="16" xfId="0" applyFont="1" applyBorder="1"/>
    <xf numFmtId="49" fontId="8" fillId="6" borderId="12" xfId="0" applyNumberFormat="1" applyFont="1" applyFill="1" applyBorder="1" applyAlignment="1">
      <alignment horizontal="center" vertical="center"/>
    </xf>
    <xf numFmtId="167" fontId="8" fillId="6" borderId="12" xfId="0" applyNumberFormat="1" applyFont="1" applyFill="1" applyBorder="1" applyAlignment="1">
      <alignment horizontal="right" vertical="center" shrinkToFit="1"/>
    </xf>
    <xf numFmtId="167" fontId="9" fillId="6" borderId="12" xfId="0" applyNumberFormat="1" applyFont="1" applyFill="1" applyBorder="1" applyAlignment="1">
      <alignment horizontal="right" vertical="center" shrinkToFit="1"/>
    </xf>
    <xf numFmtId="166" fontId="1" fillId="0" borderId="8" xfId="0" applyNumberFormat="1" applyFont="1" applyBorder="1"/>
    <xf numFmtId="10" fontId="9" fillId="6" borderId="12" xfId="0" applyNumberFormat="1" applyFont="1" applyFill="1" applyBorder="1" applyAlignment="1">
      <alignment horizontal="right" vertical="center" shrinkToFit="1"/>
    </xf>
    <xf numFmtId="165" fontId="1" fillId="0" borderId="8" xfId="0" applyNumberFormat="1" applyFont="1" applyBorder="1"/>
    <xf numFmtId="4" fontId="8" fillId="6" borderId="12" xfId="0" applyNumberFormat="1" applyFont="1" applyFill="1" applyBorder="1" applyAlignment="1">
      <alignment horizontal="right" vertical="center" shrinkToFit="1"/>
    </xf>
    <xf numFmtId="167" fontId="1" fillId="0" borderId="0" xfId="0" applyNumberFormat="1" applyFont="1"/>
    <xf numFmtId="49" fontId="8" fillId="7" borderId="12" xfId="0" applyNumberFormat="1" applyFont="1" applyFill="1" applyBorder="1" applyAlignment="1">
      <alignment horizontal="center" vertical="center" shrinkToFit="1"/>
    </xf>
    <xf numFmtId="167" fontId="8" fillId="7" borderId="12" xfId="0" applyNumberFormat="1" applyFont="1" applyFill="1" applyBorder="1" applyAlignment="1">
      <alignment horizontal="right" vertical="center" shrinkToFit="1"/>
    </xf>
    <xf numFmtId="167" fontId="10" fillId="7" borderId="12" xfId="0" applyNumberFormat="1" applyFont="1" applyFill="1" applyBorder="1" applyAlignment="1">
      <alignment horizontal="right" vertical="center" shrinkToFit="1"/>
    </xf>
    <xf numFmtId="167" fontId="9" fillId="7" borderId="12" xfId="0" applyNumberFormat="1" applyFont="1" applyFill="1" applyBorder="1" applyAlignment="1">
      <alignment horizontal="right" vertical="center" shrinkToFit="1"/>
    </xf>
    <xf numFmtId="4" fontId="8" fillId="7" borderId="12" xfId="0" applyNumberFormat="1" applyFont="1" applyFill="1" applyBorder="1" applyAlignment="1">
      <alignment horizontal="right" vertical="center" shrinkToFit="1"/>
    </xf>
    <xf numFmtId="0" fontId="1" fillId="0" borderId="0" xfId="0" applyFont="1"/>
    <xf numFmtId="49" fontId="8" fillId="8" borderId="12" xfId="0" applyNumberFormat="1" applyFont="1" applyFill="1" applyBorder="1" applyAlignment="1">
      <alignment horizontal="center" vertical="center" shrinkToFit="1"/>
    </xf>
    <xf numFmtId="167" fontId="8" fillId="8" borderId="12" xfId="0" applyNumberFormat="1" applyFont="1" applyFill="1" applyBorder="1" applyAlignment="1">
      <alignment horizontal="right" vertical="center" shrinkToFit="1"/>
    </xf>
    <xf numFmtId="167" fontId="10" fillId="6" borderId="12" xfId="0" applyNumberFormat="1" applyFont="1" applyFill="1" applyBorder="1" applyAlignment="1">
      <alignment horizontal="right" vertical="center" shrinkToFit="1"/>
    </xf>
    <xf numFmtId="167" fontId="11" fillId="8" borderId="12" xfId="0" applyNumberFormat="1" applyFont="1" applyFill="1" applyBorder="1" applyAlignment="1">
      <alignment horizontal="right" vertical="center" shrinkToFit="1"/>
    </xf>
    <xf numFmtId="4" fontId="8" fillId="8" borderId="12" xfId="0" applyNumberFormat="1" applyFont="1" applyFill="1" applyBorder="1" applyAlignment="1">
      <alignment horizontal="right" vertical="center" shrinkToFit="1"/>
    </xf>
    <xf numFmtId="0" fontId="1" fillId="0" borderId="0" xfId="0" applyFont="1" applyAlignment="1">
      <alignment vertical="top"/>
    </xf>
    <xf numFmtId="1" fontId="12" fillId="6" borderId="12" xfId="0" applyNumberFormat="1" applyFont="1" applyFill="1" applyBorder="1" applyAlignment="1">
      <alignment horizontal="right" vertical="center" shrinkToFit="1"/>
    </xf>
    <xf numFmtId="167" fontId="11" fillId="6" borderId="12" xfId="0" applyNumberFormat="1" applyFont="1" applyFill="1" applyBorder="1" applyAlignment="1">
      <alignment horizontal="right" vertical="center" shrinkToFit="1"/>
    </xf>
    <xf numFmtId="167" fontId="10" fillId="8" borderId="12" xfId="0" applyNumberFormat="1" applyFont="1" applyFill="1" applyBorder="1" applyAlignment="1">
      <alignment horizontal="right" vertical="center" shrinkToFit="1"/>
    </xf>
    <xf numFmtId="1" fontId="12" fillId="7" borderId="12" xfId="0" applyNumberFormat="1" applyFont="1" applyFill="1" applyBorder="1" applyAlignment="1">
      <alignment horizontal="right" vertical="center" shrinkToFit="1"/>
    </xf>
    <xf numFmtId="0" fontId="1" fillId="0" borderId="19" xfId="0" applyFont="1" applyBorder="1"/>
    <xf numFmtId="170" fontId="1" fillId="4" borderId="20" xfId="0" applyNumberFormat="1" applyFont="1" applyFill="1" applyBorder="1"/>
    <xf numFmtId="0" fontId="1" fillId="4" borderId="20" xfId="0" applyFont="1" applyFill="1" applyBorder="1"/>
    <xf numFmtId="10" fontId="1" fillId="2" borderId="20" xfId="0" applyNumberFormat="1" applyFont="1" applyFill="1" applyBorder="1" applyAlignment="1">
      <alignment horizontal="center"/>
    </xf>
    <xf numFmtId="170" fontId="1" fillId="0" borderId="0" xfId="0" applyNumberFormat="1" applyFont="1"/>
    <xf numFmtId="0" fontId="17" fillId="0" borderId="20" xfId="1"/>
    <xf numFmtId="0" fontId="18" fillId="0" borderId="20" xfId="1" applyFont="1"/>
    <xf numFmtId="171" fontId="17" fillId="0" borderId="20" xfId="1" applyNumberFormat="1"/>
    <xf numFmtId="0" fontId="19" fillId="0" borderId="20" xfId="2">
      <alignment vertical="center"/>
    </xf>
    <xf numFmtId="171" fontId="19" fillId="0" borderId="20" xfId="2" applyNumberFormat="1" applyFont="1" applyFill="1" applyBorder="1" applyAlignment="1" applyProtection="1">
      <alignment vertical="center"/>
    </xf>
    <xf numFmtId="2" fontId="19" fillId="0" borderId="20" xfId="2" applyNumberFormat="1" applyFont="1" applyFill="1" applyBorder="1" applyAlignment="1" applyProtection="1">
      <alignment vertical="center"/>
    </xf>
    <xf numFmtId="0" fontId="21" fillId="0" borderId="20" xfId="0" applyFont="1" applyBorder="1" applyAlignment="1">
      <alignment horizontal="center"/>
    </xf>
    <xf numFmtId="0" fontId="21" fillId="0" borderId="22" xfId="0" applyFont="1" applyBorder="1" applyAlignment="1">
      <alignment horizontal="center"/>
    </xf>
    <xf numFmtId="165" fontId="0" fillId="0" borderId="20" xfId="0" applyNumberFormat="1" applyFont="1" applyBorder="1" applyAlignment="1">
      <alignment horizontal="right" vertical="center"/>
    </xf>
    <xf numFmtId="0" fontId="21" fillId="0" borderId="22" xfId="0" applyFont="1" applyBorder="1" applyAlignment="1">
      <alignment wrapText="1"/>
    </xf>
    <xf numFmtId="0" fontId="21" fillId="0" borderId="22" xfId="0" applyFont="1" applyBorder="1" applyAlignment="1">
      <alignment vertical="center" wrapText="1"/>
    </xf>
    <xf numFmtId="0" fontId="21" fillId="0" borderId="28" xfId="0" applyFont="1" applyBorder="1" applyAlignment="1">
      <alignment horizontal="center"/>
    </xf>
    <xf numFmtId="165" fontId="0" fillId="0" borderId="28" xfId="0" applyNumberFormat="1" applyFont="1" applyBorder="1" applyAlignment="1">
      <alignment horizontal="right" vertical="center"/>
    </xf>
    <xf numFmtId="165" fontId="0" fillId="0" borderId="28" xfId="0" applyNumberFormat="1" applyFont="1" applyBorder="1" applyAlignment="1">
      <alignment vertical="center"/>
    </xf>
    <xf numFmtId="0" fontId="21" fillId="0" borderId="28" xfId="0" applyFont="1" applyBorder="1" applyAlignment="1">
      <alignment horizontal="right" vertical="center"/>
    </xf>
    <xf numFmtId="0" fontId="21" fillId="0" borderId="27" xfId="0" applyFont="1" applyBorder="1" applyAlignment="1">
      <alignment horizontal="right" vertical="center"/>
    </xf>
    <xf numFmtId="0" fontId="15" fillId="0" borderId="14" xfId="0" applyFont="1" applyBorder="1" applyAlignment="1">
      <alignment horizontal="left" vertical="center" wrapText="1"/>
    </xf>
    <xf numFmtId="0" fontId="1" fillId="0" borderId="1" xfId="0" applyFont="1" applyBorder="1" applyAlignment="1">
      <alignment horizontal="right" vertical="center"/>
    </xf>
    <xf numFmtId="0" fontId="1" fillId="4" borderId="13" xfId="0" applyFont="1" applyFill="1" applyBorder="1" applyAlignment="1">
      <alignment horizontal="right" vertical="center" wrapText="1"/>
    </xf>
    <xf numFmtId="165" fontId="1" fillId="0" borderId="8" xfId="0" applyNumberFormat="1" applyFont="1" applyBorder="1" applyAlignment="1">
      <alignment horizontal="right" vertical="center"/>
    </xf>
    <xf numFmtId="0" fontId="2" fillId="0" borderId="3" xfId="0" applyFont="1" applyBorder="1" applyAlignment="1">
      <alignment horizontal="center" vertical="center"/>
    </xf>
    <xf numFmtId="165" fontId="6" fillId="0" borderId="8" xfId="0" applyNumberFormat="1" applyFont="1" applyBorder="1" applyAlignment="1">
      <alignment horizontal="right" vertical="center"/>
    </xf>
    <xf numFmtId="4" fontId="1" fillId="0" borderId="8" xfId="0" applyNumberFormat="1" applyFont="1" applyBorder="1" applyAlignment="1">
      <alignment horizontal="right" vertical="center"/>
    </xf>
    <xf numFmtId="0" fontId="1" fillId="0" borderId="8" xfId="0" applyFont="1" applyBorder="1" applyAlignment="1">
      <alignment horizontal="right" vertical="center"/>
    </xf>
    <xf numFmtId="10" fontId="1" fillId="0" borderId="8" xfId="0" applyNumberFormat="1" applyFont="1" applyBorder="1" applyAlignment="1">
      <alignment horizontal="right" vertical="center"/>
    </xf>
    <xf numFmtId="164" fontId="1" fillId="0" borderId="8" xfId="0" applyNumberFormat="1" applyFont="1" applyBorder="1" applyAlignment="1">
      <alignment horizontal="right" vertical="center"/>
    </xf>
    <xf numFmtId="169" fontId="1" fillId="0" borderId="8" xfId="0" applyNumberFormat="1" applyFont="1" applyBorder="1" applyAlignment="1">
      <alignment horizontal="right" vertical="center"/>
    </xf>
    <xf numFmtId="9" fontId="1" fillId="0" borderId="8" xfId="0" applyNumberFormat="1" applyFont="1" applyBorder="1" applyAlignment="1">
      <alignment horizontal="right" vertical="center"/>
    </xf>
    <xf numFmtId="165" fontId="13" fillId="0" borderId="8" xfId="0" applyNumberFormat="1" applyFont="1" applyBorder="1" applyAlignment="1">
      <alignment horizontal="right" vertical="center"/>
    </xf>
    <xf numFmtId="0" fontId="0" fillId="0" borderId="0" xfId="0" applyFont="1" applyAlignment="1">
      <alignment vertical="center"/>
    </xf>
    <xf numFmtId="0" fontId="2" fillId="2" borderId="2" xfId="0" applyFont="1" applyFill="1" applyBorder="1" applyAlignment="1">
      <alignment horizontal="center" vertical="center"/>
    </xf>
    <xf numFmtId="0" fontId="2" fillId="4" borderId="13" xfId="0" applyFont="1" applyFill="1" applyBorder="1" applyAlignment="1">
      <alignment horizontal="right" vertical="center"/>
    </xf>
    <xf numFmtId="0" fontId="2" fillId="0" borderId="1" xfId="0" applyFont="1" applyBorder="1" applyAlignment="1">
      <alignment horizontal="right" vertical="center"/>
    </xf>
    <xf numFmtId="0" fontId="1" fillId="9" borderId="13" xfId="0" applyFont="1" applyFill="1" applyBorder="1" applyAlignment="1">
      <alignment horizontal="right" vertical="center"/>
    </xf>
    <xf numFmtId="0" fontId="13" fillId="0" borderId="1" xfId="0" applyFont="1" applyBorder="1" applyAlignment="1">
      <alignment horizontal="right" vertical="center"/>
    </xf>
    <xf numFmtId="0" fontId="16" fillId="2" borderId="13" xfId="0" applyFont="1" applyFill="1" applyBorder="1" applyAlignment="1">
      <alignment horizontal="center" vertical="center"/>
    </xf>
    <xf numFmtId="0" fontId="15" fillId="0" borderId="1" xfId="0" applyFont="1" applyBorder="1" applyAlignment="1">
      <alignment horizontal="right" vertical="center"/>
    </xf>
    <xf numFmtId="0" fontId="2" fillId="0" borderId="4" xfId="0" applyFont="1" applyBorder="1" applyAlignment="1">
      <alignment horizontal="center" vertical="center"/>
    </xf>
    <xf numFmtId="0" fontId="1" fillId="0" borderId="14" xfId="0" applyFont="1" applyBorder="1" applyAlignment="1">
      <alignment horizontal="left" vertical="center"/>
    </xf>
    <xf numFmtId="0" fontId="1" fillId="0" borderId="14" xfId="0" applyFont="1" applyBorder="1" applyAlignment="1">
      <alignment horizontal="center" vertical="center"/>
    </xf>
    <xf numFmtId="0" fontId="16" fillId="0" borderId="14" xfId="0" applyFont="1" applyBorder="1" applyAlignment="1">
      <alignment horizontal="left" vertical="center" wrapText="1"/>
    </xf>
    <xf numFmtId="0" fontId="15" fillId="0" borderId="14" xfId="0" applyFont="1" applyBorder="1" applyAlignment="1">
      <alignment horizontal="left" vertical="center"/>
    </xf>
    <xf numFmtId="166" fontId="1" fillId="0" borderId="17" xfId="0" applyNumberFormat="1" applyFont="1" applyBorder="1" applyAlignment="1">
      <alignment horizontal="center" vertical="center"/>
    </xf>
    <xf numFmtId="0" fontId="1" fillId="0" borderId="17" xfId="0" applyFont="1" applyBorder="1" applyAlignment="1">
      <alignment horizontal="center" vertical="center"/>
    </xf>
    <xf numFmtId="165" fontId="1" fillId="0" borderId="17" xfId="0" applyNumberFormat="1" applyFont="1" applyBorder="1" applyAlignment="1">
      <alignment horizontal="center" vertical="center"/>
    </xf>
    <xf numFmtId="166" fontId="1" fillId="0" borderId="8" xfId="0" applyNumberFormat="1" applyFont="1" applyBorder="1" applyAlignment="1">
      <alignment vertical="center"/>
    </xf>
    <xf numFmtId="0" fontId="1" fillId="0" borderId="8" xfId="0" applyFont="1" applyBorder="1" applyAlignment="1">
      <alignment vertical="center"/>
    </xf>
    <xf numFmtId="165" fontId="1" fillId="0" borderId="8" xfId="0" applyNumberFormat="1" applyFont="1" applyBorder="1" applyAlignment="1">
      <alignment vertical="center"/>
    </xf>
    <xf numFmtId="166" fontId="1" fillId="4" borderId="18" xfId="0" applyNumberFormat="1" applyFont="1" applyFill="1" applyBorder="1" applyAlignment="1">
      <alignment vertical="center"/>
    </xf>
    <xf numFmtId="0" fontId="1" fillId="4" borderId="18" xfId="0" applyFont="1" applyFill="1" applyBorder="1" applyAlignment="1">
      <alignment vertical="center"/>
    </xf>
    <xf numFmtId="165" fontId="1" fillId="4" borderId="18" xfId="0" applyNumberFormat="1" applyFont="1" applyFill="1" applyBorder="1" applyAlignment="1">
      <alignment vertical="center"/>
    </xf>
    <xf numFmtId="166" fontId="2" fillId="0" borderId="8" xfId="0" applyNumberFormat="1" applyFont="1" applyBorder="1" applyAlignment="1">
      <alignment vertical="center"/>
    </xf>
    <xf numFmtId="0" fontId="2" fillId="0" borderId="7" xfId="0" applyFont="1" applyBorder="1" applyAlignment="1">
      <alignment horizontal="center" vertical="center"/>
    </xf>
    <xf numFmtId="0" fontId="2" fillId="5" borderId="13" xfId="0" applyFont="1" applyFill="1" applyBorder="1" applyAlignment="1">
      <alignment vertical="center"/>
    </xf>
    <xf numFmtId="0" fontId="1" fillId="0" borderId="16" xfId="0" applyFont="1" applyBorder="1" applyAlignment="1">
      <alignment vertical="center"/>
    </xf>
    <xf numFmtId="0" fontId="1" fillId="0" borderId="1" xfId="0" applyFont="1" applyBorder="1" applyAlignment="1">
      <alignment vertical="center"/>
    </xf>
    <xf numFmtId="0" fontId="2" fillId="0" borderId="1" xfId="0" applyFont="1" applyBorder="1" applyAlignment="1">
      <alignment vertical="center"/>
    </xf>
    <xf numFmtId="10" fontId="1" fillId="0" borderId="8" xfId="0" applyNumberFormat="1" applyFont="1" applyBorder="1" applyAlignment="1">
      <alignment vertical="center"/>
    </xf>
    <xf numFmtId="0" fontId="15" fillId="0" borderId="16" xfId="0" applyFont="1" applyBorder="1" applyAlignment="1">
      <alignment horizontal="center" vertical="center"/>
    </xf>
    <xf numFmtId="168" fontId="1" fillId="0" borderId="8" xfId="0" applyNumberFormat="1" applyFont="1" applyBorder="1" applyAlignment="1">
      <alignment vertical="center"/>
    </xf>
    <xf numFmtId="9" fontId="1" fillId="0" borderId="8" xfId="0" applyNumberFormat="1" applyFont="1" applyBorder="1" applyAlignment="1">
      <alignment vertical="center"/>
    </xf>
    <xf numFmtId="0" fontId="6" fillId="0" borderId="1" xfId="0" applyFont="1" applyBorder="1" applyAlignment="1">
      <alignment horizontal="right" vertical="center"/>
    </xf>
    <xf numFmtId="0" fontId="6" fillId="0" borderId="8" xfId="0" applyFont="1" applyBorder="1" applyAlignment="1">
      <alignment vertical="center"/>
    </xf>
    <xf numFmtId="0" fontId="6" fillId="0" borderId="16" xfId="0" applyFont="1" applyBorder="1" applyAlignment="1">
      <alignment vertical="center"/>
    </xf>
    <xf numFmtId="0" fontId="15" fillId="0" borderId="16" xfId="0" applyFont="1" applyBorder="1" applyAlignment="1">
      <alignment vertical="center"/>
    </xf>
    <xf numFmtId="0" fontId="15" fillId="0" borderId="16" xfId="0" applyFont="1" applyBorder="1" applyAlignment="1">
      <alignment horizontal="left" vertical="center" wrapText="1"/>
    </xf>
    <xf numFmtId="10" fontId="16" fillId="0" borderId="6" xfId="0" applyNumberFormat="1" applyFont="1" applyBorder="1" applyAlignment="1">
      <alignment horizontal="center"/>
    </xf>
    <xf numFmtId="0" fontId="0" fillId="0" borderId="0" xfId="0" applyFont="1" applyFill="1" applyAlignment="1"/>
    <xf numFmtId="0" fontId="1" fillId="0" borderId="13" xfId="0" applyFont="1" applyFill="1" applyBorder="1"/>
    <xf numFmtId="164" fontId="1" fillId="0" borderId="8" xfId="0" applyNumberFormat="1" applyFont="1" applyFill="1" applyBorder="1" applyAlignment="1">
      <alignment horizontal="right"/>
    </xf>
    <xf numFmtId="0" fontId="1" fillId="0" borderId="29" xfId="0" applyFont="1" applyFill="1" applyBorder="1" applyAlignment="1">
      <alignment horizontal="right" vertical="center"/>
    </xf>
    <xf numFmtId="165" fontId="1" fillId="0" borderId="8" xfId="0" applyNumberFormat="1" applyFont="1" applyFill="1" applyBorder="1" applyAlignment="1">
      <alignment horizontal="right" vertical="center"/>
    </xf>
    <xf numFmtId="0" fontId="15" fillId="4" borderId="13" xfId="0" applyFont="1" applyFill="1" applyBorder="1" applyAlignment="1">
      <alignment horizontal="right" vertical="center" wrapText="1"/>
    </xf>
    <xf numFmtId="0" fontId="23" fillId="0" borderId="20" xfId="2" applyFont="1">
      <alignment vertical="center"/>
    </xf>
    <xf numFmtId="0" fontId="21" fillId="0" borderId="30" xfId="0" applyFont="1" applyBorder="1" applyAlignment="1">
      <alignment horizontal="right" vertical="center"/>
    </xf>
    <xf numFmtId="0" fontId="21" fillId="0" borderId="30" xfId="0" applyFont="1" applyBorder="1" applyAlignment="1">
      <alignment horizontal="left" vertical="center"/>
    </xf>
    <xf numFmtId="165" fontId="0" fillId="0" borderId="30" xfId="0" applyNumberFormat="1" applyFont="1" applyBorder="1" applyAlignment="1">
      <alignment horizontal="center" vertical="center"/>
    </xf>
    <xf numFmtId="0" fontId="21" fillId="0" borderId="30" xfId="0" applyFont="1" applyBorder="1" applyAlignment="1">
      <alignment horizontal="left" vertical="top" wrapText="1"/>
    </xf>
    <xf numFmtId="0" fontId="21" fillId="0" borderId="22" xfId="0" applyFont="1" applyBorder="1" applyAlignment="1">
      <alignment horizontal="left" vertical="center" wrapText="1"/>
    </xf>
    <xf numFmtId="165" fontId="0" fillId="0" borderId="24" xfId="0" applyNumberFormat="1" applyFont="1" applyBorder="1" applyAlignment="1">
      <alignment vertical="center"/>
    </xf>
    <xf numFmtId="165" fontId="21" fillId="0" borderId="25" xfId="0" applyNumberFormat="1" applyFont="1" applyBorder="1" applyAlignment="1">
      <alignment vertical="center"/>
    </xf>
    <xf numFmtId="0" fontId="21" fillId="0" borderId="26" xfId="0" applyFont="1" applyBorder="1" applyAlignment="1">
      <alignment vertical="center" wrapText="1"/>
    </xf>
    <xf numFmtId="165" fontId="21" fillId="0" borderId="20" xfId="0" applyNumberFormat="1" applyFont="1" applyBorder="1" applyAlignment="1">
      <alignment vertical="center"/>
    </xf>
    <xf numFmtId="0" fontId="2" fillId="2" borderId="9" xfId="0" applyFont="1" applyFill="1" applyBorder="1" applyAlignment="1">
      <alignment horizontal="center"/>
    </xf>
    <xf numFmtId="0" fontId="4" fillId="0" borderId="10" xfId="0" applyFont="1" applyBorder="1"/>
    <xf numFmtId="0" fontId="4" fillId="0" borderId="11" xfId="0" applyFont="1" applyBorder="1"/>
    <xf numFmtId="165" fontId="0" fillId="10" borderId="21" xfId="0" applyNumberFormat="1" applyFont="1" applyFill="1" applyBorder="1" applyAlignment="1">
      <alignment horizontal="center" vertical="center"/>
    </xf>
    <xf numFmtId="0" fontId="0" fillId="10" borderId="23" xfId="0" applyFont="1" applyFill="1" applyBorder="1" applyAlignment="1">
      <alignment horizontal="center" vertical="center"/>
    </xf>
    <xf numFmtId="0" fontId="24" fillId="0" borderId="0" xfId="0" applyFont="1" applyAlignment="1">
      <alignment horizontal="center"/>
    </xf>
    <xf numFmtId="0" fontId="20" fillId="0" borderId="0" xfId="0" applyFont="1" applyAlignment="1">
      <alignment horizontal="center"/>
    </xf>
    <xf numFmtId="0" fontId="20" fillId="11" borderId="27" xfId="0" applyFont="1" applyFill="1" applyBorder="1" applyAlignment="1">
      <alignment horizontal="center"/>
    </xf>
    <xf numFmtId="0" fontId="20" fillId="11" borderId="21" xfId="0" applyFont="1" applyFill="1" applyBorder="1" applyAlignment="1">
      <alignment horizontal="center"/>
    </xf>
    <xf numFmtId="0" fontId="20" fillId="11" borderId="23" xfId="0" applyFont="1" applyFill="1" applyBorder="1" applyAlignment="1">
      <alignment horizontal="center"/>
    </xf>
    <xf numFmtId="165" fontId="0" fillId="10" borderId="20" xfId="0" applyNumberFormat="1" applyFont="1" applyFill="1" applyBorder="1" applyAlignment="1">
      <alignment horizontal="center" vertical="center"/>
    </xf>
    <xf numFmtId="0" fontId="0" fillId="10" borderId="22" xfId="0" applyFont="1" applyFill="1" applyBorder="1" applyAlignment="1">
      <alignment horizontal="center" vertical="center"/>
    </xf>
    <xf numFmtId="0" fontId="21" fillId="0" borderId="22" xfId="0" applyFont="1" applyBorder="1" applyAlignment="1">
      <alignment horizontal="left" vertical="center" wrapText="1"/>
    </xf>
    <xf numFmtId="165" fontId="0" fillId="0" borderId="20" xfId="0" applyNumberFormat="1" applyFont="1" applyBorder="1" applyAlignment="1">
      <alignment horizontal="right" vertical="center"/>
    </xf>
    <xf numFmtId="0" fontId="0" fillId="0" borderId="20" xfId="0" applyFont="1" applyBorder="1" applyAlignment="1">
      <alignment horizontal="right" vertical="center"/>
    </xf>
    <xf numFmtId="165" fontId="0" fillId="0" borderId="28" xfId="0" applyNumberFormat="1" applyFont="1" applyBorder="1" applyAlignment="1">
      <alignment horizontal="right" vertical="center"/>
    </xf>
    <xf numFmtId="0" fontId="0" fillId="0" borderId="28" xfId="0" applyFont="1" applyBorder="1" applyAlignment="1">
      <alignment horizontal="right" vertical="center"/>
    </xf>
    <xf numFmtId="0" fontId="24" fillId="0" borderId="24" xfId="0" applyFont="1" applyBorder="1" applyAlignment="1">
      <alignment horizontal="center"/>
    </xf>
    <xf numFmtId="0" fontId="24" fillId="0" borderId="25" xfId="0" applyFont="1" applyBorder="1" applyAlignment="1">
      <alignment horizontal="center"/>
    </xf>
    <xf numFmtId="0" fontId="24" fillId="0" borderId="26" xfId="0" applyFont="1" applyBorder="1" applyAlignment="1">
      <alignment horizontal="center"/>
    </xf>
    <xf numFmtId="165" fontId="0" fillId="10" borderId="30" xfId="0" applyNumberFormat="1" applyFont="1" applyFill="1" applyBorder="1" applyAlignment="1">
      <alignment horizontal="center" vertical="center"/>
    </xf>
    <xf numFmtId="0" fontId="0" fillId="10" borderId="30" xfId="0" applyFont="1" applyFill="1" applyBorder="1" applyAlignment="1">
      <alignment horizontal="center" vertical="center"/>
    </xf>
    <xf numFmtId="0" fontId="21" fillId="0" borderId="20" xfId="0" applyFont="1" applyFill="1" applyBorder="1" applyAlignment="1">
      <alignment horizontal="center" vertical="center"/>
    </xf>
    <xf numFmtId="0" fontId="21" fillId="0" borderId="30" xfId="0" applyFont="1" applyFill="1" applyBorder="1" applyAlignment="1">
      <alignment horizontal="center" vertical="center"/>
    </xf>
    <xf numFmtId="165" fontId="0" fillId="0" borderId="20" xfId="0" applyNumberFormat="1" applyFont="1" applyFill="1" applyBorder="1" applyAlignment="1">
      <alignment horizontal="center" vertical="center"/>
    </xf>
    <xf numFmtId="165" fontId="0" fillId="0" borderId="30" xfId="0" applyNumberFormat="1" applyFont="1" applyFill="1" applyBorder="1" applyAlignment="1">
      <alignment horizontal="center" vertical="center"/>
    </xf>
    <xf numFmtId="0" fontId="0" fillId="0" borderId="20" xfId="0" applyFont="1" applyFill="1" applyBorder="1" applyAlignment="1">
      <alignment horizontal="center"/>
    </xf>
    <xf numFmtId="0" fontId="0" fillId="0" borderId="30" xfId="0" applyFont="1" applyFill="1" applyBorder="1" applyAlignment="1">
      <alignment horizontal="center"/>
    </xf>
    <xf numFmtId="49" fontId="3" fillId="0" borderId="5" xfId="0" applyNumberFormat="1" applyFont="1" applyBorder="1" applyAlignment="1">
      <alignment horizontal="center" vertical="center"/>
    </xf>
    <xf numFmtId="0" fontId="4" fillId="0" borderId="5" xfId="0" applyFont="1" applyBorder="1"/>
    <xf numFmtId="0" fontId="17" fillId="0" borderId="20" xfId="1" applyAlignment="1">
      <alignment horizontal="right"/>
    </xf>
    <xf numFmtId="0" fontId="17" fillId="0" borderId="20" xfId="1"/>
    <xf numFmtId="0" fontId="17" fillId="0" borderId="20" xfId="1" applyAlignment="1">
      <alignment horizontal="left" wrapText="1"/>
    </xf>
    <xf numFmtId="0" fontId="23" fillId="0" borderId="20" xfId="2" applyFont="1" applyAlignment="1">
      <alignment horizontal="right" vertical="center"/>
    </xf>
    <xf numFmtId="0" fontId="19" fillId="0" borderId="20" xfId="2" applyAlignment="1">
      <alignment horizontal="center" vertical="center"/>
    </xf>
  </cellXfs>
  <cellStyles count="3">
    <cellStyle name="Normal" xfId="0" builtinId="0"/>
    <cellStyle name="Normal 2" xfId="1"/>
    <cellStyle name="Normal 3"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1707317073170732"/>
          <c:y val="3.0612275402857346E-2"/>
        </c:manualLayout>
      </c:layout>
      <c:overlay val="0"/>
      <c:spPr>
        <a:noFill/>
        <a:ln w="25400">
          <a:noFill/>
        </a:ln>
      </c:spPr>
      <c:txPr>
        <a:bodyPr/>
        <a:lstStyle/>
        <a:p>
          <a:pPr>
            <a:defRPr sz="10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8.0872913992297818E-2"/>
          <c:y val="0.13877564849295329"/>
          <c:w val="0.8870346598202824"/>
          <c:h val="0.6204087814979089"/>
        </c:manualLayout>
      </c:layout>
      <c:lineChart>
        <c:grouping val="standard"/>
        <c:varyColors val="0"/>
        <c:ser>
          <c:idx val="0"/>
          <c:order val="0"/>
          <c:tx>
            <c:v>Dow Jones Global Shipping Index - Share Pricing </c:v>
          </c:tx>
          <c:spPr>
            <a:ln w="12700">
              <a:solidFill>
                <a:srgbClr val="3030FF"/>
              </a:solidFill>
              <a:prstDash val="solid"/>
            </a:ln>
          </c:spPr>
          <c:marker>
            <c:symbol val="none"/>
          </c:marker>
          <c:trendline>
            <c:trendlineType val="linear"/>
            <c:dispRSqr val="0"/>
            <c:dispEq val="0"/>
          </c:trendline>
          <c:trendline>
            <c:trendlineType val="linear"/>
            <c:dispRSqr val="1"/>
            <c:dispEq val="1"/>
            <c:trendlineLbl>
              <c:layout>
                <c:manualLayout>
                  <c:x val="-7.7025571803524553E-2"/>
                  <c:y val="-0.41433418888937223"/>
                </c:manualLayout>
              </c:layout>
              <c:numFmt formatCode="General" sourceLinked="0"/>
            </c:trendlineLbl>
          </c:trendline>
          <c:cat>
            <c:numRef>
              <c:f>'Dow Jone global shipping index'!$A$2:$A$1584</c:f>
              <c:numCache>
                <c:formatCode>[$-409]mmm\-dd\-yyyy;@</c:formatCode>
                <c:ptCount val="1583"/>
                <c:pt idx="0">
                  <c:v>41641</c:v>
                </c:pt>
                <c:pt idx="1">
                  <c:v>41642</c:v>
                </c:pt>
                <c:pt idx="2">
                  <c:v>41645</c:v>
                </c:pt>
                <c:pt idx="3">
                  <c:v>41646</c:v>
                </c:pt>
                <c:pt idx="4">
                  <c:v>41647</c:v>
                </c:pt>
                <c:pt idx="5">
                  <c:v>41648</c:v>
                </c:pt>
                <c:pt idx="6">
                  <c:v>41649</c:v>
                </c:pt>
                <c:pt idx="7">
                  <c:v>41652</c:v>
                </c:pt>
                <c:pt idx="8">
                  <c:v>41653</c:v>
                </c:pt>
                <c:pt idx="9">
                  <c:v>41654</c:v>
                </c:pt>
                <c:pt idx="10">
                  <c:v>41655</c:v>
                </c:pt>
                <c:pt idx="11">
                  <c:v>41656</c:v>
                </c:pt>
                <c:pt idx="12">
                  <c:v>41659</c:v>
                </c:pt>
                <c:pt idx="13">
                  <c:v>41660</c:v>
                </c:pt>
                <c:pt idx="14">
                  <c:v>41661</c:v>
                </c:pt>
                <c:pt idx="15">
                  <c:v>41662</c:v>
                </c:pt>
                <c:pt idx="16">
                  <c:v>41663</c:v>
                </c:pt>
                <c:pt idx="17">
                  <c:v>41666</c:v>
                </c:pt>
                <c:pt idx="18">
                  <c:v>41667</c:v>
                </c:pt>
                <c:pt idx="19">
                  <c:v>41668</c:v>
                </c:pt>
                <c:pt idx="20">
                  <c:v>41669</c:v>
                </c:pt>
                <c:pt idx="21">
                  <c:v>41670</c:v>
                </c:pt>
                <c:pt idx="22">
                  <c:v>41673</c:v>
                </c:pt>
                <c:pt idx="23">
                  <c:v>41674</c:v>
                </c:pt>
                <c:pt idx="24">
                  <c:v>41675</c:v>
                </c:pt>
                <c:pt idx="25">
                  <c:v>41676</c:v>
                </c:pt>
                <c:pt idx="26">
                  <c:v>41677</c:v>
                </c:pt>
                <c:pt idx="27">
                  <c:v>41680</c:v>
                </c:pt>
                <c:pt idx="28">
                  <c:v>41681</c:v>
                </c:pt>
                <c:pt idx="29">
                  <c:v>41682</c:v>
                </c:pt>
                <c:pt idx="30">
                  <c:v>41683</c:v>
                </c:pt>
                <c:pt idx="31">
                  <c:v>41684</c:v>
                </c:pt>
                <c:pt idx="32">
                  <c:v>41687</c:v>
                </c:pt>
                <c:pt idx="33">
                  <c:v>41688</c:v>
                </c:pt>
                <c:pt idx="34">
                  <c:v>41689</c:v>
                </c:pt>
                <c:pt idx="35">
                  <c:v>41690</c:v>
                </c:pt>
                <c:pt idx="36">
                  <c:v>41691</c:v>
                </c:pt>
                <c:pt idx="37">
                  <c:v>41694</c:v>
                </c:pt>
                <c:pt idx="38">
                  <c:v>41695</c:v>
                </c:pt>
                <c:pt idx="39">
                  <c:v>41696</c:v>
                </c:pt>
                <c:pt idx="40">
                  <c:v>41697</c:v>
                </c:pt>
                <c:pt idx="41">
                  <c:v>41698</c:v>
                </c:pt>
                <c:pt idx="42">
                  <c:v>41701</c:v>
                </c:pt>
                <c:pt idx="43">
                  <c:v>41702</c:v>
                </c:pt>
                <c:pt idx="44">
                  <c:v>41703</c:v>
                </c:pt>
                <c:pt idx="45">
                  <c:v>41704</c:v>
                </c:pt>
                <c:pt idx="46">
                  <c:v>41705</c:v>
                </c:pt>
                <c:pt idx="47">
                  <c:v>41708</c:v>
                </c:pt>
                <c:pt idx="48">
                  <c:v>41709</c:v>
                </c:pt>
                <c:pt idx="49">
                  <c:v>41710</c:v>
                </c:pt>
                <c:pt idx="50">
                  <c:v>41711</c:v>
                </c:pt>
                <c:pt idx="51">
                  <c:v>41712</c:v>
                </c:pt>
                <c:pt idx="52">
                  <c:v>41715</c:v>
                </c:pt>
                <c:pt idx="53">
                  <c:v>41716</c:v>
                </c:pt>
                <c:pt idx="54">
                  <c:v>41717</c:v>
                </c:pt>
                <c:pt idx="55">
                  <c:v>41718</c:v>
                </c:pt>
                <c:pt idx="56">
                  <c:v>41719</c:v>
                </c:pt>
                <c:pt idx="57">
                  <c:v>41722</c:v>
                </c:pt>
                <c:pt idx="58">
                  <c:v>41723</c:v>
                </c:pt>
                <c:pt idx="59">
                  <c:v>41724</c:v>
                </c:pt>
                <c:pt idx="60">
                  <c:v>41725</c:v>
                </c:pt>
                <c:pt idx="61">
                  <c:v>41726</c:v>
                </c:pt>
                <c:pt idx="62">
                  <c:v>41729</c:v>
                </c:pt>
                <c:pt idx="63">
                  <c:v>41730</c:v>
                </c:pt>
                <c:pt idx="64">
                  <c:v>41731</c:v>
                </c:pt>
                <c:pt idx="65">
                  <c:v>41732</c:v>
                </c:pt>
                <c:pt idx="66">
                  <c:v>41733</c:v>
                </c:pt>
                <c:pt idx="67">
                  <c:v>41736</c:v>
                </c:pt>
                <c:pt idx="68">
                  <c:v>41737</c:v>
                </c:pt>
                <c:pt idx="69">
                  <c:v>41738</c:v>
                </c:pt>
                <c:pt idx="70">
                  <c:v>41739</c:v>
                </c:pt>
                <c:pt idx="71">
                  <c:v>41740</c:v>
                </c:pt>
                <c:pt idx="72">
                  <c:v>41743</c:v>
                </c:pt>
                <c:pt idx="73">
                  <c:v>41744</c:v>
                </c:pt>
                <c:pt idx="74">
                  <c:v>41745</c:v>
                </c:pt>
                <c:pt idx="75">
                  <c:v>41746</c:v>
                </c:pt>
                <c:pt idx="76">
                  <c:v>41747</c:v>
                </c:pt>
                <c:pt idx="77">
                  <c:v>41750</c:v>
                </c:pt>
                <c:pt idx="78">
                  <c:v>41751</c:v>
                </c:pt>
                <c:pt idx="79">
                  <c:v>41752</c:v>
                </c:pt>
                <c:pt idx="80">
                  <c:v>41753</c:v>
                </c:pt>
                <c:pt idx="81">
                  <c:v>41754</c:v>
                </c:pt>
                <c:pt idx="82">
                  <c:v>41757</c:v>
                </c:pt>
                <c:pt idx="83">
                  <c:v>41758</c:v>
                </c:pt>
                <c:pt idx="84">
                  <c:v>41759</c:v>
                </c:pt>
                <c:pt idx="85">
                  <c:v>41760</c:v>
                </c:pt>
                <c:pt idx="86">
                  <c:v>41761</c:v>
                </c:pt>
                <c:pt idx="87">
                  <c:v>41764</c:v>
                </c:pt>
                <c:pt idx="88">
                  <c:v>41765</c:v>
                </c:pt>
                <c:pt idx="89">
                  <c:v>41766</c:v>
                </c:pt>
                <c:pt idx="90">
                  <c:v>41767</c:v>
                </c:pt>
                <c:pt idx="91">
                  <c:v>41768</c:v>
                </c:pt>
                <c:pt idx="92">
                  <c:v>41771</c:v>
                </c:pt>
                <c:pt idx="93">
                  <c:v>41772</c:v>
                </c:pt>
                <c:pt idx="94">
                  <c:v>41773</c:v>
                </c:pt>
                <c:pt idx="95">
                  <c:v>41774</c:v>
                </c:pt>
                <c:pt idx="96">
                  <c:v>41775</c:v>
                </c:pt>
                <c:pt idx="97">
                  <c:v>41778</c:v>
                </c:pt>
                <c:pt idx="98">
                  <c:v>41779</c:v>
                </c:pt>
                <c:pt idx="99">
                  <c:v>41780</c:v>
                </c:pt>
                <c:pt idx="100">
                  <c:v>41781</c:v>
                </c:pt>
                <c:pt idx="101">
                  <c:v>41782</c:v>
                </c:pt>
                <c:pt idx="102">
                  <c:v>41785</c:v>
                </c:pt>
                <c:pt idx="103">
                  <c:v>41786</c:v>
                </c:pt>
                <c:pt idx="104">
                  <c:v>41787</c:v>
                </c:pt>
                <c:pt idx="105">
                  <c:v>41788</c:v>
                </c:pt>
                <c:pt idx="106">
                  <c:v>41789</c:v>
                </c:pt>
                <c:pt idx="107">
                  <c:v>41792</c:v>
                </c:pt>
                <c:pt idx="108">
                  <c:v>41793</c:v>
                </c:pt>
                <c:pt idx="109">
                  <c:v>41794</c:v>
                </c:pt>
                <c:pt idx="110">
                  <c:v>41795</c:v>
                </c:pt>
                <c:pt idx="111">
                  <c:v>41796</c:v>
                </c:pt>
                <c:pt idx="112">
                  <c:v>41799</c:v>
                </c:pt>
                <c:pt idx="113">
                  <c:v>41800</c:v>
                </c:pt>
                <c:pt idx="114">
                  <c:v>41801</c:v>
                </c:pt>
                <c:pt idx="115">
                  <c:v>41802</c:v>
                </c:pt>
                <c:pt idx="116">
                  <c:v>41803</c:v>
                </c:pt>
                <c:pt idx="117">
                  <c:v>41806</c:v>
                </c:pt>
                <c:pt idx="118">
                  <c:v>41807</c:v>
                </c:pt>
                <c:pt idx="119">
                  <c:v>41808</c:v>
                </c:pt>
                <c:pt idx="120">
                  <c:v>41809</c:v>
                </c:pt>
                <c:pt idx="121">
                  <c:v>41810</c:v>
                </c:pt>
                <c:pt idx="122">
                  <c:v>41813</c:v>
                </c:pt>
                <c:pt idx="123">
                  <c:v>41814</c:v>
                </c:pt>
                <c:pt idx="124">
                  <c:v>41815</c:v>
                </c:pt>
                <c:pt idx="125">
                  <c:v>41816</c:v>
                </c:pt>
                <c:pt idx="126">
                  <c:v>41817</c:v>
                </c:pt>
                <c:pt idx="127">
                  <c:v>41820</c:v>
                </c:pt>
                <c:pt idx="128">
                  <c:v>41821</c:v>
                </c:pt>
                <c:pt idx="129">
                  <c:v>41822</c:v>
                </c:pt>
                <c:pt idx="130">
                  <c:v>41823</c:v>
                </c:pt>
                <c:pt idx="131">
                  <c:v>41824</c:v>
                </c:pt>
                <c:pt idx="132">
                  <c:v>41827</c:v>
                </c:pt>
                <c:pt idx="133">
                  <c:v>41828</c:v>
                </c:pt>
                <c:pt idx="134">
                  <c:v>41829</c:v>
                </c:pt>
                <c:pt idx="135">
                  <c:v>41830</c:v>
                </c:pt>
                <c:pt idx="136">
                  <c:v>41831</c:v>
                </c:pt>
                <c:pt idx="137">
                  <c:v>41834</c:v>
                </c:pt>
                <c:pt idx="138">
                  <c:v>41835</c:v>
                </c:pt>
                <c:pt idx="139">
                  <c:v>41836</c:v>
                </c:pt>
                <c:pt idx="140">
                  <c:v>41837</c:v>
                </c:pt>
                <c:pt idx="141">
                  <c:v>41838</c:v>
                </c:pt>
                <c:pt idx="142">
                  <c:v>41841</c:v>
                </c:pt>
                <c:pt idx="143">
                  <c:v>41842</c:v>
                </c:pt>
                <c:pt idx="144">
                  <c:v>41843</c:v>
                </c:pt>
                <c:pt idx="145">
                  <c:v>41844</c:v>
                </c:pt>
                <c:pt idx="146">
                  <c:v>41845</c:v>
                </c:pt>
                <c:pt idx="147">
                  <c:v>41848</c:v>
                </c:pt>
                <c:pt idx="148">
                  <c:v>41849</c:v>
                </c:pt>
                <c:pt idx="149">
                  <c:v>41850</c:v>
                </c:pt>
                <c:pt idx="150">
                  <c:v>41851</c:v>
                </c:pt>
                <c:pt idx="151">
                  <c:v>41852</c:v>
                </c:pt>
                <c:pt idx="152">
                  <c:v>41855</c:v>
                </c:pt>
                <c:pt idx="153">
                  <c:v>41856</c:v>
                </c:pt>
                <c:pt idx="154">
                  <c:v>41857</c:v>
                </c:pt>
                <c:pt idx="155">
                  <c:v>41858</c:v>
                </c:pt>
                <c:pt idx="156">
                  <c:v>41859</c:v>
                </c:pt>
                <c:pt idx="157">
                  <c:v>41862</c:v>
                </c:pt>
                <c:pt idx="158">
                  <c:v>41863</c:v>
                </c:pt>
                <c:pt idx="159">
                  <c:v>41864</c:v>
                </c:pt>
                <c:pt idx="160">
                  <c:v>41865</c:v>
                </c:pt>
                <c:pt idx="161">
                  <c:v>41866</c:v>
                </c:pt>
                <c:pt idx="162">
                  <c:v>41869</c:v>
                </c:pt>
                <c:pt idx="163">
                  <c:v>41870</c:v>
                </c:pt>
                <c:pt idx="164">
                  <c:v>41871</c:v>
                </c:pt>
                <c:pt idx="165">
                  <c:v>41872</c:v>
                </c:pt>
                <c:pt idx="166">
                  <c:v>41873</c:v>
                </c:pt>
                <c:pt idx="167">
                  <c:v>41876</c:v>
                </c:pt>
                <c:pt idx="168">
                  <c:v>41877</c:v>
                </c:pt>
                <c:pt idx="169">
                  <c:v>41878</c:v>
                </c:pt>
                <c:pt idx="170">
                  <c:v>41879</c:v>
                </c:pt>
                <c:pt idx="171">
                  <c:v>41880</c:v>
                </c:pt>
                <c:pt idx="172">
                  <c:v>41883</c:v>
                </c:pt>
                <c:pt idx="173">
                  <c:v>41884</c:v>
                </c:pt>
                <c:pt idx="174">
                  <c:v>41885</c:v>
                </c:pt>
                <c:pt idx="175">
                  <c:v>41886</c:v>
                </c:pt>
                <c:pt idx="176">
                  <c:v>41887</c:v>
                </c:pt>
                <c:pt idx="177">
                  <c:v>41890</c:v>
                </c:pt>
                <c:pt idx="178">
                  <c:v>41891</c:v>
                </c:pt>
                <c:pt idx="179">
                  <c:v>41892</c:v>
                </c:pt>
                <c:pt idx="180">
                  <c:v>41893</c:v>
                </c:pt>
                <c:pt idx="181">
                  <c:v>41894</c:v>
                </c:pt>
                <c:pt idx="182">
                  <c:v>41897</c:v>
                </c:pt>
                <c:pt idx="183">
                  <c:v>41898</c:v>
                </c:pt>
                <c:pt idx="184">
                  <c:v>41899</c:v>
                </c:pt>
                <c:pt idx="185">
                  <c:v>41900</c:v>
                </c:pt>
                <c:pt idx="186">
                  <c:v>41901</c:v>
                </c:pt>
                <c:pt idx="187">
                  <c:v>41904</c:v>
                </c:pt>
                <c:pt idx="188">
                  <c:v>41905</c:v>
                </c:pt>
                <c:pt idx="189">
                  <c:v>41906</c:v>
                </c:pt>
                <c:pt idx="190">
                  <c:v>41907</c:v>
                </c:pt>
                <c:pt idx="191">
                  <c:v>41908</c:v>
                </c:pt>
                <c:pt idx="192">
                  <c:v>41911</c:v>
                </c:pt>
                <c:pt idx="193">
                  <c:v>41912</c:v>
                </c:pt>
                <c:pt idx="194">
                  <c:v>41913</c:v>
                </c:pt>
                <c:pt idx="195">
                  <c:v>41914</c:v>
                </c:pt>
                <c:pt idx="196">
                  <c:v>41915</c:v>
                </c:pt>
                <c:pt idx="197">
                  <c:v>41918</c:v>
                </c:pt>
                <c:pt idx="198">
                  <c:v>41919</c:v>
                </c:pt>
                <c:pt idx="199">
                  <c:v>41920</c:v>
                </c:pt>
                <c:pt idx="200">
                  <c:v>41921</c:v>
                </c:pt>
                <c:pt idx="201">
                  <c:v>41922</c:v>
                </c:pt>
                <c:pt idx="202">
                  <c:v>41925</c:v>
                </c:pt>
                <c:pt idx="203">
                  <c:v>41926</c:v>
                </c:pt>
                <c:pt idx="204">
                  <c:v>41927</c:v>
                </c:pt>
                <c:pt idx="205">
                  <c:v>41928</c:v>
                </c:pt>
                <c:pt idx="206">
                  <c:v>41929</c:v>
                </c:pt>
                <c:pt idx="207">
                  <c:v>41932</c:v>
                </c:pt>
                <c:pt idx="208">
                  <c:v>41933</c:v>
                </c:pt>
                <c:pt idx="209">
                  <c:v>41934</c:v>
                </c:pt>
                <c:pt idx="210">
                  <c:v>41935</c:v>
                </c:pt>
                <c:pt idx="211">
                  <c:v>41936</c:v>
                </c:pt>
                <c:pt idx="212">
                  <c:v>41939</c:v>
                </c:pt>
                <c:pt idx="213">
                  <c:v>41940</c:v>
                </c:pt>
                <c:pt idx="214">
                  <c:v>41941</c:v>
                </c:pt>
                <c:pt idx="215">
                  <c:v>41942</c:v>
                </c:pt>
                <c:pt idx="216">
                  <c:v>41943</c:v>
                </c:pt>
                <c:pt idx="217">
                  <c:v>41946</c:v>
                </c:pt>
                <c:pt idx="218">
                  <c:v>41947</c:v>
                </c:pt>
                <c:pt idx="219">
                  <c:v>41948</c:v>
                </c:pt>
                <c:pt idx="220">
                  <c:v>41949</c:v>
                </c:pt>
                <c:pt idx="221">
                  <c:v>41950</c:v>
                </c:pt>
                <c:pt idx="222">
                  <c:v>41953</c:v>
                </c:pt>
                <c:pt idx="223">
                  <c:v>41954</c:v>
                </c:pt>
                <c:pt idx="224">
                  <c:v>41955</c:v>
                </c:pt>
                <c:pt idx="225">
                  <c:v>41956</c:v>
                </c:pt>
                <c:pt idx="226">
                  <c:v>41957</c:v>
                </c:pt>
                <c:pt idx="227">
                  <c:v>41960</c:v>
                </c:pt>
                <c:pt idx="228">
                  <c:v>41961</c:v>
                </c:pt>
                <c:pt idx="229">
                  <c:v>41962</c:v>
                </c:pt>
                <c:pt idx="230">
                  <c:v>41963</c:v>
                </c:pt>
                <c:pt idx="231">
                  <c:v>41964</c:v>
                </c:pt>
                <c:pt idx="232">
                  <c:v>41967</c:v>
                </c:pt>
                <c:pt idx="233">
                  <c:v>41968</c:v>
                </c:pt>
                <c:pt idx="234">
                  <c:v>41969</c:v>
                </c:pt>
                <c:pt idx="235">
                  <c:v>41970</c:v>
                </c:pt>
                <c:pt idx="236">
                  <c:v>41971</c:v>
                </c:pt>
                <c:pt idx="237">
                  <c:v>41974</c:v>
                </c:pt>
                <c:pt idx="238">
                  <c:v>41975</c:v>
                </c:pt>
                <c:pt idx="239">
                  <c:v>41976</c:v>
                </c:pt>
                <c:pt idx="240">
                  <c:v>41977</c:v>
                </c:pt>
                <c:pt idx="241">
                  <c:v>41978</c:v>
                </c:pt>
                <c:pt idx="242">
                  <c:v>41981</c:v>
                </c:pt>
                <c:pt idx="243">
                  <c:v>41982</c:v>
                </c:pt>
                <c:pt idx="244">
                  <c:v>41983</c:v>
                </c:pt>
                <c:pt idx="245">
                  <c:v>41984</c:v>
                </c:pt>
                <c:pt idx="246">
                  <c:v>41985</c:v>
                </c:pt>
                <c:pt idx="247">
                  <c:v>41988</c:v>
                </c:pt>
                <c:pt idx="248">
                  <c:v>41989</c:v>
                </c:pt>
                <c:pt idx="249">
                  <c:v>41990</c:v>
                </c:pt>
                <c:pt idx="250">
                  <c:v>41991</c:v>
                </c:pt>
                <c:pt idx="251">
                  <c:v>41992</c:v>
                </c:pt>
                <c:pt idx="252">
                  <c:v>41995</c:v>
                </c:pt>
                <c:pt idx="253">
                  <c:v>41996</c:v>
                </c:pt>
                <c:pt idx="254">
                  <c:v>41997</c:v>
                </c:pt>
                <c:pt idx="255">
                  <c:v>41998</c:v>
                </c:pt>
                <c:pt idx="256">
                  <c:v>41999</c:v>
                </c:pt>
                <c:pt idx="257">
                  <c:v>42002</c:v>
                </c:pt>
                <c:pt idx="258">
                  <c:v>42003</c:v>
                </c:pt>
                <c:pt idx="259">
                  <c:v>42004</c:v>
                </c:pt>
                <c:pt idx="260">
                  <c:v>42005</c:v>
                </c:pt>
                <c:pt idx="261">
                  <c:v>42006</c:v>
                </c:pt>
                <c:pt idx="262">
                  <c:v>42009</c:v>
                </c:pt>
                <c:pt idx="263">
                  <c:v>42010</c:v>
                </c:pt>
                <c:pt idx="264">
                  <c:v>42011</c:v>
                </c:pt>
                <c:pt idx="265">
                  <c:v>42012</c:v>
                </c:pt>
                <c:pt idx="266">
                  <c:v>42013</c:v>
                </c:pt>
                <c:pt idx="267">
                  <c:v>42016</c:v>
                </c:pt>
                <c:pt idx="268">
                  <c:v>42017</c:v>
                </c:pt>
                <c:pt idx="269">
                  <c:v>42018</c:v>
                </c:pt>
                <c:pt idx="270">
                  <c:v>42019</c:v>
                </c:pt>
                <c:pt idx="271">
                  <c:v>42020</c:v>
                </c:pt>
                <c:pt idx="272">
                  <c:v>42023</c:v>
                </c:pt>
                <c:pt idx="273">
                  <c:v>42024</c:v>
                </c:pt>
                <c:pt idx="274">
                  <c:v>42025</c:v>
                </c:pt>
                <c:pt idx="275">
                  <c:v>42026</c:v>
                </c:pt>
                <c:pt idx="276">
                  <c:v>42027</c:v>
                </c:pt>
                <c:pt idx="277">
                  <c:v>42030</c:v>
                </c:pt>
                <c:pt idx="278">
                  <c:v>42031</c:v>
                </c:pt>
                <c:pt idx="279">
                  <c:v>42032</c:v>
                </c:pt>
                <c:pt idx="280">
                  <c:v>42033</c:v>
                </c:pt>
                <c:pt idx="281">
                  <c:v>42034</c:v>
                </c:pt>
                <c:pt idx="282">
                  <c:v>42037</c:v>
                </c:pt>
                <c:pt idx="283">
                  <c:v>42038</c:v>
                </c:pt>
                <c:pt idx="284">
                  <c:v>42039</c:v>
                </c:pt>
                <c:pt idx="285">
                  <c:v>42040</c:v>
                </c:pt>
                <c:pt idx="286">
                  <c:v>42041</c:v>
                </c:pt>
                <c:pt idx="287">
                  <c:v>42044</c:v>
                </c:pt>
                <c:pt idx="288">
                  <c:v>42045</c:v>
                </c:pt>
                <c:pt idx="289">
                  <c:v>42046</c:v>
                </c:pt>
                <c:pt idx="290">
                  <c:v>42047</c:v>
                </c:pt>
                <c:pt idx="291">
                  <c:v>42048</c:v>
                </c:pt>
                <c:pt idx="292">
                  <c:v>42051</c:v>
                </c:pt>
                <c:pt idx="293">
                  <c:v>42052</c:v>
                </c:pt>
                <c:pt idx="294">
                  <c:v>42053</c:v>
                </c:pt>
                <c:pt idx="295">
                  <c:v>42054</c:v>
                </c:pt>
                <c:pt idx="296">
                  <c:v>42055</c:v>
                </c:pt>
                <c:pt idx="297">
                  <c:v>42058</c:v>
                </c:pt>
                <c:pt idx="298">
                  <c:v>42059</c:v>
                </c:pt>
                <c:pt idx="299">
                  <c:v>42060</c:v>
                </c:pt>
                <c:pt idx="300">
                  <c:v>42061</c:v>
                </c:pt>
                <c:pt idx="301">
                  <c:v>42062</c:v>
                </c:pt>
                <c:pt idx="302">
                  <c:v>42065</c:v>
                </c:pt>
                <c:pt idx="303">
                  <c:v>42066</c:v>
                </c:pt>
                <c:pt idx="304">
                  <c:v>42067</c:v>
                </c:pt>
                <c:pt idx="305">
                  <c:v>42068</c:v>
                </c:pt>
                <c:pt idx="306">
                  <c:v>42069</c:v>
                </c:pt>
                <c:pt idx="307">
                  <c:v>42072</c:v>
                </c:pt>
                <c:pt idx="308">
                  <c:v>42073</c:v>
                </c:pt>
                <c:pt idx="309">
                  <c:v>42074</c:v>
                </c:pt>
                <c:pt idx="310">
                  <c:v>42075</c:v>
                </c:pt>
                <c:pt idx="311">
                  <c:v>42076</c:v>
                </c:pt>
                <c:pt idx="312">
                  <c:v>42079</c:v>
                </c:pt>
                <c:pt idx="313">
                  <c:v>42080</c:v>
                </c:pt>
                <c:pt idx="314">
                  <c:v>42081</c:v>
                </c:pt>
                <c:pt idx="315">
                  <c:v>42082</c:v>
                </c:pt>
                <c:pt idx="316">
                  <c:v>42083</c:v>
                </c:pt>
                <c:pt idx="317">
                  <c:v>42086</c:v>
                </c:pt>
                <c:pt idx="318">
                  <c:v>42087</c:v>
                </c:pt>
                <c:pt idx="319">
                  <c:v>42088</c:v>
                </c:pt>
                <c:pt idx="320">
                  <c:v>42089</c:v>
                </c:pt>
                <c:pt idx="321">
                  <c:v>42090</c:v>
                </c:pt>
                <c:pt idx="322">
                  <c:v>42093</c:v>
                </c:pt>
                <c:pt idx="323">
                  <c:v>42094</c:v>
                </c:pt>
                <c:pt idx="324">
                  <c:v>42095</c:v>
                </c:pt>
                <c:pt idx="325">
                  <c:v>42096</c:v>
                </c:pt>
                <c:pt idx="326">
                  <c:v>42097</c:v>
                </c:pt>
                <c:pt idx="327">
                  <c:v>42100</c:v>
                </c:pt>
                <c:pt idx="328">
                  <c:v>42101</c:v>
                </c:pt>
                <c:pt idx="329">
                  <c:v>42102</c:v>
                </c:pt>
                <c:pt idx="330">
                  <c:v>42103</c:v>
                </c:pt>
                <c:pt idx="331">
                  <c:v>42104</c:v>
                </c:pt>
                <c:pt idx="332">
                  <c:v>42107</c:v>
                </c:pt>
                <c:pt idx="333">
                  <c:v>42108</c:v>
                </c:pt>
                <c:pt idx="334">
                  <c:v>42109</c:v>
                </c:pt>
                <c:pt idx="335">
                  <c:v>42110</c:v>
                </c:pt>
                <c:pt idx="336">
                  <c:v>42111</c:v>
                </c:pt>
                <c:pt idx="337">
                  <c:v>42114</c:v>
                </c:pt>
                <c:pt idx="338">
                  <c:v>42115</c:v>
                </c:pt>
                <c:pt idx="339">
                  <c:v>42116</c:v>
                </c:pt>
                <c:pt idx="340">
                  <c:v>42117</c:v>
                </c:pt>
                <c:pt idx="341">
                  <c:v>42118</c:v>
                </c:pt>
                <c:pt idx="342">
                  <c:v>42121</c:v>
                </c:pt>
                <c:pt idx="343">
                  <c:v>42122</c:v>
                </c:pt>
                <c:pt idx="344">
                  <c:v>42123</c:v>
                </c:pt>
                <c:pt idx="345">
                  <c:v>42124</c:v>
                </c:pt>
                <c:pt idx="346">
                  <c:v>42125</c:v>
                </c:pt>
                <c:pt idx="347">
                  <c:v>42128</c:v>
                </c:pt>
                <c:pt idx="348">
                  <c:v>42129</c:v>
                </c:pt>
                <c:pt idx="349">
                  <c:v>42130</c:v>
                </c:pt>
                <c:pt idx="350">
                  <c:v>42131</c:v>
                </c:pt>
                <c:pt idx="351">
                  <c:v>42132</c:v>
                </c:pt>
                <c:pt idx="352">
                  <c:v>42135</c:v>
                </c:pt>
                <c:pt idx="353">
                  <c:v>42136</c:v>
                </c:pt>
                <c:pt idx="354">
                  <c:v>42137</c:v>
                </c:pt>
                <c:pt idx="355">
                  <c:v>42138</c:v>
                </c:pt>
                <c:pt idx="356">
                  <c:v>42139</c:v>
                </c:pt>
                <c:pt idx="357">
                  <c:v>42142</c:v>
                </c:pt>
                <c:pt idx="358">
                  <c:v>42143</c:v>
                </c:pt>
                <c:pt idx="359">
                  <c:v>42144</c:v>
                </c:pt>
                <c:pt idx="360">
                  <c:v>42145</c:v>
                </c:pt>
                <c:pt idx="361">
                  <c:v>42146</c:v>
                </c:pt>
                <c:pt idx="362">
                  <c:v>42149</c:v>
                </c:pt>
                <c:pt idx="363">
                  <c:v>42150</c:v>
                </c:pt>
                <c:pt idx="364">
                  <c:v>42151</c:v>
                </c:pt>
                <c:pt idx="365">
                  <c:v>42152</c:v>
                </c:pt>
                <c:pt idx="366">
                  <c:v>42153</c:v>
                </c:pt>
                <c:pt idx="367">
                  <c:v>42156</c:v>
                </c:pt>
                <c:pt idx="368">
                  <c:v>42157</c:v>
                </c:pt>
                <c:pt idx="369">
                  <c:v>42158</c:v>
                </c:pt>
                <c:pt idx="370">
                  <c:v>42159</c:v>
                </c:pt>
                <c:pt idx="371">
                  <c:v>42160</c:v>
                </c:pt>
                <c:pt idx="372">
                  <c:v>42163</c:v>
                </c:pt>
                <c:pt idx="373">
                  <c:v>42164</c:v>
                </c:pt>
                <c:pt idx="374">
                  <c:v>42165</c:v>
                </c:pt>
                <c:pt idx="375">
                  <c:v>42166</c:v>
                </c:pt>
                <c:pt idx="376">
                  <c:v>42167</c:v>
                </c:pt>
                <c:pt idx="377">
                  <c:v>42170</c:v>
                </c:pt>
                <c:pt idx="378">
                  <c:v>42171</c:v>
                </c:pt>
                <c:pt idx="379">
                  <c:v>42172</c:v>
                </c:pt>
                <c:pt idx="380">
                  <c:v>42173</c:v>
                </c:pt>
                <c:pt idx="381">
                  <c:v>42174</c:v>
                </c:pt>
                <c:pt idx="382">
                  <c:v>42177</c:v>
                </c:pt>
                <c:pt idx="383">
                  <c:v>42178</c:v>
                </c:pt>
                <c:pt idx="384">
                  <c:v>42179</c:v>
                </c:pt>
                <c:pt idx="385">
                  <c:v>42180</c:v>
                </c:pt>
                <c:pt idx="386">
                  <c:v>42181</c:v>
                </c:pt>
                <c:pt idx="387">
                  <c:v>42184</c:v>
                </c:pt>
                <c:pt idx="388">
                  <c:v>42185</c:v>
                </c:pt>
                <c:pt idx="389">
                  <c:v>42186</c:v>
                </c:pt>
                <c:pt idx="390">
                  <c:v>42187</c:v>
                </c:pt>
                <c:pt idx="391">
                  <c:v>42188</c:v>
                </c:pt>
                <c:pt idx="392">
                  <c:v>42191</c:v>
                </c:pt>
                <c:pt idx="393">
                  <c:v>42192</c:v>
                </c:pt>
                <c:pt idx="394">
                  <c:v>42193</c:v>
                </c:pt>
                <c:pt idx="395">
                  <c:v>42194</c:v>
                </c:pt>
                <c:pt idx="396">
                  <c:v>42195</c:v>
                </c:pt>
                <c:pt idx="397">
                  <c:v>42198</c:v>
                </c:pt>
                <c:pt idx="398">
                  <c:v>42199</c:v>
                </c:pt>
                <c:pt idx="399">
                  <c:v>42200</c:v>
                </c:pt>
                <c:pt idx="400">
                  <c:v>42201</c:v>
                </c:pt>
                <c:pt idx="401">
                  <c:v>42202</c:v>
                </c:pt>
                <c:pt idx="402">
                  <c:v>42205</c:v>
                </c:pt>
                <c:pt idx="403">
                  <c:v>42206</c:v>
                </c:pt>
                <c:pt idx="404">
                  <c:v>42207</c:v>
                </c:pt>
                <c:pt idx="405">
                  <c:v>42208</c:v>
                </c:pt>
                <c:pt idx="406">
                  <c:v>42209</c:v>
                </c:pt>
                <c:pt idx="407">
                  <c:v>42212</c:v>
                </c:pt>
                <c:pt idx="408">
                  <c:v>42213</c:v>
                </c:pt>
                <c:pt idx="409">
                  <c:v>42214</c:v>
                </c:pt>
                <c:pt idx="410">
                  <c:v>42215</c:v>
                </c:pt>
                <c:pt idx="411">
                  <c:v>42216</c:v>
                </c:pt>
                <c:pt idx="412">
                  <c:v>42219</c:v>
                </c:pt>
                <c:pt idx="413">
                  <c:v>42220</c:v>
                </c:pt>
                <c:pt idx="414">
                  <c:v>42221</c:v>
                </c:pt>
                <c:pt idx="415">
                  <c:v>42222</c:v>
                </c:pt>
                <c:pt idx="416">
                  <c:v>42223</c:v>
                </c:pt>
                <c:pt idx="417">
                  <c:v>42226</c:v>
                </c:pt>
                <c:pt idx="418">
                  <c:v>42227</c:v>
                </c:pt>
                <c:pt idx="419">
                  <c:v>42228</c:v>
                </c:pt>
                <c:pt idx="420">
                  <c:v>42229</c:v>
                </c:pt>
                <c:pt idx="421">
                  <c:v>42230</c:v>
                </c:pt>
                <c:pt idx="422">
                  <c:v>42233</c:v>
                </c:pt>
                <c:pt idx="423">
                  <c:v>42234</c:v>
                </c:pt>
                <c:pt idx="424">
                  <c:v>42235</c:v>
                </c:pt>
                <c:pt idx="425">
                  <c:v>42236</c:v>
                </c:pt>
                <c:pt idx="426">
                  <c:v>42237</c:v>
                </c:pt>
                <c:pt idx="427">
                  <c:v>42240</c:v>
                </c:pt>
                <c:pt idx="428">
                  <c:v>42241</c:v>
                </c:pt>
                <c:pt idx="429">
                  <c:v>42242</c:v>
                </c:pt>
                <c:pt idx="430">
                  <c:v>42243</c:v>
                </c:pt>
                <c:pt idx="431">
                  <c:v>42244</c:v>
                </c:pt>
                <c:pt idx="432">
                  <c:v>42247</c:v>
                </c:pt>
                <c:pt idx="433">
                  <c:v>42248</c:v>
                </c:pt>
                <c:pt idx="434">
                  <c:v>42249</c:v>
                </c:pt>
                <c:pt idx="435">
                  <c:v>42250</c:v>
                </c:pt>
                <c:pt idx="436">
                  <c:v>42251</c:v>
                </c:pt>
                <c:pt idx="437">
                  <c:v>42254</c:v>
                </c:pt>
                <c:pt idx="438">
                  <c:v>42255</c:v>
                </c:pt>
                <c:pt idx="439">
                  <c:v>42256</c:v>
                </c:pt>
                <c:pt idx="440">
                  <c:v>42257</c:v>
                </c:pt>
                <c:pt idx="441">
                  <c:v>42258</c:v>
                </c:pt>
                <c:pt idx="442">
                  <c:v>42261</c:v>
                </c:pt>
                <c:pt idx="443">
                  <c:v>42262</c:v>
                </c:pt>
                <c:pt idx="444">
                  <c:v>42263</c:v>
                </c:pt>
                <c:pt idx="445">
                  <c:v>42264</c:v>
                </c:pt>
                <c:pt idx="446">
                  <c:v>42265</c:v>
                </c:pt>
                <c:pt idx="447">
                  <c:v>42268</c:v>
                </c:pt>
                <c:pt idx="448">
                  <c:v>42269</c:v>
                </c:pt>
                <c:pt idx="449">
                  <c:v>42270</c:v>
                </c:pt>
                <c:pt idx="450">
                  <c:v>42271</c:v>
                </c:pt>
                <c:pt idx="451">
                  <c:v>42272</c:v>
                </c:pt>
                <c:pt idx="452">
                  <c:v>42275</c:v>
                </c:pt>
                <c:pt idx="453">
                  <c:v>42276</c:v>
                </c:pt>
                <c:pt idx="454">
                  <c:v>42277</c:v>
                </c:pt>
                <c:pt idx="455">
                  <c:v>42278</c:v>
                </c:pt>
                <c:pt idx="456">
                  <c:v>42279</c:v>
                </c:pt>
                <c:pt idx="457">
                  <c:v>42282</c:v>
                </c:pt>
                <c:pt idx="458">
                  <c:v>42283</c:v>
                </c:pt>
                <c:pt idx="459">
                  <c:v>42284</c:v>
                </c:pt>
                <c:pt idx="460">
                  <c:v>42285</c:v>
                </c:pt>
                <c:pt idx="461">
                  <c:v>42286</c:v>
                </c:pt>
                <c:pt idx="462">
                  <c:v>42289</c:v>
                </c:pt>
                <c:pt idx="463">
                  <c:v>42290</c:v>
                </c:pt>
                <c:pt idx="464">
                  <c:v>42291</c:v>
                </c:pt>
                <c:pt idx="465">
                  <c:v>42292</c:v>
                </c:pt>
                <c:pt idx="466">
                  <c:v>42293</c:v>
                </c:pt>
                <c:pt idx="467">
                  <c:v>42296</c:v>
                </c:pt>
                <c:pt idx="468">
                  <c:v>42297</c:v>
                </c:pt>
                <c:pt idx="469">
                  <c:v>42298</c:v>
                </c:pt>
                <c:pt idx="470">
                  <c:v>42299</c:v>
                </c:pt>
                <c:pt idx="471">
                  <c:v>42300</c:v>
                </c:pt>
                <c:pt idx="472">
                  <c:v>42303</c:v>
                </c:pt>
                <c:pt idx="473">
                  <c:v>42304</c:v>
                </c:pt>
                <c:pt idx="474">
                  <c:v>42305</c:v>
                </c:pt>
                <c:pt idx="475">
                  <c:v>42306</c:v>
                </c:pt>
                <c:pt idx="476">
                  <c:v>42307</c:v>
                </c:pt>
                <c:pt idx="477">
                  <c:v>42310</c:v>
                </c:pt>
                <c:pt idx="478">
                  <c:v>42311</c:v>
                </c:pt>
                <c:pt idx="479">
                  <c:v>42312</c:v>
                </c:pt>
                <c:pt idx="480">
                  <c:v>42313</c:v>
                </c:pt>
                <c:pt idx="481">
                  <c:v>42314</c:v>
                </c:pt>
                <c:pt idx="482">
                  <c:v>42317</c:v>
                </c:pt>
                <c:pt idx="483">
                  <c:v>42318</c:v>
                </c:pt>
                <c:pt idx="484">
                  <c:v>42319</c:v>
                </c:pt>
                <c:pt idx="485">
                  <c:v>42320</c:v>
                </c:pt>
                <c:pt idx="486">
                  <c:v>42321</c:v>
                </c:pt>
                <c:pt idx="487">
                  <c:v>42324</c:v>
                </c:pt>
                <c:pt idx="488">
                  <c:v>42325</c:v>
                </c:pt>
                <c:pt idx="489">
                  <c:v>42326</c:v>
                </c:pt>
                <c:pt idx="490">
                  <c:v>42327</c:v>
                </c:pt>
                <c:pt idx="491">
                  <c:v>42328</c:v>
                </c:pt>
                <c:pt idx="492">
                  <c:v>42331</c:v>
                </c:pt>
                <c:pt idx="493">
                  <c:v>42332</c:v>
                </c:pt>
                <c:pt idx="494">
                  <c:v>42333</c:v>
                </c:pt>
                <c:pt idx="495">
                  <c:v>42334</c:v>
                </c:pt>
                <c:pt idx="496">
                  <c:v>42335</c:v>
                </c:pt>
                <c:pt idx="497">
                  <c:v>42338</c:v>
                </c:pt>
                <c:pt idx="498">
                  <c:v>42339</c:v>
                </c:pt>
                <c:pt idx="499">
                  <c:v>42340</c:v>
                </c:pt>
                <c:pt idx="500">
                  <c:v>42341</c:v>
                </c:pt>
                <c:pt idx="501">
                  <c:v>42342</c:v>
                </c:pt>
                <c:pt idx="502">
                  <c:v>42345</c:v>
                </c:pt>
                <c:pt idx="503">
                  <c:v>42346</c:v>
                </c:pt>
                <c:pt idx="504">
                  <c:v>42347</c:v>
                </c:pt>
                <c:pt idx="505">
                  <c:v>42348</c:v>
                </c:pt>
                <c:pt idx="506">
                  <c:v>42349</c:v>
                </c:pt>
                <c:pt idx="507">
                  <c:v>42352</c:v>
                </c:pt>
                <c:pt idx="508">
                  <c:v>42353</c:v>
                </c:pt>
                <c:pt idx="509">
                  <c:v>42354</c:v>
                </c:pt>
                <c:pt idx="510">
                  <c:v>42355</c:v>
                </c:pt>
                <c:pt idx="511">
                  <c:v>42356</c:v>
                </c:pt>
                <c:pt idx="512">
                  <c:v>42359</c:v>
                </c:pt>
                <c:pt idx="513">
                  <c:v>42360</c:v>
                </c:pt>
                <c:pt idx="514">
                  <c:v>42361</c:v>
                </c:pt>
                <c:pt idx="515">
                  <c:v>42362</c:v>
                </c:pt>
                <c:pt idx="516">
                  <c:v>42363</c:v>
                </c:pt>
                <c:pt idx="517">
                  <c:v>42366</c:v>
                </c:pt>
                <c:pt idx="518">
                  <c:v>42367</c:v>
                </c:pt>
                <c:pt idx="519">
                  <c:v>42368</c:v>
                </c:pt>
                <c:pt idx="520">
                  <c:v>42369</c:v>
                </c:pt>
                <c:pt idx="521">
                  <c:v>42370</c:v>
                </c:pt>
                <c:pt idx="522">
                  <c:v>42373</c:v>
                </c:pt>
                <c:pt idx="523">
                  <c:v>42374</c:v>
                </c:pt>
                <c:pt idx="524">
                  <c:v>42375</c:v>
                </c:pt>
                <c:pt idx="525">
                  <c:v>42376</c:v>
                </c:pt>
                <c:pt idx="526">
                  <c:v>42377</c:v>
                </c:pt>
                <c:pt idx="527">
                  <c:v>42380</c:v>
                </c:pt>
                <c:pt idx="528">
                  <c:v>42381</c:v>
                </c:pt>
                <c:pt idx="529">
                  <c:v>42382</c:v>
                </c:pt>
                <c:pt idx="530">
                  <c:v>42383</c:v>
                </c:pt>
                <c:pt idx="531">
                  <c:v>42384</c:v>
                </c:pt>
                <c:pt idx="532">
                  <c:v>42387</c:v>
                </c:pt>
                <c:pt idx="533">
                  <c:v>42388</c:v>
                </c:pt>
                <c:pt idx="534">
                  <c:v>42389</c:v>
                </c:pt>
                <c:pt idx="535">
                  <c:v>42390</c:v>
                </c:pt>
                <c:pt idx="536">
                  <c:v>42391</c:v>
                </c:pt>
                <c:pt idx="537">
                  <c:v>42394</c:v>
                </c:pt>
                <c:pt idx="538">
                  <c:v>42395</c:v>
                </c:pt>
                <c:pt idx="539">
                  <c:v>42396</c:v>
                </c:pt>
                <c:pt idx="540">
                  <c:v>42397</c:v>
                </c:pt>
                <c:pt idx="541">
                  <c:v>42398</c:v>
                </c:pt>
                <c:pt idx="542">
                  <c:v>42401</c:v>
                </c:pt>
                <c:pt idx="543">
                  <c:v>42402</c:v>
                </c:pt>
                <c:pt idx="544">
                  <c:v>42403</c:v>
                </c:pt>
                <c:pt idx="545">
                  <c:v>42404</c:v>
                </c:pt>
                <c:pt idx="546">
                  <c:v>42405</c:v>
                </c:pt>
                <c:pt idx="547">
                  <c:v>42408</c:v>
                </c:pt>
                <c:pt idx="548">
                  <c:v>42409</c:v>
                </c:pt>
                <c:pt idx="549">
                  <c:v>42410</c:v>
                </c:pt>
                <c:pt idx="550">
                  <c:v>42411</c:v>
                </c:pt>
                <c:pt idx="551">
                  <c:v>42412</c:v>
                </c:pt>
                <c:pt idx="552">
                  <c:v>42415</c:v>
                </c:pt>
                <c:pt idx="553">
                  <c:v>42416</c:v>
                </c:pt>
                <c:pt idx="554">
                  <c:v>42417</c:v>
                </c:pt>
                <c:pt idx="555">
                  <c:v>42418</c:v>
                </c:pt>
                <c:pt idx="556">
                  <c:v>42419</c:v>
                </c:pt>
                <c:pt idx="557">
                  <c:v>42422</c:v>
                </c:pt>
                <c:pt idx="558">
                  <c:v>42423</c:v>
                </c:pt>
                <c:pt idx="559">
                  <c:v>42424</c:v>
                </c:pt>
                <c:pt idx="560">
                  <c:v>42425</c:v>
                </c:pt>
                <c:pt idx="561">
                  <c:v>42426</c:v>
                </c:pt>
                <c:pt idx="562">
                  <c:v>42429</c:v>
                </c:pt>
                <c:pt idx="563">
                  <c:v>42430</c:v>
                </c:pt>
                <c:pt idx="564">
                  <c:v>42431</c:v>
                </c:pt>
                <c:pt idx="565">
                  <c:v>42432</c:v>
                </c:pt>
                <c:pt idx="566">
                  <c:v>42433</c:v>
                </c:pt>
                <c:pt idx="567">
                  <c:v>42436</c:v>
                </c:pt>
                <c:pt idx="568">
                  <c:v>42437</c:v>
                </c:pt>
                <c:pt idx="569">
                  <c:v>42438</c:v>
                </c:pt>
                <c:pt idx="570">
                  <c:v>42439</c:v>
                </c:pt>
                <c:pt idx="571">
                  <c:v>42440</c:v>
                </c:pt>
                <c:pt idx="572">
                  <c:v>42443</c:v>
                </c:pt>
                <c:pt idx="573">
                  <c:v>42444</c:v>
                </c:pt>
                <c:pt idx="574">
                  <c:v>42445</c:v>
                </c:pt>
                <c:pt idx="575">
                  <c:v>42446</c:v>
                </c:pt>
                <c:pt idx="576">
                  <c:v>42447</c:v>
                </c:pt>
                <c:pt idx="577">
                  <c:v>42450</c:v>
                </c:pt>
                <c:pt idx="578">
                  <c:v>42451</c:v>
                </c:pt>
                <c:pt idx="579">
                  <c:v>42452</c:v>
                </c:pt>
                <c:pt idx="580">
                  <c:v>42453</c:v>
                </c:pt>
                <c:pt idx="581">
                  <c:v>42454</c:v>
                </c:pt>
                <c:pt idx="582">
                  <c:v>42457</c:v>
                </c:pt>
                <c:pt idx="583">
                  <c:v>42458</c:v>
                </c:pt>
                <c:pt idx="584">
                  <c:v>42459</c:v>
                </c:pt>
                <c:pt idx="585">
                  <c:v>42460</c:v>
                </c:pt>
                <c:pt idx="586">
                  <c:v>42461</c:v>
                </c:pt>
                <c:pt idx="587">
                  <c:v>42464</c:v>
                </c:pt>
                <c:pt idx="588">
                  <c:v>42465</c:v>
                </c:pt>
                <c:pt idx="589">
                  <c:v>42466</c:v>
                </c:pt>
                <c:pt idx="590">
                  <c:v>42467</c:v>
                </c:pt>
                <c:pt idx="591">
                  <c:v>42468</c:v>
                </c:pt>
                <c:pt idx="592">
                  <c:v>42471</c:v>
                </c:pt>
                <c:pt idx="593">
                  <c:v>42472</c:v>
                </c:pt>
                <c:pt idx="594">
                  <c:v>42473</c:v>
                </c:pt>
                <c:pt idx="595">
                  <c:v>42474</c:v>
                </c:pt>
                <c:pt idx="596">
                  <c:v>42475</c:v>
                </c:pt>
                <c:pt idx="597">
                  <c:v>42478</c:v>
                </c:pt>
                <c:pt idx="598">
                  <c:v>42479</c:v>
                </c:pt>
                <c:pt idx="599">
                  <c:v>42480</c:v>
                </c:pt>
                <c:pt idx="600">
                  <c:v>42481</c:v>
                </c:pt>
                <c:pt idx="601">
                  <c:v>42482</c:v>
                </c:pt>
                <c:pt idx="602">
                  <c:v>42485</c:v>
                </c:pt>
                <c:pt idx="603">
                  <c:v>42486</c:v>
                </c:pt>
                <c:pt idx="604">
                  <c:v>42487</c:v>
                </c:pt>
                <c:pt idx="605">
                  <c:v>42488</c:v>
                </c:pt>
                <c:pt idx="606">
                  <c:v>42489</c:v>
                </c:pt>
                <c:pt idx="607">
                  <c:v>42492</c:v>
                </c:pt>
                <c:pt idx="608">
                  <c:v>42493</c:v>
                </c:pt>
                <c:pt idx="609">
                  <c:v>42494</c:v>
                </c:pt>
                <c:pt idx="610">
                  <c:v>42495</c:v>
                </c:pt>
                <c:pt idx="611">
                  <c:v>42496</c:v>
                </c:pt>
                <c:pt idx="612">
                  <c:v>42499</c:v>
                </c:pt>
                <c:pt idx="613">
                  <c:v>42500</c:v>
                </c:pt>
                <c:pt idx="614">
                  <c:v>42501</c:v>
                </c:pt>
                <c:pt idx="615">
                  <c:v>42502</c:v>
                </c:pt>
                <c:pt idx="616">
                  <c:v>42503</c:v>
                </c:pt>
                <c:pt idx="617">
                  <c:v>42506</c:v>
                </c:pt>
                <c:pt idx="618">
                  <c:v>42507</c:v>
                </c:pt>
                <c:pt idx="619">
                  <c:v>42508</c:v>
                </c:pt>
                <c:pt idx="620">
                  <c:v>42509</c:v>
                </c:pt>
                <c:pt idx="621">
                  <c:v>42510</c:v>
                </c:pt>
                <c:pt idx="622">
                  <c:v>42513</c:v>
                </c:pt>
                <c:pt idx="623">
                  <c:v>42514</c:v>
                </c:pt>
                <c:pt idx="624">
                  <c:v>42515</c:v>
                </c:pt>
                <c:pt idx="625">
                  <c:v>42516</c:v>
                </c:pt>
                <c:pt idx="626">
                  <c:v>42517</c:v>
                </c:pt>
                <c:pt idx="627">
                  <c:v>42520</c:v>
                </c:pt>
                <c:pt idx="628">
                  <c:v>42521</c:v>
                </c:pt>
                <c:pt idx="629">
                  <c:v>42522</c:v>
                </c:pt>
                <c:pt idx="630">
                  <c:v>42523</c:v>
                </c:pt>
                <c:pt idx="631">
                  <c:v>42524</c:v>
                </c:pt>
                <c:pt idx="632">
                  <c:v>42527</c:v>
                </c:pt>
                <c:pt idx="633">
                  <c:v>42528</c:v>
                </c:pt>
                <c:pt idx="634">
                  <c:v>42529</c:v>
                </c:pt>
                <c:pt idx="635">
                  <c:v>42530</c:v>
                </c:pt>
                <c:pt idx="636">
                  <c:v>42531</c:v>
                </c:pt>
                <c:pt idx="637">
                  <c:v>42534</c:v>
                </c:pt>
                <c:pt idx="638">
                  <c:v>42535</c:v>
                </c:pt>
                <c:pt idx="639">
                  <c:v>42536</c:v>
                </c:pt>
                <c:pt idx="640">
                  <c:v>42537</c:v>
                </c:pt>
                <c:pt idx="641">
                  <c:v>42538</c:v>
                </c:pt>
                <c:pt idx="642">
                  <c:v>42541</c:v>
                </c:pt>
                <c:pt idx="643">
                  <c:v>42542</c:v>
                </c:pt>
                <c:pt idx="644">
                  <c:v>42543</c:v>
                </c:pt>
                <c:pt idx="645">
                  <c:v>42544</c:v>
                </c:pt>
                <c:pt idx="646">
                  <c:v>42545</c:v>
                </c:pt>
                <c:pt idx="647">
                  <c:v>42548</c:v>
                </c:pt>
                <c:pt idx="648">
                  <c:v>42549</c:v>
                </c:pt>
                <c:pt idx="649">
                  <c:v>42550</c:v>
                </c:pt>
                <c:pt idx="650">
                  <c:v>42551</c:v>
                </c:pt>
                <c:pt idx="651">
                  <c:v>42552</c:v>
                </c:pt>
                <c:pt idx="652">
                  <c:v>42555</c:v>
                </c:pt>
                <c:pt idx="653">
                  <c:v>42556</c:v>
                </c:pt>
                <c:pt idx="654">
                  <c:v>42557</c:v>
                </c:pt>
                <c:pt idx="655">
                  <c:v>42558</c:v>
                </c:pt>
                <c:pt idx="656">
                  <c:v>42559</c:v>
                </c:pt>
                <c:pt idx="657">
                  <c:v>42562</c:v>
                </c:pt>
                <c:pt idx="658">
                  <c:v>42563</c:v>
                </c:pt>
                <c:pt idx="659">
                  <c:v>42564</c:v>
                </c:pt>
                <c:pt idx="660">
                  <c:v>42565</c:v>
                </c:pt>
                <c:pt idx="661">
                  <c:v>42566</c:v>
                </c:pt>
                <c:pt idx="662">
                  <c:v>42569</c:v>
                </c:pt>
                <c:pt idx="663">
                  <c:v>42570</c:v>
                </c:pt>
                <c:pt idx="664">
                  <c:v>42571</c:v>
                </c:pt>
                <c:pt idx="665">
                  <c:v>42572</c:v>
                </c:pt>
                <c:pt idx="666">
                  <c:v>42573</c:v>
                </c:pt>
                <c:pt idx="667">
                  <c:v>42576</c:v>
                </c:pt>
                <c:pt idx="668">
                  <c:v>42577</c:v>
                </c:pt>
                <c:pt idx="669">
                  <c:v>42578</c:v>
                </c:pt>
                <c:pt idx="670">
                  <c:v>42579</c:v>
                </c:pt>
                <c:pt idx="671">
                  <c:v>42580</c:v>
                </c:pt>
                <c:pt idx="672">
                  <c:v>42583</c:v>
                </c:pt>
                <c:pt idx="673">
                  <c:v>42584</c:v>
                </c:pt>
                <c:pt idx="674">
                  <c:v>42585</c:v>
                </c:pt>
                <c:pt idx="675">
                  <c:v>42586</c:v>
                </c:pt>
                <c:pt idx="676">
                  <c:v>42587</c:v>
                </c:pt>
                <c:pt idx="677">
                  <c:v>42590</c:v>
                </c:pt>
                <c:pt idx="678">
                  <c:v>42591</c:v>
                </c:pt>
                <c:pt idx="679">
                  <c:v>42592</c:v>
                </c:pt>
                <c:pt idx="680">
                  <c:v>42593</c:v>
                </c:pt>
                <c:pt idx="681">
                  <c:v>42594</c:v>
                </c:pt>
                <c:pt idx="682">
                  <c:v>42597</c:v>
                </c:pt>
                <c:pt idx="683">
                  <c:v>42598</c:v>
                </c:pt>
                <c:pt idx="684">
                  <c:v>42599</c:v>
                </c:pt>
                <c:pt idx="685">
                  <c:v>42600</c:v>
                </c:pt>
                <c:pt idx="686">
                  <c:v>42601</c:v>
                </c:pt>
                <c:pt idx="687">
                  <c:v>42604</c:v>
                </c:pt>
                <c:pt idx="688">
                  <c:v>42605</c:v>
                </c:pt>
                <c:pt idx="689">
                  <c:v>42606</c:v>
                </c:pt>
                <c:pt idx="690">
                  <c:v>42607</c:v>
                </c:pt>
                <c:pt idx="691">
                  <c:v>42608</c:v>
                </c:pt>
                <c:pt idx="692">
                  <c:v>42611</c:v>
                </c:pt>
                <c:pt idx="693">
                  <c:v>42612</c:v>
                </c:pt>
                <c:pt idx="694">
                  <c:v>42613</c:v>
                </c:pt>
                <c:pt idx="695">
                  <c:v>42614</c:v>
                </c:pt>
                <c:pt idx="696">
                  <c:v>42615</c:v>
                </c:pt>
                <c:pt idx="697">
                  <c:v>42618</c:v>
                </c:pt>
                <c:pt idx="698">
                  <c:v>42619</c:v>
                </c:pt>
                <c:pt idx="699">
                  <c:v>42620</c:v>
                </c:pt>
                <c:pt idx="700">
                  <c:v>42621</c:v>
                </c:pt>
                <c:pt idx="701">
                  <c:v>42622</c:v>
                </c:pt>
                <c:pt idx="702">
                  <c:v>42625</c:v>
                </c:pt>
                <c:pt idx="703">
                  <c:v>42626</c:v>
                </c:pt>
                <c:pt idx="704">
                  <c:v>42627</c:v>
                </c:pt>
                <c:pt idx="705">
                  <c:v>42628</c:v>
                </c:pt>
                <c:pt idx="706">
                  <c:v>42629</c:v>
                </c:pt>
                <c:pt idx="707">
                  <c:v>42632</c:v>
                </c:pt>
                <c:pt idx="708">
                  <c:v>42633</c:v>
                </c:pt>
                <c:pt idx="709">
                  <c:v>42634</c:v>
                </c:pt>
                <c:pt idx="710">
                  <c:v>42635</c:v>
                </c:pt>
                <c:pt idx="711">
                  <c:v>42636</c:v>
                </c:pt>
                <c:pt idx="712">
                  <c:v>42639</c:v>
                </c:pt>
                <c:pt idx="713">
                  <c:v>42640</c:v>
                </c:pt>
                <c:pt idx="714">
                  <c:v>42641</c:v>
                </c:pt>
                <c:pt idx="715">
                  <c:v>42642</c:v>
                </c:pt>
                <c:pt idx="716">
                  <c:v>42643</c:v>
                </c:pt>
                <c:pt idx="717">
                  <c:v>42646</c:v>
                </c:pt>
                <c:pt idx="718">
                  <c:v>42647</c:v>
                </c:pt>
                <c:pt idx="719">
                  <c:v>42648</c:v>
                </c:pt>
                <c:pt idx="720">
                  <c:v>42649</c:v>
                </c:pt>
                <c:pt idx="721">
                  <c:v>42650</c:v>
                </c:pt>
                <c:pt idx="722">
                  <c:v>42653</c:v>
                </c:pt>
                <c:pt idx="723">
                  <c:v>42654</c:v>
                </c:pt>
                <c:pt idx="724">
                  <c:v>42655</c:v>
                </c:pt>
                <c:pt idx="725">
                  <c:v>42656</c:v>
                </c:pt>
                <c:pt idx="726">
                  <c:v>42657</c:v>
                </c:pt>
                <c:pt idx="727">
                  <c:v>42660</c:v>
                </c:pt>
                <c:pt idx="728">
                  <c:v>42661</c:v>
                </c:pt>
                <c:pt idx="729">
                  <c:v>42662</c:v>
                </c:pt>
                <c:pt idx="730">
                  <c:v>42663</c:v>
                </c:pt>
                <c:pt idx="731">
                  <c:v>42664</c:v>
                </c:pt>
                <c:pt idx="732">
                  <c:v>42667</c:v>
                </c:pt>
                <c:pt idx="733">
                  <c:v>42668</c:v>
                </c:pt>
                <c:pt idx="734">
                  <c:v>42669</c:v>
                </c:pt>
                <c:pt idx="735">
                  <c:v>42670</c:v>
                </c:pt>
                <c:pt idx="736">
                  <c:v>42671</c:v>
                </c:pt>
                <c:pt idx="737">
                  <c:v>42674</c:v>
                </c:pt>
                <c:pt idx="738">
                  <c:v>42675</c:v>
                </c:pt>
                <c:pt idx="739">
                  <c:v>42676</c:v>
                </c:pt>
                <c:pt idx="740">
                  <c:v>42677</c:v>
                </c:pt>
                <c:pt idx="741">
                  <c:v>42678</c:v>
                </c:pt>
                <c:pt idx="742">
                  <c:v>42681</c:v>
                </c:pt>
                <c:pt idx="743">
                  <c:v>42682</c:v>
                </c:pt>
                <c:pt idx="744">
                  <c:v>42683</c:v>
                </c:pt>
                <c:pt idx="745">
                  <c:v>42684</c:v>
                </c:pt>
                <c:pt idx="746">
                  <c:v>42685</c:v>
                </c:pt>
                <c:pt idx="747">
                  <c:v>42688</c:v>
                </c:pt>
                <c:pt idx="748">
                  <c:v>42689</c:v>
                </c:pt>
                <c:pt idx="749">
                  <c:v>42690</c:v>
                </c:pt>
                <c:pt idx="750">
                  <c:v>42691</c:v>
                </c:pt>
                <c:pt idx="751">
                  <c:v>42692</c:v>
                </c:pt>
                <c:pt idx="752">
                  <c:v>42695</c:v>
                </c:pt>
                <c:pt idx="753">
                  <c:v>42696</c:v>
                </c:pt>
                <c:pt idx="754">
                  <c:v>42697</c:v>
                </c:pt>
                <c:pt idx="755">
                  <c:v>42698</c:v>
                </c:pt>
                <c:pt idx="756">
                  <c:v>42699</c:v>
                </c:pt>
                <c:pt idx="757">
                  <c:v>42702</c:v>
                </c:pt>
                <c:pt idx="758">
                  <c:v>42703</c:v>
                </c:pt>
                <c:pt idx="759">
                  <c:v>42704</c:v>
                </c:pt>
                <c:pt idx="760">
                  <c:v>42705</c:v>
                </c:pt>
                <c:pt idx="761">
                  <c:v>42706</c:v>
                </c:pt>
                <c:pt idx="762">
                  <c:v>42709</c:v>
                </c:pt>
                <c:pt idx="763">
                  <c:v>42710</c:v>
                </c:pt>
                <c:pt idx="764">
                  <c:v>42711</c:v>
                </c:pt>
                <c:pt idx="765">
                  <c:v>42712</c:v>
                </c:pt>
                <c:pt idx="766">
                  <c:v>42713</c:v>
                </c:pt>
                <c:pt idx="767">
                  <c:v>42716</c:v>
                </c:pt>
                <c:pt idx="768">
                  <c:v>42717</c:v>
                </c:pt>
                <c:pt idx="769">
                  <c:v>42718</c:v>
                </c:pt>
                <c:pt idx="770">
                  <c:v>42719</c:v>
                </c:pt>
                <c:pt idx="771">
                  <c:v>42720</c:v>
                </c:pt>
                <c:pt idx="772">
                  <c:v>42723</c:v>
                </c:pt>
                <c:pt idx="773">
                  <c:v>42724</c:v>
                </c:pt>
                <c:pt idx="774">
                  <c:v>42725</c:v>
                </c:pt>
                <c:pt idx="775">
                  <c:v>42726</c:v>
                </c:pt>
                <c:pt idx="776">
                  <c:v>42727</c:v>
                </c:pt>
                <c:pt idx="777">
                  <c:v>42730</c:v>
                </c:pt>
                <c:pt idx="778">
                  <c:v>42731</c:v>
                </c:pt>
                <c:pt idx="779">
                  <c:v>42732</c:v>
                </c:pt>
                <c:pt idx="780">
                  <c:v>42733</c:v>
                </c:pt>
                <c:pt idx="781">
                  <c:v>42734</c:v>
                </c:pt>
                <c:pt idx="782">
                  <c:v>42737</c:v>
                </c:pt>
                <c:pt idx="783">
                  <c:v>42738</c:v>
                </c:pt>
                <c:pt idx="784">
                  <c:v>42739</c:v>
                </c:pt>
                <c:pt idx="785">
                  <c:v>42740</c:v>
                </c:pt>
                <c:pt idx="786">
                  <c:v>42741</c:v>
                </c:pt>
                <c:pt idx="787">
                  <c:v>42744</c:v>
                </c:pt>
                <c:pt idx="788">
                  <c:v>42745</c:v>
                </c:pt>
                <c:pt idx="789">
                  <c:v>42746</c:v>
                </c:pt>
                <c:pt idx="790">
                  <c:v>42747</c:v>
                </c:pt>
                <c:pt idx="791">
                  <c:v>42748</c:v>
                </c:pt>
                <c:pt idx="792">
                  <c:v>42751</c:v>
                </c:pt>
                <c:pt idx="793">
                  <c:v>42752</c:v>
                </c:pt>
                <c:pt idx="794">
                  <c:v>42753</c:v>
                </c:pt>
                <c:pt idx="795">
                  <c:v>42754</c:v>
                </c:pt>
                <c:pt idx="796">
                  <c:v>42755</c:v>
                </c:pt>
                <c:pt idx="797">
                  <c:v>42758</c:v>
                </c:pt>
                <c:pt idx="798">
                  <c:v>42759</c:v>
                </c:pt>
                <c:pt idx="799">
                  <c:v>42760</c:v>
                </c:pt>
                <c:pt idx="800">
                  <c:v>42761</c:v>
                </c:pt>
                <c:pt idx="801">
                  <c:v>42762</c:v>
                </c:pt>
                <c:pt idx="802">
                  <c:v>42765</c:v>
                </c:pt>
                <c:pt idx="803">
                  <c:v>42766</c:v>
                </c:pt>
                <c:pt idx="804">
                  <c:v>42767</c:v>
                </c:pt>
                <c:pt idx="805">
                  <c:v>42768</c:v>
                </c:pt>
                <c:pt idx="806">
                  <c:v>42769</c:v>
                </c:pt>
                <c:pt idx="807">
                  <c:v>42772</c:v>
                </c:pt>
                <c:pt idx="808">
                  <c:v>42773</c:v>
                </c:pt>
                <c:pt idx="809">
                  <c:v>42774</c:v>
                </c:pt>
                <c:pt idx="810">
                  <c:v>42775</c:v>
                </c:pt>
                <c:pt idx="811">
                  <c:v>42776</c:v>
                </c:pt>
                <c:pt idx="812">
                  <c:v>42779</c:v>
                </c:pt>
                <c:pt idx="813">
                  <c:v>42780</c:v>
                </c:pt>
                <c:pt idx="814">
                  <c:v>42781</c:v>
                </c:pt>
                <c:pt idx="815">
                  <c:v>42782</c:v>
                </c:pt>
                <c:pt idx="816">
                  <c:v>42783</c:v>
                </c:pt>
                <c:pt idx="817">
                  <c:v>42786</c:v>
                </c:pt>
                <c:pt idx="818">
                  <c:v>42787</c:v>
                </c:pt>
                <c:pt idx="819">
                  <c:v>42788</c:v>
                </c:pt>
                <c:pt idx="820">
                  <c:v>42789</c:v>
                </c:pt>
                <c:pt idx="821">
                  <c:v>42790</c:v>
                </c:pt>
                <c:pt idx="822">
                  <c:v>42793</c:v>
                </c:pt>
                <c:pt idx="823">
                  <c:v>42794</c:v>
                </c:pt>
                <c:pt idx="824">
                  <c:v>42795</c:v>
                </c:pt>
                <c:pt idx="825">
                  <c:v>42796</c:v>
                </c:pt>
                <c:pt idx="826">
                  <c:v>42797</c:v>
                </c:pt>
                <c:pt idx="827">
                  <c:v>42800</c:v>
                </c:pt>
                <c:pt idx="828">
                  <c:v>42801</c:v>
                </c:pt>
                <c:pt idx="829">
                  <c:v>42802</c:v>
                </c:pt>
                <c:pt idx="830">
                  <c:v>42803</c:v>
                </c:pt>
                <c:pt idx="831">
                  <c:v>42804</c:v>
                </c:pt>
                <c:pt idx="832">
                  <c:v>42807</c:v>
                </c:pt>
                <c:pt idx="833">
                  <c:v>42808</c:v>
                </c:pt>
                <c:pt idx="834">
                  <c:v>42809</c:v>
                </c:pt>
                <c:pt idx="835">
                  <c:v>42810</c:v>
                </c:pt>
                <c:pt idx="836">
                  <c:v>42811</c:v>
                </c:pt>
                <c:pt idx="837">
                  <c:v>42814</c:v>
                </c:pt>
                <c:pt idx="838">
                  <c:v>42815</c:v>
                </c:pt>
                <c:pt idx="839">
                  <c:v>42816</c:v>
                </c:pt>
                <c:pt idx="840">
                  <c:v>42817</c:v>
                </c:pt>
                <c:pt idx="841">
                  <c:v>42818</c:v>
                </c:pt>
                <c:pt idx="842">
                  <c:v>42821</c:v>
                </c:pt>
                <c:pt idx="843">
                  <c:v>42822</c:v>
                </c:pt>
                <c:pt idx="844">
                  <c:v>42823</c:v>
                </c:pt>
                <c:pt idx="845">
                  <c:v>42824</c:v>
                </c:pt>
                <c:pt idx="846">
                  <c:v>42825</c:v>
                </c:pt>
                <c:pt idx="847">
                  <c:v>42828</c:v>
                </c:pt>
                <c:pt idx="848">
                  <c:v>42829</c:v>
                </c:pt>
                <c:pt idx="849">
                  <c:v>42830</c:v>
                </c:pt>
                <c:pt idx="850">
                  <c:v>42831</c:v>
                </c:pt>
                <c:pt idx="851">
                  <c:v>42832</c:v>
                </c:pt>
                <c:pt idx="852">
                  <c:v>42835</c:v>
                </c:pt>
                <c:pt idx="853">
                  <c:v>42836</c:v>
                </c:pt>
                <c:pt idx="854">
                  <c:v>42837</c:v>
                </c:pt>
                <c:pt idx="855">
                  <c:v>42838</c:v>
                </c:pt>
                <c:pt idx="856">
                  <c:v>42839</c:v>
                </c:pt>
                <c:pt idx="857">
                  <c:v>42842</c:v>
                </c:pt>
                <c:pt idx="858">
                  <c:v>42843</c:v>
                </c:pt>
                <c:pt idx="859">
                  <c:v>42844</c:v>
                </c:pt>
                <c:pt idx="860">
                  <c:v>42845</c:v>
                </c:pt>
                <c:pt idx="861">
                  <c:v>42846</c:v>
                </c:pt>
                <c:pt idx="862">
                  <c:v>42849</c:v>
                </c:pt>
                <c:pt idx="863">
                  <c:v>42850</c:v>
                </c:pt>
                <c:pt idx="864">
                  <c:v>42851</c:v>
                </c:pt>
                <c:pt idx="865">
                  <c:v>42852</c:v>
                </c:pt>
                <c:pt idx="866">
                  <c:v>42853</c:v>
                </c:pt>
                <c:pt idx="867">
                  <c:v>42856</c:v>
                </c:pt>
                <c:pt idx="868">
                  <c:v>42857</c:v>
                </c:pt>
                <c:pt idx="869">
                  <c:v>42858</c:v>
                </c:pt>
                <c:pt idx="870">
                  <c:v>42859</c:v>
                </c:pt>
                <c:pt idx="871">
                  <c:v>42860</c:v>
                </c:pt>
                <c:pt idx="872">
                  <c:v>42863</c:v>
                </c:pt>
                <c:pt idx="873">
                  <c:v>42864</c:v>
                </c:pt>
                <c:pt idx="874">
                  <c:v>42865</c:v>
                </c:pt>
                <c:pt idx="875">
                  <c:v>42866</c:v>
                </c:pt>
                <c:pt idx="876">
                  <c:v>42867</c:v>
                </c:pt>
                <c:pt idx="877">
                  <c:v>42870</c:v>
                </c:pt>
                <c:pt idx="878">
                  <c:v>42871</c:v>
                </c:pt>
                <c:pt idx="879">
                  <c:v>42872</c:v>
                </c:pt>
                <c:pt idx="880">
                  <c:v>42873</c:v>
                </c:pt>
                <c:pt idx="881">
                  <c:v>42874</c:v>
                </c:pt>
                <c:pt idx="882">
                  <c:v>42877</c:v>
                </c:pt>
                <c:pt idx="883">
                  <c:v>42878</c:v>
                </c:pt>
                <c:pt idx="884">
                  <c:v>42879</c:v>
                </c:pt>
                <c:pt idx="885">
                  <c:v>42880</c:v>
                </c:pt>
                <c:pt idx="886">
                  <c:v>42881</c:v>
                </c:pt>
                <c:pt idx="887">
                  <c:v>42884</c:v>
                </c:pt>
                <c:pt idx="888">
                  <c:v>42885</c:v>
                </c:pt>
                <c:pt idx="889">
                  <c:v>42886</c:v>
                </c:pt>
                <c:pt idx="890">
                  <c:v>42887</c:v>
                </c:pt>
                <c:pt idx="891">
                  <c:v>42888</c:v>
                </c:pt>
                <c:pt idx="892">
                  <c:v>42891</c:v>
                </c:pt>
                <c:pt idx="893">
                  <c:v>42892</c:v>
                </c:pt>
                <c:pt idx="894">
                  <c:v>42893</c:v>
                </c:pt>
                <c:pt idx="895">
                  <c:v>42894</c:v>
                </c:pt>
                <c:pt idx="896">
                  <c:v>42895</c:v>
                </c:pt>
                <c:pt idx="897">
                  <c:v>42898</c:v>
                </c:pt>
                <c:pt idx="898">
                  <c:v>42899</c:v>
                </c:pt>
                <c:pt idx="899">
                  <c:v>42900</c:v>
                </c:pt>
                <c:pt idx="900">
                  <c:v>42901</c:v>
                </c:pt>
                <c:pt idx="901">
                  <c:v>42902</c:v>
                </c:pt>
                <c:pt idx="902">
                  <c:v>42905</c:v>
                </c:pt>
                <c:pt idx="903">
                  <c:v>42906</c:v>
                </c:pt>
                <c:pt idx="904">
                  <c:v>42907</c:v>
                </c:pt>
                <c:pt idx="905">
                  <c:v>42908</c:v>
                </c:pt>
                <c:pt idx="906">
                  <c:v>42909</c:v>
                </c:pt>
                <c:pt idx="907">
                  <c:v>42912</c:v>
                </c:pt>
                <c:pt idx="908">
                  <c:v>42913</c:v>
                </c:pt>
                <c:pt idx="909">
                  <c:v>42914</c:v>
                </c:pt>
                <c:pt idx="910">
                  <c:v>42915</c:v>
                </c:pt>
                <c:pt idx="911">
                  <c:v>42916</c:v>
                </c:pt>
                <c:pt idx="912">
                  <c:v>42919</c:v>
                </c:pt>
                <c:pt idx="913">
                  <c:v>42920</c:v>
                </c:pt>
                <c:pt idx="914">
                  <c:v>42921</c:v>
                </c:pt>
                <c:pt idx="915">
                  <c:v>42922</c:v>
                </c:pt>
                <c:pt idx="916">
                  <c:v>42923</c:v>
                </c:pt>
                <c:pt idx="917">
                  <c:v>42926</c:v>
                </c:pt>
                <c:pt idx="918">
                  <c:v>42927</c:v>
                </c:pt>
                <c:pt idx="919">
                  <c:v>42928</c:v>
                </c:pt>
                <c:pt idx="920">
                  <c:v>42929</c:v>
                </c:pt>
                <c:pt idx="921">
                  <c:v>42930</c:v>
                </c:pt>
                <c:pt idx="922">
                  <c:v>42933</c:v>
                </c:pt>
                <c:pt idx="923">
                  <c:v>42934</c:v>
                </c:pt>
                <c:pt idx="924">
                  <c:v>42935</c:v>
                </c:pt>
                <c:pt idx="925">
                  <c:v>42936</c:v>
                </c:pt>
                <c:pt idx="926">
                  <c:v>42937</c:v>
                </c:pt>
                <c:pt idx="927">
                  <c:v>42940</c:v>
                </c:pt>
                <c:pt idx="928">
                  <c:v>42941</c:v>
                </c:pt>
                <c:pt idx="929">
                  <c:v>42942</c:v>
                </c:pt>
                <c:pt idx="930">
                  <c:v>42943</c:v>
                </c:pt>
                <c:pt idx="931">
                  <c:v>42944</c:v>
                </c:pt>
                <c:pt idx="932">
                  <c:v>42947</c:v>
                </c:pt>
                <c:pt idx="933">
                  <c:v>42948</c:v>
                </c:pt>
                <c:pt idx="934">
                  <c:v>42949</c:v>
                </c:pt>
                <c:pt idx="935">
                  <c:v>42950</c:v>
                </c:pt>
                <c:pt idx="936">
                  <c:v>42951</c:v>
                </c:pt>
                <c:pt idx="937">
                  <c:v>42954</c:v>
                </c:pt>
                <c:pt idx="938">
                  <c:v>42955</c:v>
                </c:pt>
                <c:pt idx="939">
                  <c:v>42956</c:v>
                </c:pt>
                <c:pt idx="940">
                  <c:v>42957</c:v>
                </c:pt>
                <c:pt idx="941">
                  <c:v>42958</c:v>
                </c:pt>
                <c:pt idx="942">
                  <c:v>42961</c:v>
                </c:pt>
                <c:pt idx="943">
                  <c:v>42962</c:v>
                </c:pt>
                <c:pt idx="944">
                  <c:v>42963</c:v>
                </c:pt>
                <c:pt idx="945">
                  <c:v>42964</c:v>
                </c:pt>
                <c:pt idx="946">
                  <c:v>42965</c:v>
                </c:pt>
                <c:pt idx="947">
                  <c:v>42968</c:v>
                </c:pt>
                <c:pt idx="948">
                  <c:v>42969</c:v>
                </c:pt>
                <c:pt idx="949">
                  <c:v>42970</c:v>
                </c:pt>
                <c:pt idx="950">
                  <c:v>42971</c:v>
                </c:pt>
                <c:pt idx="951">
                  <c:v>42972</c:v>
                </c:pt>
                <c:pt idx="952">
                  <c:v>42975</c:v>
                </c:pt>
                <c:pt idx="953">
                  <c:v>42976</c:v>
                </c:pt>
                <c:pt idx="954">
                  <c:v>42977</c:v>
                </c:pt>
                <c:pt idx="955">
                  <c:v>42978</c:v>
                </c:pt>
                <c:pt idx="956">
                  <c:v>42979</c:v>
                </c:pt>
                <c:pt idx="957">
                  <c:v>42982</c:v>
                </c:pt>
                <c:pt idx="958">
                  <c:v>42983</c:v>
                </c:pt>
                <c:pt idx="959">
                  <c:v>42984</c:v>
                </c:pt>
                <c:pt idx="960">
                  <c:v>42985</c:v>
                </c:pt>
                <c:pt idx="961">
                  <c:v>42986</c:v>
                </c:pt>
                <c:pt idx="962">
                  <c:v>42989</c:v>
                </c:pt>
                <c:pt idx="963">
                  <c:v>42990</c:v>
                </c:pt>
                <c:pt idx="964">
                  <c:v>42991</c:v>
                </c:pt>
                <c:pt idx="965">
                  <c:v>42992</c:v>
                </c:pt>
                <c:pt idx="966">
                  <c:v>42993</c:v>
                </c:pt>
                <c:pt idx="967">
                  <c:v>42996</c:v>
                </c:pt>
                <c:pt idx="968">
                  <c:v>42997</c:v>
                </c:pt>
                <c:pt idx="969">
                  <c:v>42998</c:v>
                </c:pt>
                <c:pt idx="970">
                  <c:v>42999</c:v>
                </c:pt>
                <c:pt idx="971">
                  <c:v>43000</c:v>
                </c:pt>
                <c:pt idx="972">
                  <c:v>43003</c:v>
                </c:pt>
                <c:pt idx="973">
                  <c:v>43004</c:v>
                </c:pt>
                <c:pt idx="974">
                  <c:v>43005</c:v>
                </c:pt>
                <c:pt idx="975">
                  <c:v>43006</c:v>
                </c:pt>
                <c:pt idx="976">
                  <c:v>43007</c:v>
                </c:pt>
                <c:pt idx="977">
                  <c:v>43010</c:v>
                </c:pt>
                <c:pt idx="978">
                  <c:v>43011</c:v>
                </c:pt>
                <c:pt idx="979">
                  <c:v>43012</c:v>
                </c:pt>
                <c:pt idx="980">
                  <c:v>43013</c:v>
                </c:pt>
                <c:pt idx="981">
                  <c:v>43014</c:v>
                </c:pt>
                <c:pt idx="982">
                  <c:v>43017</c:v>
                </c:pt>
                <c:pt idx="983">
                  <c:v>43018</c:v>
                </c:pt>
                <c:pt idx="984">
                  <c:v>43019</c:v>
                </c:pt>
                <c:pt idx="985">
                  <c:v>43020</c:v>
                </c:pt>
                <c:pt idx="986">
                  <c:v>43021</c:v>
                </c:pt>
                <c:pt idx="987">
                  <c:v>43024</c:v>
                </c:pt>
                <c:pt idx="988">
                  <c:v>43025</c:v>
                </c:pt>
                <c:pt idx="989">
                  <c:v>43026</c:v>
                </c:pt>
                <c:pt idx="990">
                  <c:v>43027</c:v>
                </c:pt>
                <c:pt idx="991">
                  <c:v>43028</c:v>
                </c:pt>
                <c:pt idx="992">
                  <c:v>43031</c:v>
                </c:pt>
                <c:pt idx="993">
                  <c:v>43032</c:v>
                </c:pt>
                <c:pt idx="994">
                  <c:v>43033</c:v>
                </c:pt>
                <c:pt idx="995">
                  <c:v>43034</c:v>
                </c:pt>
                <c:pt idx="996">
                  <c:v>43035</c:v>
                </c:pt>
                <c:pt idx="997">
                  <c:v>43038</c:v>
                </c:pt>
                <c:pt idx="998">
                  <c:v>43039</c:v>
                </c:pt>
                <c:pt idx="999">
                  <c:v>43040</c:v>
                </c:pt>
                <c:pt idx="1000">
                  <c:v>43041</c:v>
                </c:pt>
                <c:pt idx="1001">
                  <c:v>43042</c:v>
                </c:pt>
                <c:pt idx="1002">
                  <c:v>43045</c:v>
                </c:pt>
                <c:pt idx="1003">
                  <c:v>43046</c:v>
                </c:pt>
                <c:pt idx="1004">
                  <c:v>43047</c:v>
                </c:pt>
                <c:pt idx="1005">
                  <c:v>43048</c:v>
                </c:pt>
                <c:pt idx="1006">
                  <c:v>43049</c:v>
                </c:pt>
                <c:pt idx="1007">
                  <c:v>43052</c:v>
                </c:pt>
                <c:pt idx="1008">
                  <c:v>43053</c:v>
                </c:pt>
                <c:pt idx="1009">
                  <c:v>43054</c:v>
                </c:pt>
                <c:pt idx="1010">
                  <c:v>43055</c:v>
                </c:pt>
                <c:pt idx="1011">
                  <c:v>43056</c:v>
                </c:pt>
                <c:pt idx="1012">
                  <c:v>43059</c:v>
                </c:pt>
                <c:pt idx="1013">
                  <c:v>43060</c:v>
                </c:pt>
                <c:pt idx="1014">
                  <c:v>43061</c:v>
                </c:pt>
                <c:pt idx="1015">
                  <c:v>43062</c:v>
                </c:pt>
                <c:pt idx="1016">
                  <c:v>43063</c:v>
                </c:pt>
                <c:pt idx="1017">
                  <c:v>43066</c:v>
                </c:pt>
                <c:pt idx="1018">
                  <c:v>43067</c:v>
                </c:pt>
                <c:pt idx="1019">
                  <c:v>43068</c:v>
                </c:pt>
                <c:pt idx="1020">
                  <c:v>43069</c:v>
                </c:pt>
                <c:pt idx="1021">
                  <c:v>43070</c:v>
                </c:pt>
                <c:pt idx="1022">
                  <c:v>43073</c:v>
                </c:pt>
                <c:pt idx="1023">
                  <c:v>43074</c:v>
                </c:pt>
                <c:pt idx="1024">
                  <c:v>43075</c:v>
                </c:pt>
                <c:pt idx="1025">
                  <c:v>43076</c:v>
                </c:pt>
                <c:pt idx="1026">
                  <c:v>43077</c:v>
                </c:pt>
                <c:pt idx="1027">
                  <c:v>43080</c:v>
                </c:pt>
                <c:pt idx="1028">
                  <c:v>43081</c:v>
                </c:pt>
                <c:pt idx="1029">
                  <c:v>43082</c:v>
                </c:pt>
                <c:pt idx="1030">
                  <c:v>43083</c:v>
                </c:pt>
                <c:pt idx="1031">
                  <c:v>43084</c:v>
                </c:pt>
                <c:pt idx="1032">
                  <c:v>43087</c:v>
                </c:pt>
                <c:pt idx="1033">
                  <c:v>43088</c:v>
                </c:pt>
                <c:pt idx="1034">
                  <c:v>43089</c:v>
                </c:pt>
                <c:pt idx="1035">
                  <c:v>43090</c:v>
                </c:pt>
                <c:pt idx="1036">
                  <c:v>43091</c:v>
                </c:pt>
                <c:pt idx="1037">
                  <c:v>43094</c:v>
                </c:pt>
                <c:pt idx="1038">
                  <c:v>43095</c:v>
                </c:pt>
                <c:pt idx="1039">
                  <c:v>43096</c:v>
                </c:pt>
                <c:pt idx="1040">
                  <c:v>43097</c:v>
                </c:pt>
                <c:pt idx="1041">
                  <c:v>43098</c:v>
                </c:pt>
                <c:pt idx="1042">
                  <c:v>43101</c:v>
                </c:pt>
                <c:pt idx="1043">
                  <c:v>43102</c:v>
                </c:pt>
                <c:pt idx="1044">
                  <c:v>43103</c:v>
                </c:pt>
                <c:pt idx="1045">
                  <c:v>43104</c:v>
                </c:pt>
                <c:pt idx="1046">
                  <c:v>43105</c:v>
                </c:pt>
                <c:pt idx="1047">
                  <c:v>43108</c:v>
                </c:pt>
                <c:pt idx="1048">
                  <c:v>43109</c:v>
                </c:pt>
                <c:pt idx="1049">
                  <c:v>43110</c:v>
                </c:pt>
                <c:pt idx="1050">
                  <c:v>43111</c:v>
                </c:pt>
                <c:pt idx="1051">
                  <c:v>43112</c:v>
                </c:pt>
                <c:pt idx="1052">
                  <c:v>43115</c:v>
                </c:pt>
                <c:pt idx="1053">
                  <c:v>43116</c:v>
                </c:pt>
                <c:pt idx="1054">
                  <c:v>43117</c:v>
                </c:pt>
                <c:pt idx="1055">
                  <c:v>43118</c:v>
                </c:pt>
                <c:pt idx="1056">
                  <c:v>43119</c:v>
                </c:pt>
                <c:pt idx="1057">
                  <c:v>43122</c:v>
                </c:pt>
                <c:pt idx="1058">
                  <c:v>43123</c:v>
                </c:pt>
                <c:pt idx="1059">
                  <c:v>43124</c:v>
                </c:pt>
                <c:pt idx="1060">
                  <c:v>43125</c:v>
                </c:pt>
                <c:pt idx="1061">
                  <c:v>43126</c:v>
                </c:pt>
                <c:pt idx="1062">
                  <c:v>43129</c:v>
                </c:pt>
                <c:pt idx="1063">
                  <c:v>43130</c:v>
                </c:pt>
                <c:pt idx="1064">
                  <c:v>43131</c:v>
                </c:pt>
                <c:pt idx="1065">
                  <c:v>43132</c:v>
                </c:pt>
                <c:pt idx="1066">
                  <c:v>43133</c:v>
                </c:pt>
                <c:pt idx="1067">
                  <c:v>43136</c:v>
                </c:pt>
                <c:pt idx="1068">
                  <c:v>43137</c:v>
                </c:pt>
                <c:pt idx="1069">
                  <c:v>43138</c:v>
                </c:pt>
                <c:pt idx="1070">
                  <c:v>43139</c:v>
                </c:pt>
                <c:pt idx="1071">
                  <c:v>43140</c:v>
                </c:pt>
                <c:pt idx="1072">
                  <c:v>43143</c:v>
                </c:pt>
                <c:pt idx="1073">
                  <c:v>43144</c:v>
                </c:pt>
                <c:pt idx="1074">
                  <c:v>43145</c:v>
                </c:pt>
                <c:pt idx="1075">
                  <c:v>43146</c:v>
                </c:pt>
                <c:pt idx="1076">
                  <c:v>43147</c:v>
                </c:pt>
                <c:pt idx="1077">
                  <c:v>43150</c:v>
                </c:pt>
                <c:pt idx="1078">
                  <c:v>43151</c:v>
                </c:pt>
                <c:pt idx="1079">
                  <c:v>43152</c:v>
                </c:pt>
                <c:pt idx="1080">
                  <c:v>43153</c:v>
                </c:pt>
                <c:pt idx="1081">
                  <c:v>43154</c:v>
                </c:pt>
                <c:pt idx="1082">
                  <c:v>43157</c:v>
                </c:pt>
                <c:pt idx="1083">
                  <c:v>43158</c:v>
                </c:pt>
                <c:pt idx="1084">
                  <c:v>43159</c:v>
                </c:pt>
                <c:pt idx="1085">
                  <c:v>43160</c:v>
                </c:pt>
                <c:pt idx="1086">
                  <c:v>43161</c:v>
                </c:pt>
                <c:pt idx="1087">
                  <c:v>43164</c:v>
                </c:pt>
                <c:pt idx="1088">
                  <c:v>43165</c:v>
                </c:pt>
                <c:pt idx="1089">
                  <c:v>43166</c:v>
                </c:pt>
                <c:pt idx="1090">
                  <c:v>43167</c:v>
                </c:pt>
                <c:pt idx="1091">
                  <c:v>43168</c:v>
                </c:pt>
                <c:pt idx="1092">
                  <c:v>43171</c:v>
                </c:pt>
                <c:pt idx="1093">
                  <c:v>43172</c:v>
                </c:pt>
                <c:pt idx="1094">
                  <c:v>43173</c:v>
                </c:pt>
                <c:pt idx="1095">
                  <c:v>43174</c:v>
                </c:pt>
                <c:pt idx="1096">
                  <c:v>43175</c:v>
                </c:pt>
                <c:pt idx="1097">
                  <c:v>43178</c:v>
                </c:pt>
                <c:pt idx="1098">
                  <c:v>43179</c:v>
                </c:pt>
                <c:pt idx="1099">
                  <c:v>43180</c:v>
                </c:pt>
                <c:pt idx="1100">
                  <c:v>43181</c:v>
                </c:pt>
                <c:pt idx="1101">
                  <c:v>43182</c:v>
                </c:pt>
                <c:pt idx="1102">
                  <c:v>43185</c:v>
                </c:pt>
                <c:pt idx="1103">
                  <c:v>43186</c:v>
                </c:pt>
                <c:pt idx="1104">
                  <c:v>43187</c:v>
                </c:pt>
                <c:pt idx="1105">
                  <c:v>43188</c:v>
                </c:pt>
                <c:pt idx="1106">
                  <c:v>43189</c:v>
                </c:pt>
                <c:pt idx="1107">
                  <c:v>43192</c:v>
                </c:pt>
                <c:pt idx="1108">
                  <c:v>43193</c:v>
                </c:pt>
                <c:pt idx="1109">
                  <c:v>43194</c:v>
                </c:pt>
                <c:pt idx="1110">
                  <c:v>43195</c:v>
                </c:pt>
                <c:pt idx="1111">
                  <c:v>43196</c:v>
                </c:pt>
                <c:pt idx="1112">
                  <c:v>43199</c:v>
                </c:pt>
                <c:pt idx="1113">
                  <c:v>43200</c:v>
                </c:pt>
                <c:pt idx="1114">
                  <c:v>43201</c:v>
                </c:pt>
                <c:pt idx="1115">
                  <c:v>43202</c:v>
                </c:pt>
                <c:pt idx="1116">
                  <c:v>43203</c:v>
                </c:pt>
                <c:pt idx="1117">
                  <c:v>43206</c:v>
                </c:pt>
                <c:pt idx="1118">
                  <c:v>43207</c:v>
                </c:pt>
                <c:pt idx="1119">
                  <c:v>43208</c:v>
                </c:pt>
                <c:pt idx="1120">
                  <c:v>43209</c:v>
                </c:pt>
                <c:pt idx="1121">
                  <c:v>43210</c:v>
                </c:pt>
                <c:pt idx="1122">
                  <c:v>43213</c:v>
                </c:pt>
                <c:pt idx="1123">
                  <c:v>43214</c:v>
                </c:pt>
                <c:pt idx="1124">
                  <c:v>43215</c:v>
                </c:pt>
                <c:pt idx="1125">
                  <c:v>43216</c:v>
                </c:pt>
                <c:pt idx="1126">
                  <c:v>43217</c:v>
                </c:pt>
                <c:pt idx="1127">
                  <c:v>43220</c:v>
                </c:pt>
                <c:pt idx="1128">
                  <c:v>43221</c:v>
                </c:pt>
                <c:pt idx="1129">
                  <c:v>43222</c:v>
                </c:pt>
                <c:pt idx="1130">
                  <c:v>43223</c:v>
                </c:pt>
                <c:pt idx="1131">
                  <c:v>43224</c:v>
                </c:pt>
                <c:pt idx="1132">
                  <c:v>43227</c:v>
                </c:pt>
                <c:pt idx="1133">
                  <c:v>43228</c:v>
                </c:pt>
                <c:pt idx="1134">
                  <c:v>43229</c:v>
                </c:pt>
                <c:pt idx="1135">
                  <c:v>43230</c:v>
                </c:pt>
                <c:pt idx="1136">
                  <c:v>43231</c:v>
                </c:pt>
                <c:pt idx="1137">
                  <c:v>43234</c:v>
                </c:pt>
                <c:pt idx="1138">
                  <c:v>43235</c:v>
                </c:pt>
                <c:pt idx="1139">
                  <c:v>43236</c:v>
                </c:pt>
                <c:pt idx="1140">
                  <c:v>43237</c:v>
                </c:pt>
                <c:pt idx="1141">
                  <c:v>43238</c:v>
                </c:pt>
                <c:pt idx="1142">
                  <c:v>43241</c:v>
                </c:pt>
                <c:pt idx="1143">
                  <c:v>43242</c:v>
                </c:pt>
                <c:pt idx="1144">
                  <c:v>43243</c:v>
                </c:pt>
                <c:pt idx="1145">
                  <c:v>43244</c:v>
                </c:pt>
                <c:pt idx="1146">
                  <c:v>43245</c:v>
                </c:pt>
                <c:pt idx="1147">
                  <c:v>43248</c:v>
                </c:pt>
                <c:pt idx="1148">
                  <c:v>43249</c:v>
                </c:pt>
                <c:pt idx="1149">
                  <c:v>43250</c:v>
                </c:pt>
                <c:pt idx="1150">
                  <c:v>43251</c:v>
                </c:pt>
                <c:pt idx="1151">
                  <c:v>43252</c:v>
                </c:pt>
                <c:pt idx="1152">
                  <c:v>43255</c:v>
                </c:pt>
                <c:pt idx="1153">
                  <c:v>43256</c:v>
                </c:pt>
                <c:pt idx="1154">
                  <c:v>43257</c:v>
                </c:pt>
                <c:pt idx="1155">
                  <c:v>43258</c:v>
                </c:pt>
                <c:pt idx="1156">
                  <c:v>43259</c:v>
                </c:pt>
                <c:pt idx="1157">
                  <c:v>43262</c:v>
                </c:pt>
                <c:pt idx="1158">
                  <c:v>43263</c:v>
                </c:pt>
                <c:pt idx="1159">
                  <c:v>43264</c:v>
                </c:pt>
                <c:pt idx="1160">
                  <c:v>43265</c:v>
                </c:pt>
                <c:pt idx="1161">
                  <c:v>43266</c:v>
                </c:pt>
                <c:pt idx="1162">
                  <c:v>43269</c:v>
                </c:pt>
                <c:pt idx="1163">
                  <c:v>43270</c:v>
                </c:pt>
                <c:pt idx="1164">
                  <c:v>43271</c:v>
                </c:pt>
                <c:pt idx="1165">
                  <c:v>43272</c:v>
                </c:pt>
                <c:pt idx="1166">
                  <c:v>43273</c:v>
                </c:pt>
                <c:pt idx="1167">
                  <c:v>43276</c:v>
                </c:pt>
                <c:pt idx="1168">
                  <c:v>43277</c:v>
                </c:pt>
                <c:pt idx="1169">
                  <c:v>43278</c:v>
                </c:pt>
                <c:pt idx="1170">
                  <c:v>43279</c:v>
                </c:pt>
                <c:pt idx="1171">
                  <c:v>43280</c:v>
                </c:pt>
                <c:pt idx="1172">
                  <c:v>43283</c:v>
                </c:pt>
                <c:pt idx="1173">
                  <c:v>43284</c:v>
                </c:pt>
                <c:pt idx="1174">
                  <c:v>43285</c:v>
                </c:pt>
                <c:pt idx="1175">
                  <c:v>43286</c:v>
                </c:pt>
                <c:pt idx="1176">
                  <c:v>43287</c:v>
                </c:pt>
                <c:pt idx="1177">
                  <c:v>43290</c:v>
                </c:pt>
                <c:pt idx="1178">
                  <c:v>43291</c:v>
                </c:pt>
                <c:pt idx="1179">
                  <c:v>43292</c:v>
                </c:pt>
                <c:pt idx="1180">
                  <c:v>43293</c:v>
                </c:pt>
                <c:pt idx="1181">
                  <c:v>43294</c:v>
                </c:pt>
                <c:pt idx="1182">
                  <c:v>43297</c:v>
                </c:pt>
                <c:pt idx="1183">
                  <c:v>43298</c:v>
                </c:pt>
                <c:pt idx="1184">
                  <c:v>43299</c:v>
                </c:pt>
                <c:pt idx="1185">
                  <c:v>43300</c:v>
                </c:pt>
                <c:pt idx="1186">
                  <c:v>43301</c:v>
                </c:pt>
                <c:pt idx="1187">
                  <c:v>43304</c:v>
                </c:pt>
                <c:pt idx="1188">
                  <c:v>43305</c:v>
                </c:pt>
                <c:pt idx="1189">
                  <c:v>43306</c:v>
                </c:pt>
                <c:pt idx="1190">
                  <c:v>43307</c:v>
                </c:pt>
                <c:pt idx="1191">
                  <c:v>43308</c:v>
                </c:pt>
                <c:pt idx="1192">
                  <c:v>43311</c:v>
                </c:pt>
                <c:pt idx="1193">
                  <c:v>43312</c:v>
                </c:pt>
                <c:pt idx="1194">
                  <c:v>43313</c:v>
                </c:pt>
                <c:pt idx="1195">
                  <c:v>43314</c:v>
                </c:pt>
                <c:pt idx="1196">
                  <c:v>43315</c:v>
                </c:pt>
                <c:pt idx="1197">
                  <c:v>43318</c:v>
                </c:pt>
                <c:pt idx="1198">
                  <c:v>43319</c:v>
                </c:pt>
                <c:pt idx="1199">
                  <c:v>43320</c:v>
                </c:pt>
                <c:pt idx="1200">
                  <c:v>43321</c:v>
                </c:pt>
                <c:pt idx="1201">
                  <c:v>43322</c:v>
                </c:pt>
                <c:pt idx="1202">
                  <c:v>43325</c:v>
                </c:pt>
                <c:pt idx="1203">
                  <c:v>43326</c:v>
                </c:pt>
                <c:pt idx="1204">
                  <c:v>43327</c:v>
                </c:pt>
                <c:pt idx="1205">
                  <c:v>43328</c:v>
                </c:pt>
                <c:pt idx="1206">
                  <c:v>43329</c:v>
                </c:pt>
                <c:pt idx="1207">
                  <c:v>43332</c:v>
                </c:pt>
                <c:pt idx="1208">
                  <c:v>43333</c:v>
                </c:pt>
                <c:pt idx="1209">
                  <c:v>43334</c:v>
                </c:pt>
                <c:pt idx="1210">
                  <c:v>43335</c:v>
                </c:pt>
                <c:pt idx="1211">
                  <c:v>43336</c:v>
                </c:pt>
                <c:pt idx="1212">
                  <c:v>43339</c:v>
                </c:pt>
                <c:pt idx="1213">
                  <c:v>43340</c:v>
                </c:pt>
                <c:pt idx="1214">
                  <c:v>43341</c:v>
                </c:pt>
                <c:pt idx="1215">
                  <c:v>43342</c:v>
                </c:pt>
                <c:pt idx="1216">
                  <c:v>43343</c:v>
                </c:pt>
                <c:pt idx="1217">
                  <c:v>43346</c:v>
                </c:pt>
                <c:pt idx="1218">
                  <c:v>43347</c:v>
                </c:pt>
                <c:pt idx="1219">
                  <c:v>43348</c:v>
                </c:pt>
                <c:pt idx="1220">
                  <c:v>43349</c:v>
                </c:pt>
                <c:pt idx="1221">
                  <c:v>43350</c:v>
                </c:pt>
                <c:pt idx="1222">
                  <c:v>43353</c:v>
                </c:pt>
                <c:pt idx="1223">
                  <c:v>43354</c:v>
                </c:pt>
                <c:pt idx="1224">
                  <c:v>43355</c:v>
                </c:pt>
                <c:pt idx="1225">
                  <c:v>43356</c:v>
                </c:pt>
                <c:pt idx="1226">
                  <c:v>43357</c:v>
                </c:pt>
                <c:pt idx="1227">
                  <c:v>43360</c:v>
                </c:pt>
                <c:pt idx="1228">
                  <c:v>43361</c:v>
                </c:pt>
                <c:pt idx="1229">
                  <c:v>43362</c:v>
                </c:pt>
                <c:pt idx="1230">
                  <c:v>43363</c:v>
                </c:pt>
                <c:pt idx="1231">
                  <c:v>43364</c:v>
                </c:pt>
                <c:pt idx="1232">
                  <c:v>43367</c:v>
                </c:pt>
                <c:pt idx="1233">
                  <c:v>43368</c:v>
                </c:pt>
                <c:pt idx="1234">
                  <c:v>43369</c:v>
                </c:pt>
                <c:pt idx="1235">
                  <c:v>43370</c:v>
                </c:pt>
                <c:pt idx="1236">
                  <c:v>43371</c:v>
                </c:pt>
                <c:pt idx="1237">
                  <c:v>43374</c:v>
                </c:pt>
                <c:pt idx="1238">
                  <c:v>43375</c:v>
                </c:pt>
                <c:pt idx="1239">
                  <c:v>43376</c:v>
                </c:pt>
                <c:pt idx="1240">
                  <c:v>43377</c:v>
                </c:pt>
                <c:pt idx="1241">
                  <c:v>43378</c:v>
                </c:pt>
                <c:pt idx="1242">
                  <c:v>43381</c:v>
                </c:pt>
                <c:pt idx="1243">
                  <c:v>43382</c:v>
                </c:pt>
                <c:pt idx="1244">
                  <c:v>43383</c:v>
                </c:pt>
                <c:pt idx="1245">
                  <c:v>43384</c:v>
                </c:pt>
                <c:pt idx="1246">
                  <c:v>43385</c:v>
                </c:pt>
                <c:pt idx="1247">
                  <c:v>43388</c:v>
                </c:pt>
                <c:pt idx="1248">
                  <c:v>43389</c:v>
                </c:pt>
                <c:pt idx="1249">
                  <c:v>43390</c:v>
                </c:pt>
                <c:pt idx="1250">
                  <c:v>43391</c:v>
                </c:pt>
                <c:pt idx="1251">
                  <c:v>43392</c:v>
                </c:pt>
                <c:pt idx="1252">
                  <c:v>43395</c:v>
                </c:pt>
                <c:pt idx="1253">
                  <c:v>43396</c:v>
                </c:pt>
                <c:pt idx="1254">
                  <c:v>43397</c:v>
                </c:pt>
                <c:pt idx="1255">
                  <c:v>43398</c:v>
                </c:pt>
                <c:pt idx="1256">
                  <c:v>43399</c:v>
                </c:pt>
                <c:pt idx="1257">
                  <c:v>43402</c:v>
                </c:pt>
                <c:pt idx="1258">
                  <c:v>43403</c:v>
                </c:pt>
                <c:pt idx="1259">
                  <c:v>43404</c:v>
                </c:pt>
                <c:pt idx="1260">
                  <c:v>43405</c:v>
                </c:pt>
                <c:pt idx="1261">
                  <c:v>43406</c:v>
                </c:pt>
                <c:pt idx="1262">
                  <c:v>43409</c:v>
                </c:pt>
                <c:pt idx="1263">
                  <c:v>43410</c:v>
                </c:pt>
                <c:pt idx="1264">
                  <c:v>43411</c:v>
                </c:pt>
                <c:pt idx="1265">
                  <c:v>43412</c:v>
                </c:pt>
                <c:pt idx="1266">
                  <c:v>43413</c:v>
                </c:pt>
                <c:pt idx="1267">
                  <c:v>43416</c:v>
                </c:pt>
                <c:pt idx="1268">
                  <c:v>43417</c:v>
                </c:pt>
                <c:pt idx="1269">
                  <c:v>43418</c:v>
                </c:pt>
                <c:pt idx="1270">
                  <c:v>43419</c:v>
                </c:pt>
                <c:pt idx="1271">
                  <c:v>43420</c:v>
                </c:pt>
                <c:pt idx="1272">
                  <c:v>43423</c:v>
                </c:pt>
                <c:pt idx="1273">
                  <c:v>43424</c:v>
                </c:pt>
                <c:pt idx="1274">
                  <c:v>43425</c:v>
                </c:pt>
                <c:pt idx="1275">
                  <c:v>43426</c:v>
                </c:pt>
                <c:pt idx="1276">
                  <c:v>43427</c:v>
                </c:pt>
                <c:pt idx="1277">
                  <c:v>43430</c:v>
                </c:pt>
                <c:pt idx="1278">
                  <c:v>43431</c:v>
                </c:pt>
                <c:pt idx="1279">
                  <c:v>43432</c:v>
                </c:pt>
                <c:pt idx="1280">
                  <c:v>43433</c:v>
                </c:pt>
                <c:pt idx="1281">
                  <c:v>43434</c:v>
                </c:pt>
                <c:pt idx="1282">
                  <c:v>43437</c:v>
                </c:pt>
                <c:pt idx="1283">
                  <c:v>43438</c:v>
                </c:pt>
                <c:pt idx="1284">
                  <c:v>43439</c:v>
                </c:pt>
                <c:pt idx="1285">
                  <c:v>43440</c:v>
                </c:pt>
                <c:pt idx="1286">
                  <c:v>43441</c:v>
                </c:pt>
                <c:pt idx="1287">
                  <c:v>43444</c:v>
                </c:pt>
                <c:pt idx="1288">
                  <c:v>43445</c:v>
                </c:pt>
                <c:pt idx="1289">
                  <c:v>43446</c:v>
                </c:pt>
                <c:pt idx="1290">
                  <c:v>43447</c:v>
                </c:pt>
                <c:pt idx="1291">
                  <c:v>43448</c:v>
                </c:pt>
                <c:pt idx="1292">
                  <c:v>43451</c:v>
                </c:pt>
                <c:pt idx="1293">
                  <c:v>43452</c:v>
                </c:pt>
                <c:pt idx="1294">
                  <c:v>43453</c:v>
                </c:pt>
                <c:pt idx="1295">
                  <c:v>43454</c:v>
                </c:pt>
                <c:pt idx="1296">
                  <c:v>43455</c:v>
                </c:pt>
                <c:pt idx="1297">
                  <c:v>43458</c:v>
                </c:pt>
                <c:pt idx="1298">
                  <c:v>43459</c:v>
                </c:pt>
                <c:pt idx="1299">
                  <c:v>43460</c:v>
                </c:pt>
                <c:pt idx="1300">
                  <c:v>43461</c:v>
                </c:pt>
                <c:pt idx="1301">
                  <c:v>43462</c:v>
                </c:pt>
                <c:pt idx="1302">
                  <c:v>43465</c:v>
                </c:pt>
                <c:pt idx="1303">
                  <c:v>43466</c:v>
                </c:pt>
                <c:pt idx="1304">
                  <c:v>43467</c:v>
                </c:pt>
                <c:pt idx="1305">
                  <c:v>43468</c:v>
                </c:pt>
                <c:pt idx="1306">
                  <c:v>43469</c:v>
                </c:pt>
                <c:pt idx="1307">
                  <c:v>43472</c:v>
                </c:pt>
                <c:pt idx="1308">
                  <c:v>43473</c:v>
                </c:pt>
                <c:pt idx="1309">
                  <c:v>43474</c:v>
                </c:pt>
                <c:pt idx="1310">
                  <c:v>43475</c:v>
                </c:pt>
                <c:pt idx="1311">
                  <c:v>43476</c:v>
                </c:pt>
                <c:pt idx="1312">
                  <c:v>43479</c:v>
                </c:pt>
                <c:pt idx="1313">
                  <c:v>43480</c:v>
                </c:pt>
                <c:pt idx="1314">
                  <c:v>43481</c:v>
                </c:pt>
                <c:pt idx="1315">
                  <c:v>43482</c:v>
                </c:pt>
                <c:pt idx="1316">
                  <c:v>43483</c:v>
                </c:pt>
                <c:pt idx="1317">
                  <c:v>43486</c:v>
                </c:pt>
                <c:pt idx="1318">
                  <c:v>43487</c:v>
                </c:pt>
                <c:pt idx="1319">
                  <c:v>43488</c:v>
                </c:pt>
                <c:pt idx="1320">
                  <c:v>43489</c:v>
                </c:pt>
                <c:pt idx="1321">
                  <c:v>43490</c:v>
                </c:pt>
                <c:pt idx="1322">
                  <c:v>43493</c:v>
                </c:pt>
                <c:pt idx="1323">
                  <c:v>43494</c:v>
                </c:pt>
                <c:pt idx="1324">
                  <c:v>43495</c:v>
                </c:pt>
                <c:pt idx="1325">
                  <c:v>43496</c:v>
                </c:pt>
                <c:pt idx="1326">
                  <c:v>43497</c:v>
                </c:pt>
                <c:pt idx="1327">
                  <c:v>43500</c:v>
                </c:pt>
                <c:pt idx="1328">
                  <c:v>43501</c:v>
                </c:pt>
                <c:pt idx="1329">
                  <c:v>43502</c:v>
                </c:pt>
                <c:pt idx="1330">
                  <c:v>43503</c:v>
                </c:pt>
                <c:pt idx="1331">
                  <c:v>43504</c:v>
                </c:pt>
                <c:pt idx="1332">
                  <c:v>43507</c:v>
                </c:pt>
                <c:pt idx="1333">
                  <c:v>43508</c:v>
                </c:pt>
                <c:pt idx="1334">
                  <c:v>43509</c:v>
                </c:pt>
                <c:pt idx="1335">
                  <c:v>43510</c:v>
                </c:pt>
                <c:pt idx="1336">
                  <c:v>43511</c:v>
                </c:pt>
                <c:pt idx="1337">
                  <c:v>43514</c:v>
                </c:pt>
                <c:pt idx="1338">
                  <c:v>43515</c:v>
                </c:pt>
                <c:pt idx="1339">
                  <c:v>43516</c:v>
                </c:pt>
                <c:pt idx="1340">
                  <c:v>43517</c:v>
                </c:pt>
                <c:pt idx="1341">
                  <c:v>43518</c:v>
                </c:pt>
                <c:pt idx="1342">
                  <c:v>43521</c:v>
                </c:pt>
                <c:pt idx="1343">
                  <c:v>43522</c:v>
                </c:pt>
                <c:pt idx="1344">
                  <c:v>43523</c:v>
                </c:pt>
                <c:pt idx="1345">
                  <c:v>43524</c:v>
                </c:pt>
                <c:pt idx="1346">
                  <c:v>43525</c:v>
                </c:pt>
                <c:pt idx="1347">
                  <c:v>43528</c:v>
                </c:pt>
                <c:pt idx="1348">
                  <c:v>43529</c:v>
                </c:pt>
                <c:pt idx="1349">
                  <c:v>43530</c:v>
                </c:pt>
                <c:pt idx="1350">
                  <c:v>43531</c:v>
                </c:pt>
                <c:pt idx="1351">
                  <c:v>43532</c:v>
                </c:pt>
                <c:pt idx="1352">
                  <c:v>43535</c:v>
                </c:pt>
                <c:pt idx="1353">
                  <c:v>43536</c:v>
                </c:pt>
                <c:pt idx="1354">
                  <c:v>43537</c:v>
                </c:pt>
                <c:pt idx="1355">
                  <c:v>43538</c:v>
                </c:pt>
                <c:pt idx="1356">
                  <c:v>43539</c:v>
                </c:pt>
                <c:pt idx="1357">
                  <c:v>43542</c:v>
                </c:pt>
                <c:pt idx="1358">
                  <c:v>43543</c:v>
                </c:pt>
                <c:pt idx="1359">
                  <c:v>43544</c:v>
                </c:pt>
                <c:pt idx="1360">
                  <c:v>43545</c:v>
                </c:pt>
                <c:pt idx="1361">
                  <c:v>43546</c:v>
                </c:pt>
                <c:pt idx="1362">
                  <c:v>43549</c:v>
                </c:pt>
                <c:pt idx="1363">
                  <c:v>43550</c:v>
                </c:pt>
                <c:pt idx="1364">
                  <c:v>43551</c:v>
                </c:pt>
                <c:pt idx="1365">
                  <c:v>43552</c:v>
                </c:pt>
                <c:pt idx="1366">
                  <c:v>43553</c:v>
                </c:pt>
                <c:pt idx="1367">
                  <c:v>43556</c:v>
                </c:pt>
                <c:pt idx="1368">
                  <c:v>43557</c:v>
                </c:pt>
                <c:pt idx="1369">
                  <c:v>43558</c:v>
                </c:pt>
                <c:pt idx="1370">
                  <c:v>43559</c:v>
                </c:pt>
                <c:pt idx="1371">
                  <c:v>43560</c:v>
                </c:pt>
                <c:pt idx="1372">
                  <c:v>43563</c:v>
                </c:pt>
                <c:pt idx="1373">
                  <c:v>43564</c:v>
                </c:pt>
                <c:pt idx="1374">
                  <c:v>43565</c:v>
                </c:pt>
                <c:pt idx="1375">
                  <c:v>43566</c:v>
                </c:pt>
                <c:pt idx="1376">
                  <c:v>43567</c:v>
                </c:pt>
                <c:pt idx="1377">
                  <c:v>43570</c:v>
                </c:pt>
                <c:pt idx="1378">
                  <c:v>43571</c:v>
                </c:pt>
                <c:pt idx="1379">
                  <c:v>43572</c:v>
                </c:pt>
                <c:pt idx="1380">
                  <c:v>43573</c:v>
                </c:pt>
                <c:pt idx="1381">
                  <c:v>43574</c:v>
                </c:pt>
                <c:pt idx="1382">
                  <c:v>43577</c:v>
                </c:pt>
                <c:pt idx="1383">
                  <c:v>43578</c:v>
                </c:pt>
                <c:pt idx="1384">
                  <c:v>43579</c:v>
                </c:pt>
                <c:pt idx="1385">
                  <c:v>43580</c:v>
                </c:pt>
                <c:pt idx="1386">
                  <c:v>43581</c:v>
                </c:pt>
                <c:pt idx="1387">
                  <c:v>43584</c:v>
                </c:pt>
                <c:pt idx="1388">
                  <c:v>43585</c:v>
                </c:pt>
                <c:pt idx="1389">
                  <c:v>43586</c:v>
                </c:pt>
                <c:pt idx="1390">
                  <c:v>43587</c:v>
                </c:pt>
                <c:pt idx="1391">
                  <c:v>43588</c:v>
                </c:pt>
                <c:pt idx="1392">
                  <c:v>43591</c:v>
                </c:pt>
                <c:pt idx="1393">
                  <c:v>43592</c:v>
                </c:pt>
                <c:pt idx="1394">
                  <c:v>43593</c:v>
                </c:pt>
                <c:pt idx="1395">
                  <c:v>43594</c:v>
                </c:pt>
                <c:pt idx="1396">
                  <c:v>43595</c:v>
                </c:pt>
                <c:pt idx="1397">
                  <c:v>43598</c:v>
                </c:pt>
                <c:pt idx="1398">
                  <c:v>43599</c:v>
                </c:pt>
                <c:pt idx="1399">
                  <c:v>43600</c:v>
                </c:pt>
                <c:pt idx="1400">
                  <c:v>43601</c:v>
                </c:pt>
                <c:pt idx="1401">
                  <c:v>43602</c:v>
                </c:pt>
                <c:pt idx="1402">
                  <c:v>43605</c:v>
                </c:pt>
                <c:pt idx="1403">
                  <c:v>43606</c:v>
                </c:pt>
                <c:pt idx="1404">
                  <c:v>43607</c:v>
                </c:pt>
                <c:pt idx="1405">
                  <c:v>43608</c:v>
                </c:pt>
                <c:pt idx="1406">
                  <c:v>43609</c:v>
                </c:pt>
                <c:pt idx="1407">
                  <c:v>43612</c:v>
                </c:pt>
                <c:pt idx="1408">
                  <c:v>43613</c:v>
                </c:pt>
                <c:pt idx="1409">
                  <c:v>43614</c:v>
                </c:pt>
                <c:pt idx="1410">
                  <c:v>43615</c:v>
                </c:pt>
                <c:pt idx="1411">
                  <c:v>43616</c:v>
                </c:pt>
                <c:pt idx="1412">
                  <c:v>43619</c:v>
                </c:pt>
                <c:pt idx="1413">
                  <c:v>43620</c:v>
                </c:pt>
                <c:pt idx="1414">
                  <c:v>43621</c:v>
                </c:pt>
                <c:pt idx="1415">
                  <c:v>43622</c:v>
                </c:pt>
                <c:pt idx="1416">
                  <c:v>43623</c:v>
                </c:pt>
                <c:pt idx="1417">
                  <c:v>43626</c:v>
                </c:pt>
                <c:pt idx="1418">
                  <c:v>43627</c:v>
                </c:pt>
                <c:pt idx="1419">
                  <c:v>43628</c:v>
                </c:pt>
                <c:pt idx="1420">
                  <c:v>43629</c:v>
                </c:pt>
                <c:pt idx="1421">
                  <c:v>43630</c:v>
                </c:pt>
                <c:pt idx="1422">
                  <c:v>43633</c:v>
                </c:pt>
                <c:pt idx="1423">
                  <c:v>43634</c:v>
                </c:pt>
                <c:pt idx="1424">
                  <c:v>43635</c:v>
                </c:pt>
                <c:pt idx="1425">
                  <c:v>43636</c:v>
                </c:pt>
                <c:pt idx="1426">
                  <c:v>43637</c:v>
                </c:pt>
                <c:pt idx="1427">
                  <c:v>43640</c:v>
                </c:pt>
                <c:pt idx="1428">
                  <c:v>43641</c:v>
                </c:pt>
                <c:pt idx="1429">
                  <c:v>43642</c:v>
                </c:pt>
                <c:pt idx="1430">
                  <c:v>43643</c:v>
                </c:pt>
                <c:pt idx="1431">
                  <c:v>43644</c:v>
                </c:pt>
                <c:pt idx="1432">
                  <c:v>43647</c:v>
                </c:pt>
                <c:pt idx="1433">
                  <c:v>43648</c:v>
                </c:pt>
                <c:pt idx="1434">
                  <c:v>43649</c:v>
                </c:pt>
                <c:pt idx="1435">
                  <c:v>43650</c:v>
                </c:pt>
                <c:pt idx="1436">
                  <c:v>43651</c:v>
                </c:pt>
                <c:pt idx="1437">
                  <c:v>43654</c:v>
                </c:pt>
                <c:pt idx="1438">
                  <c:v>43655</c:v>
                </c:pt>
                <c:pt idx="1439">
                  <c:v>43656</c:v>
                </c:pt>
                <c:pt idx="1440">
                  <c:v>43657</c:v>
                </c:pt>
                <c:pt idx="1441">
                  <c:v>43658</c:v>
                </c:pt>
                <c:pt idx="1442">
                  <c:v>43661</c:v>
                </c:pt>
                <c:pt idx="1443">
                  <c:v>43662</c:v>
                </c:pt>
                <c:pt idx="1444">
                  <c:v>43663</c:v>
                </c:pt>
                <c:pt idx="1445">
                  <c:v>43664</c:v>
                </c:pt>
                <c:pt idx="1446">
                  <c:v>43665</c:v>
                </c:pt>
                <c:pt idx="1447">
                  <c:v>43668</c:v>
                </c:pt>
                <c:pt idx="1448">
                  <c:v>43669</c:v>
                </c:pt>
                <c:pt idx="1449">
                  <c:v>43670</c:v>
                </c:pt>
                <c:pt idx="1450">
                  <c:v>43671</c:v>
                </c:pt>
                <c:pt idx="1451">
                  <c:v>43672</c:v>
                </c:pt>
                <c:pt idx="1452">
                  <c:v>43675</c:v>
                </c:pt>
                <c:pt idx="1453">
                  <c:v>43676</c:v>
                </c:pt>
                <c:pt idx="1454">
                  <c:v>43677</c:v>
                </c:pt>
                <c:pt idx="1455">
                  <c:v>43678</c:v>
                </c:pt>
                <c:pt idx="1456">
                  <c:v>43679</c:v>
                </c:pt>
                <c:pt idx="1457">
                  <c:v>43682</c:v>
                </c:pt>
                <c:pt idx="1458">
                  <c:v>43683</c:v>
                </c:pt>
                <c:pt idx="1459">
                  <c:v>43684</c:v>
                </c:pt>
                <c:pt idx="1460">
                  <c:v>43685</c:v>
                </c:pt>
                <c:pt idx="1461">
                  <c:v>43686</c:v>
                </c:pt>
                <c:pt idx="1462">
                  <c:v>43689</c:v>
                </c:pt>
                <c:pt idx="1463">
                  <c:v>43690</c:v>
                </c:pt>
                <c:pt idx="1464">
                  <c:v>43691</c:v>
                </c:pt>
                <c:pt idx="1465">
                  <c:v>43692</c:v>
                </c:pt>
                <c:pt idx="1466">
                  <c:v>43693</c:v>
                </c:pt>
                <c:pt idx="1467">
                  <c:v>43696</c:v>
                </c:pt>
                <c:pt idx="1468">
                  <c:v>43697</c:v>
                </c:pt>
                <c:pt idx="1469">
                  <c:v>43698</c:v>
                </c:pt>
                <c:pt idx="1470">
                  <c:v>43699</c:v>
                </c:pt>
                <c:pt idx="1471">
                  <c:v>43700</c:v>
                </c:pt>
                <c:pt idx="1472">
                  <c:v>43703</c:v>
                </c:pt>
                <c:pt idx="1473">
                  <c:v>43704</c:v>
                </c:pt>
                <c:pt idx="1474">
                  <c:v>43705</c:v>
                </c:pt>
                <c:pt idx="1475">
                  <c:v>43706</c:v>
                </c:pt>
                <c:pt idx="1476">
                  <c:v>43707</c:v>
                </c:pt>
                <c:pt idx="1477">
                  <c:v>43710</c:v>
                </c:pt>
                <c:pt idx="1478">
                  <c:v>43711</c:v>
                </c:pt>
                <c:pt idx="1479">
                  <c:v>43712</c:v>
                </c:pt>
                <c:pt idx="1480">
                  <c:v>43713</c:v>
                </c:pt>
                <c:pt idx="1481">
                  <c:v>43714</c:v>
                </c:pt>
                <c:pt idx="1482">
                  <c:v>43717</c:v>
                </c:pt>
                <c:pt idx="1483">
                  <c:v>43718</c:v>
                </c:pt>
                <c:pt idx="1484">
                  <c:v>43719</c:v>
                </c:pt>
                <c:pt idx="1485">
                  <c:v>43720</c:v>
                </c:pt>
                <c:pt idx="1486">
                  <c:v>43721</c:v>
                </c:pt>
                <c:pt idx="1487">
                  <c:v>43724</c:v>
                </c:pt>
                <c:pt idx="1488">
                  <c:v>43725</c:v>
                </c:pt>
                <c:pt idx="1489">
                  <c:v>43726</c:v>
                </c:pt>
                <c:pt idx="1490">
                  <c:v>43727</c:v>
                </c:pt>
                <c:pt idx="1491">
                  <c:v>43728</c:v>
                </c:pt>
                <c:pt idx="1492">
                  <c:v>43731</c:v>
                </c:pt>
                <c:pt idx="1493">
                  <c:v>43732</c:v>
                </c:pt>
                <c:pt idx="1494">
                  <c:v>43733</c:v>
                </c:pt>
                <c:pt idx="1495">
                  <c:v>43734</c:v>
                </c:pt>
                <c:pt idx="1496">
                  <c:v>43735</c:v>
                </c:pt>
                <c:pt idx="1497">
                  <c:v>43738</c:v>
                </c:pt>
                <c:pt idx="1498">
                  <c:v>43739</c:v>
                </c:pt>
                <c:pt idx="1499">
                  <c:v>43740</c:v>
                </c:pt>
                <c:pt idx="1500">
                  <c:v>43741</c:v>
                </c:pt>
                <c:pt idx="1501">
                  <c:v>43742</c:v>
                </c:pt>
                <c:pt idx="1502">
                  <c:v>43745</c:v>
                </c:pt>
                <c:pt idx="1503">
                  <c:v>43746</c:v>
                </c:pt>
                <c:pt idx="1504">
                  <c:v>43747</c:v>
                </c:pt>
                <c:pt idx="1505">
                  <c:v>43748</c:v>
                </c:pt>
                <c:pt idx="1506">
                  <c:v>43749</c:v>
                </c:pt>
                <c:pt idx="1507">
                  <c:v>43752</c:v>
                </c:pt>
                <c:pt idx="1508">
                  <c:v>43753</c:v>
                </c:pt>
                <c:pt idx="1509">
                  <c:v>43754</c:v>
                </c:pt>
                <c:pt idx="1510">
                  <c:v>43755</c:v>
                </c:pt>
                <c:pt idx="1511">
                  <c:v>43756</c:v>
                </c:pt>
                <c:pt idx="1512">
                  <c:v>43759</c:v>
                </c:pt>
                <c:pt idx="1513">
                  <c:v>43760</c:v>
                </c:pt>
                <c:pt idx="1514">
                  <c:v>43761</c:v>
                </c:pt>
                <c:pt idx="1515">
                  <c:v>43762</c:v>
                </c:pt>
                <c:pt idx="1516">
                  <c:v>43763</c:v>
                </c:pt>
                <c:pt idx="1517">
                  <c:v>43766</c:v>
                </c:pt>
                <c:pt idx="1518">
                  <c:v>43767</c:v>
                </c:pt>
                <c:pt idx="1519">
                  <c:v>43768</c:v>
                </c:pt>
                <c:pt idx="1520">
                  <c:v>43769</c:v>
                </c:pt>
                <c:pt idx="1521">
                  <c:v>43770</c:v>
                </c:pt>
                <c:pt idx="1522">
                  <c:v>43773</c:v>
                </c:pt>
                <c:pt idx="1523">
                  <c:v>43774</c:v>
                </c:pt>
                <c:pt idx="1524">
                  <c:v>43775</c:v>
                </c:pt>
                <c:pt idx="1525">
                  <c:v>43776</c:v>
                </c:pt>
                <c:pt idx="1526">
                  <c:v>43777</c:v>
                </c:pt>
                <c:pt idx="1527">
                  <c:v>43780</c:v>
                </c:pt>
                <c:pt idx="1528">
                  <c:v>43781</c:v>
                </c:pt>
                <c:pt idx="1529">
                  <c:v>43782</c:v>
                </c:pt>
                <c:pt idx="1530">
                  <c:v>43783</c:v>
                </c:pt>
                <c:pt idx="1531">
                  <c:v>43784</c:v>
                </c:pt>
                <c:pt idx="1532">
                  <c:v>43787</c:v>
                </c:pt>
                <c:pt idx="1533">
                  <c:v>43788</c:v>
                </c:pt>
                <c:pt idx="1534">
                  <c:v>43789</c:v>
                </c:pt>
                <c:pt idx="1535">
                  <c:v>43790</c:v>
                </c:pt>
                <c:pt idx="1536">
                  <c:v>43791</c:v>
                </c:pt>
                <c:pt idx="1537">
                  <c:v>43794</c:v>
                </c:pt>
                <c:pt idx="1538">
                  <c:v>43795</c:v>
                </c:pt>
                <c:pt idx="1539">
                  <c:v>43796</c:v>
                </c:pt>
                <c:pt idx="1540">
                  <c:v>43797</c:v>
                </c:pt>
                <c:pt idx="1541">
                  <c:v>43798</c:v>
                </c:pt>
                <c:pt idx="1542">
                  <c:v>43801</c:v>
                </c:pt>
                <c:pt idx="1543">
                  <c:v>43802</c:v>
                </c:pt>
                <c:pt idx="1544">
                  <c:v>43803</c:v>
                </c:pt>
                <c:pt idx="1545">
                  <c:v>43804</c:v>
                </c:pt>
                <c:pt idx="1546">
                  <c:v>43805</c:v>
                </c:pt>
                <c:pt idx="1547">
                  <c:v>43808</c:v>
                </c:pt>
                <c:pt idx="1548">
                  <c:v>43809</c:v>
                </c:pt>
                <c:pt idx="1549">
                  <c:v>43810</c:v>
                </c:pt>
                <c:pt idx="1550">
                  <c:v>43811</c:v>
                </c:pt>
                <c:pt idx="1551">
                  <c:v>43812</c:v>
                </c:pt>
                <c:pt idx="1552">
                  <c:v>43815</c:v>
                </c:pt>
                <c:pt idx="1553">
                  <c:v>43816</c:v>
                </c:pt>
                <c:pt idx="1554">
                  <c:v>43817</c:v>
                </c:pt>
                <c:pt idx="1555">
                  <c:v>43818</c:v>
                </c:pt>
                <c:pt idx="1556">
                  <c:v>43819</c:v>
                </c:pt>
                <c:pt idx="1557">
                  <c:v>43822</c:v>
                </c:pt>
                <c:pt idx="1558">
                  <c:v>43823</c:v>
                </c:pt>
                <c:pt idx="1559">
                  <c:v>43824</c:v>
                </c:pt>
                <c:pt idx="1560">
                  <c:v>43825</c:v>
                </c:pt>
                <c:pt idx="1561">
                  <c:v>43826</c:v>
                </c:pt>
                <c:pt idx="1562">
                  <c:v>43829</c:v>
                </c:pt>
                <c:pt idx="1563">
                  <c:v>43830</c:v>
                </c:pt>
                <c:pt idx="1564">
                  <c:v>43831</c:v>
                </c:pt>
                <c:pt idx="1565">
                  <c:v>43832</c:v>
                </c:pt>
                <c:pt idx="1566">
                  <c:v>43833</c:v>
                </c:pt>
                <c:pt idx="1567">
                  <c:v>43836</c:v>
                </c:pt>
                <c:pt idx="1568">
                  <c:v>43837</c:v>
                </c:pt>
                <c:pt idx="1569">
                  <c:v>43838</c:v>
                </c:pt>
                <c:pt idx="1570">
                  <c:v>43839</c:v>
                </c:pt>
                <c:pt idx="1571">
                  <c:v>43840</c:v>
                </c:pt>
                <c:pt idx="1572">
                  <c:v>43843</c:v>
                </c:pt>
                <c:pt idx="1573">
                  <c:v>43844</c:v>
                </c:pt>
                <c:pt idx="1574">
                  <c:v>43845</c:v>
                </c:pt>
                <c:pt idx="1575">
                  <c:v>43846</c:v>
                </c:pt>
                <c:pt idx="1576">
                  <c:v>43847</c:v>
                </c:pt>
                <c:pt idx="1577">
                  <c:v>43850</c:v>
                </c:pt>
                <c:pt idx="1578">
                  <c:v>43851</c:v>
                </c:pt>
                <c:pt idx="1579">
                  <c:v>43852</c:v>
                </c:pt>
                <c:pt idx="1580">
                  <c:v>43853</c:v>
                </c:pt>
                <c:pt idx="1581">
                  <c:v>43854</c:v>
                </c:pt>
                <c:pt idx="1582">
                  <c:v>43857</c:v>
                </c:pt>
              </c:numCache>
            </c:numRef>
          </c:cat>
          <c:val>
            <c:numRef>
              <c:f>'Dow Jone global shipping index'!$B$2:$B$1584</c:f>
              <c:numCache>
                <c:formatCode>General</c:formatCode>
                <c:ptCount val="1583"/>
                <c:pt idx="0">
                  <c:v>911.23</c:v>
                </c:pt>
                <c:pt idx="1">
                  <c:v>915.48</c:v>
                </c:pt>
                <c:pt idx="2">
                  <c:v>910.89</c:v>
                </c:pt>
                <c:pt idx="3">
                  <c:v>916.76</c:v>
                </c:pt>
                <c:pt idx="4">
                  <c:v>919.25</c:v>
                </c:pt>
                <c:pt idx="5">
                  <c:v>914.79</c:v>
                </c:pt>
                <c:pt idx="6">
                  <c:v>919.02</c:v>
                </c:pt>
                <c:pt idx="7">
                  <c:v>917.37</c:v>
                </c:pt>
                <c:pt idx="8">
                  <c:v>924.3</c:v>
                </c:pt>
                <c:pt idx="9">
                  <c:v>933.99</c:v>
                </c:pt>
                <c:pt idx="10">
                  <c:v>944.1</c:v>
                </c:pt>
                <c:pt idx="11">
                  <c:v>944.73</c:v>
                </c:pt>
                <c:pt idx="12">
                  <c:v>944.73</c:v>
                </c:pt>
                <c:pt idx="13">
                  <c:v>955</c:v>
                </c:pt>
                <c:pt idx="14">
                  <c:v>954.53</c:v>
                </c:pt>
                <c:pt idx="15">
                  <c:v>948.25</c:v>
                </c:pt>
                <c:pt idx="16">
                  <c:v>929.65</c:v>
                </c:pt>
                <c:pt idx="17">
                  <c:v>912.88</c:v>
                </c:pt>
                <c:pt idx="18">
                  <c:v>925.81</c:v>
                </c:pt>
                <c:pt idx="19">
                  <c:v>918.3</c:v>
                </c:pt>
                <c:pt idx="20">
                  <c:v>920.04</c:v>
                </c:pt>
                <c:pt idx="21">
                  <c:v>909.16</c:v>
                </c:pt>
                <c:pt idx="22">
                  <c:v>895.05</c:v>
                </c:pt>
                <c:pt idx="23">
                  <c:v>884.53</c:v>
                </c:pt>
                <c:pt idx="24">
                  <c:v>889.14</c:v>
                </c:pt>
                <c:pt idx="25">
                  <c:v>904.36</c:v>
                </c:pt>
                <c:pt idx="26">
                  <c:v>919.39</c:v>
                </c:pt>
                <c:pt idx="27">
                  <c:v>920.62</c:v>
                </c:pt>
                <c:pt idx="28">
                  <c:v>927.05</c:v>
                </c:pt>
                <c:pt idx="29">
                  <c:v>933.47</c:v>
                </c:pt>
                <c:pt idx="30">
                  <c:v>931.32</c:v>
                </c:pt>
                <c:pt idx="31">
                  <c:v>937.17</c:v>
                </c:pt>
                <c:pt idx="32">
                  <c:v>937.17</c:v>
                </c:pt>
                <c:pt idx="33">
                  <c:v>937.04</c:v>
                </c:pt>
                <c:pt idx="34">
                  <c:v>924.83</c:v>
                </c:pt>
                <c:pt idx="35">
                  <c:v>926.27</c:v>
                </c:pt>
                <c:pt idx="36">
                  <c:v>933.08</c:v>
                </c:pt>
                <c:pt idx="37">
                  <c:v>933.82</c:v>
                </c:pt>
                <c:pt idx="38">
                  <c:v>933.13</c:v>
                </c:pt>
                <c:pt idx="39">
                  <c:v>934.39</c:v>
                </c:pt>
                <c:pt idx="40">
                  <c:v>939.61</c:v>
                </c:pt>
                <c:pt idx="41">
                  <c:v>951.37</c:v>
                </c:pt>
                <c:pt idx="42">
                  <c:v>940.81</c:v>
                </c:pt>
                <c:pt idx="43">
                  <c:v>954.42</c:v>
                </c:pt>
                <c:pt idx="44">
                  <c:v>955.65</c:v>
                </c:pt>
                <c:pt idx="45">
                  <c:v>958.43</c:v>
                </c:pt>
                <c:pt idx="46">
                  <c:v>954.15</c:v>
                </c:pt>
                <c:pt idx="47">
                  <c:v>951.14</c:v>
                </c:pt>
                <c:pt idx="48">
                  <c:v>952</c:v>
                </c:pt>
                <c:pt idx="49">
                  <c:v>938.45</c:v>
                </c:pt>
                <c:pt idx="50">
                  <c:v>926.87</c:v>
                </c:pt>
                <c:pt idx="51">
                  <c:v>927.38</c:v>
                </c:pt>
                <c:pt idx="52">
                  <c:v>929.74</c:v>
                </c:pt>
                <c:pt idx="53">
                  <c:v>938.17</c:v>
                </c:pt>
                <c:pt idx="54">
                  <c:v>932.85</c:v>
                </c:pt>
                <c:pt idx="55">
                  <c:v>922.76</c:v>
                </c:pt>
                <c:pt idx="56">
                  <c:v>928.46</c:v>
                </c:pt>
                <c:pt idx="57">
                  <c:v>925.36</c:v>
                </c:pt>
                <c:pt idx="58">
                  <c:v>926.86</c:v>
                </c:pt>
                <c:pt idx="59">
                  <c:v>921.56</c:v>
                </c:pt>
                <c:pt idx="60">
                  <c:v>923</c:v>
                </c:pt>
                <c:pt idx="61">
                  <c:v>934.82</c:v>
                </c:pt>
                <c:pt idx="62">
                  <c:v>942.9</c:v>
                </c:pt>
                <c:pt idx="63">
                  <c:v>946.67</c:v>
                </c:pt>
                <c:pt idx="64">
                  <c:v>952.92</c:v>
                </c:pt>
                <c:pt idx="65">
                  <c:v>950.02</c:v>
                </c:pt>
                <c:pt idx="66">
                  <c:v>948.57</c:v>
                </c:pt>
                <c:pt idx="67">
                  <c:v>935.13</c:v>
                </c:pt>
                <c:pt idx="68">
                  <c:v>935.62</c:v>
                </c:pt>
                <c:pt idx="69">
                  <c:v>939.68</c:v>
                </c:pt>
                <c:pt idx="70">
                  <c:v>931.01</c:v>
                </c:pt>
                <c:pt idx="71">
                  <c:v>922.99</c:v>
                </c:pt>
                <c:pt idx="72">
                  <c:v>915.49</c:v>
                </c:pt>
                <c:pt idx="73">
                  <c:v>913.4</c:v>
                </c:pt>
                <c:pt idx="74">
                  <c:v>926.59</c:v>
                </c:pt>
                <c:pt idx="75">
                  <c:v>932.42</c:v>
                </c:pt>
                <c:pt idx="76">
                  <c:v>932.42</c:v>
                </c:pt>
                <c:pt idx="77">
                  <c:v>934.36</c:v>
                </c:pt>
                <c:pt idx="78">
                  <c:v>937.68</c:v>
                </c:pt>
                <c:pt idx="79">
                  <c:v>936.31</c:v>
                </c:pt>
                <c:pt idx="80">
                  <c:v>929.51</c:v>
                </c:pt>
                <c:pt idx="81">
                  <c:v>919.01</c:v>
                </c:pt>
                <c:pt idx="82">
                  <c:v>915.3</c:v>
                </c:pt>
                <c:pt idx="83">
                  <c:v>920.55</c:v>
                </c:pt>
                <c:pt idx="84">
                  <c:v>922.4</c:v>
                </c:pt>
                <c:pt idx="85">
                  <c:v>927.52</c:v>
                </c:pt>
                <c:pt idx="86">
                  <c:v>931.78</c:v>
                </c:pt>
                <c:pt idx="87">
                  <c:v>931.86</c:v>
                </c:pt>
                <c:pt idx="88">
                  <c:v>929.96</c:v>
                </c:pt>
                <c:pt idx="89">
                  <c:v>923.56</c:v>
                </c:pt>
                <c:pt idx="90">
                  <c:v>921.65</c:v>
                </c:pt>
                <c:pt idx="91">
                  <c:v>923.22</c:v>
                </c:pt>
                <c:pt idx="92">
                  <c:v>937.14</c:v>
                </c:pt>
                <c:pt idx="93">
                  <c:v>936.85</c:v>
                </c:pt>
                <c:pt idx="94">
                  <c:v>939.02</c:v>
                </c:pt>
                <c:pt idx="95">
                  <c:v>934.89</c:v>
                </c:pt>
                <c:pt idx="96">
                  <c:v>934.05</c:v>
                </c:pt>
                <c:pt idx="97">
                  <c:v>936.39</c:v>
                </c:pt>
                <c:pt idx="98">
                  <c:v>938.44</c:v>
                </c:pt>
                <c:pt idx="99">
                  <c:v>944.62</c:v>
                </c:pt>
                <c:pt idx="100">
                  <c:v>953.09</c:v>
                </c:pt>
                <c:pt idx="101">
                  <c:v>960.81</c:v>
                </c:pt>
                <c:pt idx="102">
                  <c:v>960.81</c:v>
                </c:pt>
                <c:pt idx="103">
                  <c:v>964.13</c:v>
                </c:pt>
                <c:pt idx="104">
                  <c:v>962.86</c:v>
                </c:pt>
                <c:pt idx="105">
                  <c:v>963.69</c:v>
                </c:pt>
                <c:pt idx="106">
                  <c:v>961.12</c:v>
                </c:pt>
                <c:pt idx="107">
                  <c:v>963.93</c:v>
                </c:pt>
                <c:pt idx="108">
                  <c:v>963.67</c:v>
                </c:pt>
                <c:pt idx="109">
                  <c:v>967.24</c:v>
                </c:pt>
                <c:pt idx="110">
                  <c:v>971.21</c:v>
                </c:pt>
                <c:pt idx="111">
                  <c:v>980.86</c:v>
                </c:pt>
                <c:pt idx="112">
                  <c:v>983.27</c:v>
                </c:pt>
                <c:pt idx="113">
                  <c:v>982.06</c:v>
                </c:pt>
                <c:pt idx="114">
                  <c:v>976.88</c:v>
                </c:pt>
                <c:pt idx="115">
                  <c:v>976.29</c:v>
                </c:pt>
                <c:pt idx="116">
                  <c:v>976.03</c:v>
                </c:pt>
                <c:pt idx="117">
                  <c:v>976.46</c:v>
                </c:pt>
                <c:pt idx="118">
                  <c:v>966.77</c:v>
                </c:pt>
                <c:pt idx="119">
                  <c:v>966.77</c:v>
                </c:pt>
                <c:pt idx="120">
                  <c:v>970.02</c:v>
                </c:pt>
                <c:pt idx="121">
                  <c:v>972.36</c:v>
                </c:pt>
                <c:pt idx="122">
                  <c:v>975.43</c:v>
                </c:pt>
                <c:pt idx="123">
                  <c:v>969.71</c:v>
                </c:pt>
                <c:pt idx="124">
                  <c:v>973.41</c:v>
                </c:pt>
                <c:pt idx="125">
                  <c:v>976.14</c:v>
                </c:pt>
                <c:pt idx="126">
                  <c:v>979.7</c:v>
                </c:pt>
                <c:pt idx="127">
                  <c:v>982.21</c:v>
                </c:pt>
                <c:pt idx="128">
                  <c:v>986.22</c:v>
                </c:pt>
                <c:pt idx="129">
                  <c:v>985.46</c:v>
                </c:pt>
                <c:pt idx="130">
                  <c:v>984.13</c:v>
                </c:pt>
                <c:pt idx="131">
                  <c:v>984.13</c:v>
                </c:pt>
                <c:pt idx="132">
                  <c:v>972.73</c:v>
                </c:pt>
                <c:pt idx="133">
                  <c:v>962.56</c:v>
                </c:pt>
                <c:pt idx="134">
                  <c:v>962.48</c:v>
                </c:pt>
                <c:pt idx="135">
                  <c:v>953.3</c:v>
                </c:pt>
                <c:pt idx="136">
                  <c:v>952.5</c:v>
                </c:pt>
                <c:pt idx="137">
                  <c:v>960.36</c:v>
                </c:pt>
                <c:pt idx="138">
                  <c:v>954.55</c:v>
                </c:pt>
                <c:pt idx="139">
                  <c:v>960.56</c:v>
                </c:pt>
                <c:pt idx="140">
                  <c:v>952.05</c:v>
                </c:pt>
                <c:pt idx="141">
                  <c:v>951.29</c:v>
                </c:pt>
                <c:pt idx="142">
                  <c:v>949.07</c:v>
                </c:pt>
                <c:pt idx="143">
                  <c:v>954.56</c:v>
                </c:pt>
                <c:pt idx="144">
                  <c:v>952.79</c:v>
                </c:pt>
                <c:pt idx="145">
                  <c:v>951.9</c:v>
                </c:pt>
                <c:pt idx="146">
                  <c:v>944.83</c:v>
                </c:pt>
                <c:pt idx="147">
                  <c:v>941.35</c:v>
                </c:pt>
                <c:pt idx="148">
                  <c:v>939.9</c:v>
                </c:pt>
                <c:pt idx="149">
                  <c:v>936.6</c:v>
                </c:pt>
                <c:pt idx="150">
                  <c:v>931.8</c:v>
                </c:pt>
                <c:pt idx="151">
                  <c:v>922.06</c:v>
                </c:pt>
                <c:pt idx="152">
                  <c:v>923.13</c:v>
                </c:pt>
                <c:pt idx="153">
                  <c:v>915.08</c:v>
                </c:pt>
                <c:pt idx="154">
                  <c:v>914.04</c:v>
                </c:pt>
                <c:pt idx="155">
                  <c:v>906.25</c:v>
                </c:pt>
                <c:pt idx="156">
                  <c:v>912.46</c:v>
                </c:pt>
                <c:pt idx="157">
                  <c:v>926.8</c:v>
                </c:pt>
                <c:pt idx="158">
                  <c:v>926.84</c:v>
                </c:pt>
                <c:pt idx="159">
                  <c:v>939.87</c:v>
                </c:pt>
                <c:pt idx="160">
                  <c:v>949.35</c:v>
                </c:pt>
                <c:pt idx="161">
                  <c:v>955.57</c:v>
                </c:pt>
                <c:pt idx="162">
                  <c:v>965.1</c:v>
                </c:pt>
                <c:pt idx="163">
                  <c:v>972.31</c:v>
                </c:pt>
                <c:pt idx="164">
                  <c:v>973.41</c:v>
                </c:pt>
                <c:pt idx="165">
                  <c:v>975.84</c:v>
                </c:pt>
                <c:pt idx="166">
                  <c:v>968.03</c:v>
                </c:pt>
                <c:pt idx="167">
                  <c:v>972.38</c:v>
                </c:pt>
                <c:pt idx="168">
                  <c:v>975.8</c:v>
                </c:pt>
                <c:pt idx="169">
                  <c:v>975.95</c:v>
                </c:pt>
                <c:pt idx="170">
                  <c:v>971.26</c:v>
                </c:pt>
                <c:pt idx="171">
                  <c:v>969.09</c:v>
                </c:pt>
                <c:pt idx="172">
                  <c:v>969.09</c:v>
                </c:pt>
                <c:pt idx="173">
                  <c:v>966.77</c:v>
                </c:pt>
                <c:pt idx="174">
                  <c:v>964.36</c:v>
                </c:pt>
                <c:pt idx="175">
                  <c:v>958.64</c:v>
                </c:pt>
                <c:pt idx="176">
                  <c:v>963.1</c:v>
                </c:pt>
                <c:pt idx="177">
                  <c:v>964.56</c:v>
                </c:pt>
                <c:pt idx="178">
                  <c:v>964.64</c:v>
                </c:pt>
                <c:pt idx="179">
                  <c:v>962.36</c:v>
                </c:pt>
                <c:pt idx="180">
                  <c:v>957.55</c:v>
                </c:pt>
                <c:pt idx="181">
                  <c:v>948.42</c:v>
                </c:pt>
                <c:pt idx="182">
                  <c:v>941.67</c:v>
                </c:pt>
                <c:pt idx="183">
                  <c:v>944.77</c:v>
                </c:pt>
                <c:pt idx="184">
                  <c:v>951.47</c:v>
                </c:pt>
                <c:pt idx="185">
                  <c:v>944.93</c:v>
                </c:pt>
                <c:pt idx="186">
                  <c:v>942.58</c:v>
                </c:pt>
                <c:pt idx="187">
                  <c:v>922.7</c:v>
                </c:pt>
                <c:pt idx="188">
                  <c:v>911.69</c:v>
                </c:pt>
                <c:pt idx="189">
                  <c:v>899.44</c:v>
                </c:pt>
                <c:pt idx="190">
                  <c:v>883.04</c:v>
                </c:pt>
                <c:pt idx="191">
                  <c:v>888.31</c:v>
                </c:pt>
                <c:pt idx="192">
                  <c:v>882.7</c:v>
                </c:pt>
                <c:pt idx="193">
                  <c:v>882.3</c:v>
                </c:pt>
                <c:pt idx="194">
                  <c:v>867.08</c:v>
                </c:pt>
                <c:pt idx="195">
                  <c:v>863.37</c:v>
                </c:pt>
                <c:pt idx="196">
                  <c:v>863.76</c:v>
                </c:pt>
                <c:pt idx="197">
                  <c:v>863.32</c:v>
                </c:pt>
                <c:pt idx="198">
                  <c:v>850.07</c:v>
                </c:pt>
                <c:pt idx="199">
                  <c:v>838.99</c:v>
                </c:pt>
                <c:pt idx="200">
                  <c:v>822.8</c:v>
                </c:pt>
                <c:pt idx="201">
                  <c:v>804.04</c:v>
                </c:pt>
                <c:pt idx="202">
                  <c:v>783.76</c:v>
                </c:pt>
                <c:pt idx="203">
                  <c:v>777.04</c:v>
                </c:pt>
                <c:pt idx="204">
                  <c:v>782.47</c:v>
                </c:pt>
                <c:pt idx="205">
                  <c:v>797.89</c:v>
                </c:pt>
                <c:pt idx="206">
                  <c:v>811.27</c:v>
                </c:pt>
                <c:pt idx="207">
                  <c:v>817.61</c:v>
                </c:pt>
                <c:pt idx="208">
                  <c:v>837.22</c:v>
                </c:pt>
                <c:pt idx="209">
                  <c:v>836.87</c:v>
                </c:pt>
                <c:pt idx="210">
                  <c:v>843.34</c:v>
                </c:pt>
                <c:pt idx="211">
                  <c:v>842.37</c:v>
                </c:pt>
                <c:pt idx="212">
                  <c:v>834.1</c:v>
                </c:pt>
                <c:pt idx="213">
                  <c:v>855.18</c:v>
                </c:pt>
                <c:pt idx="214">
                  <c:v>864.44</c:v>
                </c:pt>
                <c:pt idx="215">
                  <c:v>854.43</c:v>
                </c:pt>
                <c:pt idx="216">
                  <c:v>857.58</c:v>
                </c:pt>
                <c:pt idx="217">
                  <c:v>854.71</c:v>
                </c:pt>
                <c:pt idx="218">
                  <c:v>840.09</c:v>
                </c:pt>
                <c:pt idx="219">
                  <c:v>827.86</c:v>
                </c:pt>
                <c:pt idx="220">
                  <c:v>824.47</c:v>
                </c:pt>
                <c:pt idx="221">
                  <c:v>834</c:v>
                </c:pt>
                <c:pt idx="222">
                  <c:v>836.15</c:v>
                </c:pt>
                <c:pt idx="223">
                  <c:v>824.88</c:v>
                </c:pt>
                <c:pt idx="224">
                  <c:v>829.13</c:v>
                </c:pt>
                <c:pt idx="225">
                  <c:v>814.26</c:v>
                </c:pt>
                <c:pt idx="226">
                  <c:v>820.55</c:v>
                </c:pt>
                <c:pt idx="227">
                  <c:v>814.22</c:v>
                </c:pt>
                <c:pt idx="228">
                  <c:v>823.14</c:v>
                </c:pt>
                <c:pt idx="229">
                  <c:v>816.45</c:v>
                </c:pt>
                <c:pt idx="230">
                  <c:v>824.12</c:v>
                </c:pt>
                <c:pt idx="231">
                  <c:v>827.94</c:v>
                </c:pt>
                <c:pt idx="232">
                  <c:v>834.63</c:v>
                </c:pt>
                <c:pt idx="233">
                  <c:v>832.41</c:v>
                </c:pt>
                <c:pt idx="234">
                  <c:v>834.58</c:v>
                </c:pt>
                <c:pt idx="235">
                  <c:v>834.58</c:v>
                </c:pt>
                <c:pt idx="236">
                  <c:v>806.2</c:v>
                </c:pt>
                <c:pt idx="237">
                  <c:v>788.27</c:v>
                </c:pt>
                <c:pt idx="238">
                  <c:v>791.05</c:v>
                </c:pt>
                <c:pt idx="239">
                  <c:v>799.69</c:v>
                </c:pt>
                <c:pt idx="240">
                  <c:v>801.68</c:v>
                </c:pt>
                <c:pt idx="241">
                  <c:v>795.28</c:v>
                </c:pt>
                <c:pt idx="242">
                  <c:v>765.66</c:v>
                </c:pt>
                <c:pt idx="243">
                  <c:v>771</c:v>
                </c:pt>
                <c:pt idx="244">
                  <c:v>753.99</c:v>
                </c:pt>
                <c:pt idx="245">
                  <c:v>747.02</c:v>
                </c:pt>
                <c:pt idx="246">
                  <c:v>756.39</c:v>
                </c:pt>
                <c:pt idx="247">
                  <c:v>749.37</c:v>
                </c:pt>
                <c:pt idx="248">
                  <c:v>749.16</c:v>
                </c:pt>
                <c:pt idx="249">
                  <c:v>770.71</c:v>
                </c:pt>
                <c:pt idx="250">
                  <c:v>786.51</c:v>
                </c:pt>
                <c:pt idx="251">
                  <c:v>797.84</c:v>
                </c:pt>
                <c:pt idx="252">
                  <c:v>797.57</c:v>
                </c:pt>
                <c:pt idx="253">
                  <c:v>799.3</c:v>
                </c:pt>
                <c:pt idx="254">
                  <c:v>794.94</c:v>
                </c:pt>
                <c:pt idx="255">
                  <c:v>794.94</c:v>
                </c:pt>
                <c:pt idx="256">
                  <c:v>796.51</c:v>
                </c:pt>
                <c:pt idx="257">
                  <c:v>795.29</c:v>
                </c:pt>
                <c:pt idx="258">
                  <c:v>794.84</c:v>
                </c:pt>
                <c:pt idx="259">
                  <c:v>793.91</c:v>
                </c:pt>
                <c:pt idx="260">
                  <c:v>793.91</c:v>
                </c:pt>
                <c:pt idx="261">
                  <c:v>797.88</c:v>
                </c:pt>
                <c:pt idx="262">
                  <c:v>772.97</c:v>
                </c:pt>
                <c:pt idx="263">
                  <c:v>773.72</c:v>
                </c:pt>
                <c:pt idx="264">
                  <c:v>771.65</c:v>
                </c:pt>
                <c:pt idx="265">
                  <c:v>804.06</c:v>
                </c:pt>
                <c:pt idx="266">
                  <c:v>795.09</c:v>
                </c:pt>
                <c:pt idx="267">
                  <c:v>795.95</c:v>
                </c:pt>
                <c:pt idx="268">
                  <c:v>795.84</c:v>
                </c:pt>
                <c:pt idx="269">
                  <c:v>788.92</c:v>
                </c:pt>
                <c:pt idx="270">
                  <c:v>785.02</c:v>
                </c:pt>
                <c:pt idx="271">
                  <c:v>782.04</c:v>
                </c:pt>
                <c:pt idx="272">
                  <c:v>782.04</c:v>
                </c:pt>
                <c:pt idx="273">
                  <c:v>782.04</c:v>
                </c:pt>
                <c:pt idx="274">
                  <c:v>787.66</c:v>
                </c:pt>
                <c:pt idx="275">
                  <c:v>792.47</c:v>
                </c:pt>
                <c:pt idx="276">
                  <c:v>789.68</c:v>
                </c:pt>
                <c:pt idx="277">
                  <c:v>789.67</c:v>
                </c:pt>
                <c:pt idx="278">
                  <c:v>787.97</c:v>
                </c:pt>
                <c:pt idx="279">
                  <c:v>779.98</c:v>
                </c:pt>
                <c:pt idx="280">
                  <c:v>770.94</c:v>
                </c:pt>
                <c:pt idx="281">
                  <c:v>769.8</c:v>
                </c:pt>
                <c:pt idx="282">
                  <c:v>783</c:v>
                </c:pt>
                <c:pt idx="283">
                  <c:v>794.2</c:v>
                </c:pt>
                <c:pt idx="284">
                  <c:v>791.03</c:v>
                </c:pt>
                <c:pt idx="285">
                  <c:v>803.68</c:v>
                </c:pt>
                <c:pt idx="286">
                  <c:v>796.3</c:v>
                </c:pt>
                <c:pt idx="287">
                  <c:v>786.16</c:v>
                </c:pt>
                <c:pt idx="288">
                  <c:v>780.78</c:v>
                </c:pt>
                <c:pt idx="289">
                  <c:v>776.23</c:v>
                </c:pt>
                <c:pt idx="290">
                  <c:v>781.86</c:v>
                </c:pt>
                <c:pt idx="291">
                  <c:v>795.74</c:v>
                </c:pt>
                <c:pt idx="292">
                  <c:v>795.74</c:v>
                </c:pt>
                <c:pt idx="293">
                  <c:v>805.45</c:v>
                </c:pt>
                <c:pt idx="294">
                  <c:v>812.15</c:v>
                </c:pt>
                <c:pt idx="295">
                  <c:v>816.71</c:v>
                </c:pt>
                <c:pt idx="296">
                  <c:v>815.11</c:v>
                </c:pt>
                <c:pt idx="297">
                  <c:v>810.66</c:v>
                </c:pt>
                <c:pt idx="298">
                  <c:v>810.56</c:v>
                </c:pt>
                <c:pt idx="299">
                  <c:v>828.38</c:v>
                </c:pt>
                <c:pt idx="300">
                  <c:v>830.08</c:v>
                </c:pt>
                <c:pt idx="301">
                  <c:v>830.68</c:v>
                </c:pt>
                <c:pt idx="302">
                  <c:v>827.09</c:v>
                </c:pt>
                <c:pt idx="303">
                  <c:v>828.43</c:v>
                </c:pt>
                <c:pt idx="304">
                  <c:v>818.41</c:v>
                </c:pt>
                <c:pt idx="305">
                  <c:v>817.67</c:v>
                </c:pt>
                <c:pt idx="306">
                  <c:v>803.47</c:v>
                </c:pt>
                <c:pt idx="307">
                  <c:v>800.42</c:v>
                </c:pt>
                <c:pt idx="308">
                  <c:v>785.2</c:v>
                </c:pt>
                <c:pt idx="309">
                  <c:v>789.66</c:v>
                </c:pt>
                <c:pt idx="310">
                  <c:v>795.06</c:v>
                </c:pt>
                <c:pt idx="311">
                  <c:v>792.63</c:v>
                </c:pt>
                <c:pt idx="312">
                  <c:v>788.44</c:v>
                </c:pt>
                <c:pt idx="313">
                  <c:v>792.73</c:v>
                </c:pt>
                <c:pt idx="314">
                  <c:v>807.34</c:v>
                </c:pt>
                <c:pt idx="315">
                  <c:v>815.88</c:v>
                </c:pt>
                <c:pt idx="316">
                  <c:v>822.62</c:v>
                </c:pt>
                <c:pt idx="317">
                  <c:v>831.78</c:v>
                </c:pt>
                <c:pt idx="318">
                  <c:v>830.09</c:v>
                </c:pt>
                <c:pt idx="319">
                  <c:v>829.77</c:v>
                </c:pt>
                <c:pt idx="320">
                  <c:v>821.82</c:v>
                </c:pt>
                <c:pt idx="321">
                  <c:v>813.96</c:v>
                </c:pt>
                <c:pt idx="322">
                  <c:v>820.43</c:v>
                </c:pt>
                <c:pt idx="323">
                  <c:v>814.53</c:v>
                </c:pt>
                <c:pt idx="324">
                  <c:v>818.97</c:v>
                </c:pt>
                <c:pt idx="325">
                  <c:v>823.3</c:v>
                </c:pt>
                <c:pt idx="326">
                  <c:v>823.3</c:v>
                </c:pt>
                <c:pt idx="327">
                  <c:v>832.9</c:v>
                </c:pt>
                <c:pt idx="328">
                  <c:v>828.17</c:v>
                </c:pt>
                <c:pt idx="329">
                  <c:v>833.71</c:v>
                </c:pt>
                <c:pt idx="330">
                  <c:v>833.38</c:v>
                </c:pt>
                <c:pt idx="331">
                  <c:v>839.6</c:v>
                </c:pt>
                <c:pt idx="332">
                  <c:v>834.59</c:v>
                </c:pt>
                <c:pt idx="333">
                  <c:v>839.98</c:v>
                </c:pt>
                <c:pt idx="334">
                  <c:v>849.33</c:v>
                </c:pt>
                <c:pt idx="335">
                  <c:v>847.16</c:v>
                </c:pt>
                <c:pt idx="336">
                  <c:v>847.1</c:v>
                </c:pt>
                <c:pt idx="337">
                  <c:v>848.35</c:v>
                </c:pt>
                <c:pt idx="338">
                  <c:v>851.41</c:v>
                </c:pt>
                <c:pt idx="339">
                  <c:v>850.31</c:v>
                </c:pt>
                <c:pt idx="340">
                  <c:v>857.73</c:v>
                </c:pt>
                <c:pt idx="341">
                  <c:v>859.8</c:v>
                </c:pt>
                <c:pt idx="342">
                  <c:v>855.55</c:v>
                </c:pt>
                <c:pt idx="343">
                  <c:v>860.64</c:v>
                </c:pt>
                <c:pt idx="344">
                  <c:v>858.89</c:v>
                </c:pt>
                <c:pt idx="345">
                  <c:v>851.45</c:v>
                </c:pt>
                <c:pt idx="346">
                  <c:v>851.92</c:v>
                </c:pt>
                <c:pt idx="347">
                  <c:v>852.99</c:v>
                </c:pt>
                <c:pt idx="348">
                  <c:v>845.13</c:v>
                </c:pt>
                <c:pt idx="349">
                  <c:v>845.89</c:v>
                </c:pt>
                <c:pt idx="350">
                  <c:v>830.91</c:v>
                </c:pt>
                <c:pt idx="351">
                  <c:v>836.77</c:v>
                </c:pt>
                <c:pt idx="352">
                  <c:v>835.04</c:v>
                </c:pt>
                <c:pt idx="353">
                  <c:v>840.81</c:v>
                </c:pt>
                <c:pt idx="354">
                  <c:v>845.82</c:v>
                </c:pt>
                <c:pt idx="355">
                  <c:v>848.56</c:v>
                </c:pt>
                <c:pt idx="356">
                  <c:v>853.56</c:v>
                </c:pt>
                <c:pt idx="357">
                  <c:v>851.43</c:v>
                </c:pt>
                <c:pt idx="358">
                  <c:v>840.66</c:v>
                </c:pt>
                <c:pt idx="359">
                  <c:v>835.97</c:v>
                </c:pt>
                <c:pt idx="360">
                  <c:v>837.15</c:v>
                </c:pt>
                <c:pt idx="361">
                  <c:v>836.41</c:v>
                </c:pt>
                <c:pt idx="362">
                  <c:v>836.41</c:v>
                </c:pt>
                <c:pt idx="363">
                  <c:v>822.35</c:v>
                </c:pt>
                <c:pt idx="364">
                  <c:v>822.62</c:v>
                </c:pt>
                <c:pt idx="365">
                  <c:v>818.13</c:v>
                </c:pt>
                <c:pt idx="366">
                  <c:v>820.24</c:v>
                </c:pt>
                <c:pt idx="367">
                  <c:v>824.14</c:v>
                </c:pt>
                <c:pt idx="368">
                  <c:v>832.93</c:v>
                </c:pt>
                <c:pt idx="369">
                  <c:v>835.03</c:v>
                </c:pt>
                <c:pt idx="370">
                  <c:v>822.01</c:v>
                </c:pt>
                <c:pt idx="371">
                  <c:v>818.17</c:v>
                </c:pt>
                <c:pt idx="372">
                  <c:v>812.67</c:v>
                </c:pt>
                <c:pt idx="373">
                  <c:v>803.19</c:v>
                </c:pt>
                <c:pt idx="374">
                  <c:v>808.46</c:v>
                </c:pt>
                <c:pt idx="375">
                  <c:v>805.38</c:v>
                </c:pt>
                <c:pt idx="376">
                  <c:v>800.77</c:v>
                </c:pt>
                <c:pt idx="377">
                  <c:v>791.88</c:v>
                </c:pt>
                <c:pt idx="378">
                  <c:v>794.7</c:v>
                </c:pt>
                <c:pt idx="379">
                  <c:v>795.02</c:v>
                </c:pt>
                <c:pt idx="380">
                  <c:v>802.26</c:v>
                </c:pt>
                <c:pt idx="381">
                  <c:v>802.07</c:v>
                </c:pt>
                <c:pt idx="382">
                  <c:v>812.33</c:v>
                </c:pt>
                <c:pt idx="383">
                  <c:v>813.61</c:v>
                </c:pt>
                <c:pt idx="384">
                  <c:v>808.07</c:v>
                </c:pt>
                <c:pt idx="385">
                  <c:v>803.98</c:v>
                </c:pt>
                <c:pt idx="386">
                  <c:v>802.39</c:v>
                </c:pt>
                <c:pt idx="387">
                  <c:v>786.7</c:v>
                </c:pt>
                <c:pt idx="388">
                  <c:v>785.96</c:v>
                </c:pt>
                <c:pt idx="389">
                  <c:v>781.47</c:v>
                </c:pt>
                <c:pt idx="390">
                  <c:v>782.72</c:v>
                </c:pt>
                <c:pt idx="391">
                  <c:v>782.72</c:v>
                </c:pt>
                <c:pt idx="392">
                  <c:v>769.56</c:v>
                </c:pt>
                <c:pt idx="393">
                  <c:v>764.17</c:v>
                </c:pt>
                <c:pt idx="394">
                  <c:v>748.96</c:v>
                </c:pt>
                <c:pt idx="395">
                  <c:v>755.96</c:v>
                </c:pt>
                <c:pt idx="396">
                  <c:v>768.49</c:v>
                </c:pt>
                <c:pt idx="397">
                  <c:v>775.21</c:v>
                </c:pt>
                <c:pt idx="398">
                  <c:v>776.98</c:v>
                </c:pt>
                <c:pt idx="399">
                  <c:v>772.06</c:v>
                </c:pt>
                <c:pt idx="400">
                  <c:v>780.35</c:v>
                </c:pt>
                <c:pt idx="401">
                  <c:v>777.24</c:v>
                </c:pt>
                <c:pt idx="402">
                  <c:v>771.1</c:v>
                </c:pt>
                <c:pt idx="403">
                  <c:v>779.61</c:v>
                </c:pt>
                <c:pt idx="404">
                  <c:v>767.57</c:v>
                </c:pt>
                <c:pt idx="405">
                  <c:v>759.66</c:v>
                </c:pt>
                <c:pt idx="406">
                  <c:v>749.95</c:v>
                </c:pt>
                <c:pt idx="407">
                  <c:v>737.56</c:v>
                </c:pt>
                <c:pt idx="408">
                  <c:v>738.28</c:v>
                </c:pt>
                <c:pt idx="409">
                  <c:v>743.47</c:v>
                </c:pt>
                <c:pt idx="410">
                  <c:v>739.44</c:v>
                </c:pt>
                <c:pt idx="411">
                  <c:v>739.11</c:v>
                </c:pt>
                <c:pt idx="412">
                  <c:v>734.19</c:v>
                </c:pt>
                <c:pt idx="413">
                  <c:v>729.87</c:v>
                </c:pt>
                <c:pt idx="414">
                  <c:v>727.56</c:v>
                </c:pt>
                <c:pt idx="415">
                  <c:v>730.42</c:v>
                </c:pt>
                <c:pt idx="416">
                  <c:v>727.14</c:v>
                </c:pt>
                <c:pt idx="417">
                  <c:v>734.24</c:v>
                </c:pt>
                <c:pt idx="418">
                  <c:v>728.51</c:v>
                </c:pt>
                <c:pt idx="419">
                  <c:v>731.81</c:v>
                </c:pt>
                <c:pt idx="420">
                  <c:v>738.78</c:v>
                </c:pt>
                <c:pt idx="421">
                  <c:v>738.35</c:v>
                </c:pt>
                <c:pt idx="422">
                  <c:v>737.86</c:v>
                </c:pt>
                <c:pt idx="423">
                  <c:v>729.36</c:v>
                </c:pt>
                <c:pt idx="424">
                  <c:v>718.33</c:v>
                </c:pt>
                <c:pt idx="425">
                  <c:v>706.05</c:v>
                </c:pt>
                <c:pt idx="426">
                  <c:v>694.42</c:v>
                </c:pt>
                <c:pt idx="427">
                  <c:v>663.8</c:v>
                </c:pt>
                <c:pt idx="428">
                  <c:v>666.92</c:v>
                </c:pt>
                <c:pt idx="429">
                  <c:v>670.05</c:v>
                </c:pt>
                <c:pt idx="430">
                  <c:v>688.42</c:v>
                </c:pt>
                <c:pt idx="431">
                  <c:v>700.61</c:v>
                </c:pt>
                <c:pt idx="432">
                  <c:v>695.87</c:v>
                </c:pt>
                <c:pt idx="433">
                  <c:v>682.3</c:v>
                </c:pt>
                <c:pt idx="434">
                  <c:v>685.21</c:v>
                </c:pt>
                <c:pt idx="435">
                  <c:v>688.87</c:v>
                </c:pt>
                <c:pt idx="436">
                  <c:v>683.05</c:v>
                </c:pt>
                <c:pt idx="437">
                  <c:v>683.05</c:v>
                </c:pt>
                <c:pt idx="438">
                  <c:v>682.02</c:v>
                </c:pt>
                <c:pt idx="439">
                  <c:v>688.6</c:v>
                </c:pt>
                <c:pt idx="440">
                  <c:v>686.39</c:v>
                </c:pt>
                <c:pt idx="441">
                  <c:v>680.9</c:v>
                </c:pt>
                <c:pt idx="442">
                  <c:v>674.72</c:v>
                </c:pt>
                <c:pt idx="443">
                  <c:v>676.87</c:v>
                </c:pt>
                <c:pt idx="444">
                  <c:v>683.53</c:v>
                </c:pt>
                <c:pt idx="445">
                  <c:v>693.62</c:v>
                </c:pt>
                <c:pt idx="446">
                  <c:v>685.96</c:v>
                </c:pt>
                <c:pt idx="447">
                  <c:v>682.02</c:v>
                </c:pt>
                <c:pt idx="448">
                  <c:v>671.16</c:v>
                </c:pt>
                <c:pt idx="449">
                  <c:v>659.2</c:v>
                </c:pt>
                <c:pt idx="450">
                  <c:v>650.38</c:v>
                </c:pt>
                <c:pt idx="451">
                  <c:v>643.72</c:v>
                </c:pt>
                <c:pt idx="452">
                  <c:v>626.33000000000004</c:v>
                </c:pt>
                <c:pt idx="453">
                  <c:v>619.12</c:v>
                </c:pt>
                <c:pt idx="454">
                  <c:v>632.54999999999995</c:v>
                </c:pt>
                <c:pt idx="455">
                  <c:v>638.41</c:v>
                </c:pt>
                <c:pt idx="456">
                  <c:v>650.67999999999995</c:v>
                </c:pt>
                <c:pt idx="457">
                  <c:v>673.18</c:v>
                </c:pt>
                <c:pt idx="458">
                  <c:v>679.98</c:v>
                </c:pt>
                <c:pt idx="459">
                  <c:v>699.31</c:v>
                </c:pt>
                <c:pt idx="460">
                  <c:v>703.66</c:v>
                </c:pt>
                <c:pt idx="461">
                  <c:v>711.61</c:v>
                </c:pt>
                <c:pt idx="462">
                  <c:v>706.06</c:v>
                </c:pt>
                <c:pt idx="463">
                  <c:v>698.46</c:v>
                </c:pt>
                <c:pt idx="464">
                  <c:v>696.33</c:v>
                </c:pt>
                <c:pt idx="465">
                  <c:v>698.02</c:v>
                </c:pt>
                <c:pt idx="466">
                  <c:v>695.46</c:v>
                </c:pt>
                <c:pt idx="467">
                  <c:v>689.62</c:v>
                </c:pt>
                <c:pt idx="468">
                  <c:v>691.85</c:v>
                </c:pt>
                <c:pt idx="469">
                  <c:v>688.19</c:v>
                </c:pt>
                <c:pt idx="470">
                  <c:v>687.24</c:v>
                </c:pt>
                <c:pt idx="471">
                  <c:v>681.94</c:v>
                </c:pt>
                <c:pt idx="472">
                  <c:v>672.28</c:v>
                </c:pt>
                <c:pt idx="473">
                  <c:v>657.46</c:v>
                </c:pt>
                <c:pt idx="474">
                  <c:v>667.28</c:v>
                </c:pt>
                <c:pt idx="475">
                  <c:v>661.92</c:v>
                </c:pt>
                <c:pt idx="476">
                  <c:v>668.66</c:v>
                </c:pt>
                <c:pt idx="477">
                  <c:v>668.69</c:v>
                </c:pt>
                <c:pt idx="478">
                  <c:v>665.49</c:v>
                </c:pt>
                <c:pt idx="479">
                  <c:v>661.36</c:v>
                </c:pt>
                <c:pt idx="480">
                  <c:v>657.77</c:v>
                </c:pt>
                <c:pt idx="481">
                  <c:v>661.55</c:v>
                </c:pt>
                <c:pt idx="482">
                  <c:v>651.79999999999995</c:v>
                </c:pt>
                <c:pt idx="483">
                  <c:v>642.45000000000005</c:v>
                </c:pt>
                <c:pt idx="484">
                  <c:v>639.37</c:v>
                </c:pt>
                <c:pt idx="485">
                  <c:v>631.67999999999995</c:v>
                </c:pt>
                <c:pt idx="486">
                  <c:v>632.04999999999995</c:v>
                </c:pt>
                <c:pt idx="487">
                  <c:v>637.70000000000005</c:v>
                </c:pt>
                <c:pt idx="488">
                  <c:v>632.17999999999995</c:v>
                </c:pt>
                <c:pt idx="489">
                  <c:v>632.29999999999995</c:v>
                </c:pt>
                <c:pt idx="490">
                  <c:v>634</c:v>
                </c:pt>
                <c:pt idx="491">
                  <c:v>626.85</c:v>
                </c:pt>
                <c:pt idx="492">
                  <c:v>623.02</c:v>
                </c:pt>
                <c:pt idx="493">
                  <c:v>631.92999999999995</c:v>
                </c:pt>
                <c:pt idx="494">
                  <c:v>632.47</c:v>
                </c:pt>
                <c:pt idx="495">
                  <c:v>632.47</c:v>
                </c:pt>
                <c:pt idx="496">
                  <c:v>638.69000000000005</c:v>
                </c:pt>
                <c:pt idx="497">
                  <c:v>638.41</c:v>
                </c:pt>
                <c:pt idx="498">
                  <c:v>637.45000000000005</c:v>
                </c:pt>
                <c:pt idx="499">
                  <c:v>621.58000000000004</c:v>
                </c:pt>
                <c:pt idx="500">
                  <c:v>615.95000000000005</c:v>
                </c:pt>
                <c:pt idx="501">
                  <c:v>607.39</c:v>
                </c:pt>
                <c:pt idx="502">
                  <c:v>589.20000000000005</c:v>
                </c:pt>
                <c:pt idx="503">
                  <c:v>582.66999999999996</c:v>
                </c:pt>
                <c:pt idx="504">
                  <c:v>592.29</c:v>
                </c:pt>
                <c:pt idx="505">
                  <c:v>584.82000000000005</c:v>
                </c:pt>
                <c:pt idx="506">
                  <c:v>570.9</c:v>
                </c:pt>
                <c:pt idx="507">
                  <c:v>555.63</c:v>
                </c:pt>
                <c:pt idx="508">
                  <c:v>555.05999999999995</c:v>
                </c:pt>
                <c:pt idx="509">
                  <c:v>557.42999999999995</c:v>
                </c:pt>
                <c:pt idx="510">
                  <c:v>516.5</c:v>
                </c:pt>
                <c:pt idx="511">
                  <c:v>518.63</c:v>
                </c:pt>
                <c:pt idx="512">
                  <c:v>526.52</c:v>
                </c:pt>
                <c:pt idx="513">
                  <c:v>532.65</c:v>
                </c:pt>
                <c:pt idx="514">
                  <c:v>548</c:v>
                </c:pt>
                <c:pt idx="515">
                  <c:v>555.54999999999995</c:v>
                </c:pt>
                <c:pt idx="516">
                  <c:v>555.54999999999995</c:v>
                </c:pt>
                <c:pt idx="517">
                  <c:v>552.38</c:v>
                </c:pt>
                <c:pt idx="518">
                  <c:v>547.49</c:v>
                </c:pt>
                <c:pt idx="519">
                  <c:v>547.41</c:v>
                </c:pt>
                <c:pt idx="520">
                  <c:v>553.61</c:v>
                </c:pt>
                <c:pt idx="521">
                  <c:v>553.61</c:v>
                </c:pt>
                <c:pt idx="522">
                  <c:v>545.67999999999995</c:v>
                </c:pt>
                <c:pt idx="523">
                  <c:v>537.38</c:v>
                </c:pt>
                <c:pt idx="524">
                  <c:v>525.21</c:v>
                </c:pt>
                <c:pt idx="525">
                  <c:v>499.39</c:v>
                </c:pt>
                <c:pt idx="526">
                  <c:v>495.03</c:v>
                </c:pt>
                <c:pt idx="527">
                  <c:v>483.33</c:v>
                </c:pt>
                <c:pt idx="528">
                  <c:v>467.39</c:v>
                </c:pt>
                <c:pt idx="529">
                  <c:v>459.59</c:v>
                </c:pt>
                <c:pt idx="530">
                  <c:v>465.13</c:v>
                </c:pt>
                <c:pt idx="531">
                  <c:v>450.99</c:v>
                </c:pt>
                <c:pt idx="532">
                  <c:v>450.99</c:v>
                </c:pt>
                <c:pt idx="533">
                  <c:v>450.77</c:v>
                </c:pt>
                <c:pt idx="534">
                  <c:v>435.85</c:v>
                </c:pt>
                <c:pt idx="535">
                  <c:v>446.38</c:v>
                </c:pt>
                <c:pt idx="536">
                  <c:v>475.05</c:v>
                </c:pt>
                <c:pt idx="537">
                  <c:v>467.97</c:v>
                </c:pt>
                <c:pt idx="538">
                  <c:v>473.22</c:v>
                </c:pt>
                <c:pt idx="539">
                  <c:v>475.06</c:v>
                </c:pt>
                <c:pt idx="540">
                  <c:v>483.22</c:v>
                </c:pt>
                <c:pt idx="541">
                  <c:v>490.67</c:v>
                </c:pt>
                <c:pt idx="542">
                  <c:v>488.71</c:v>
                </c:pt>
                <c:pt idx="543">
                  <c:v>469.44</c:v>
                </c:pt>
                <c:pt idx="544">
                  <c:v>466.92</c:v>
                </c:pt>
                <c:pt idx="545">
                  <c:v>475.74</c:v>
                </c:pt>
                <c:pt idx="546">
                  <c:v>475.2</c:v>
                </c:pt>
                <c:pt idx="547">
                  <c:v>464.55</c:v>
                </c:pt>
                <c:pt idx="548">
                  <c:v>444.45</c:v>
                </c:pt>
                <c:pt idx="549">
                  <c:v>435.63</c:v>
                </c:pt>
                <c:pt idx="550">
                  <c:v>423.61</c:v>
                </c:pt>
                <c:pt idx="551">
                  <c:v>433.58</c:v>
                </c:pt>
                <c:pt idx="552">
                  <c:v>433.58</c:v>
                </c:pt>
                <c:pt idx="553">
                  <c:v>453.48</c:v>
                </c:pt>
                <c:pt idx="554">
                  <c:v>466.16</c:v>
                </c:pt>
                <c:pt idx="555">
                  <c:v>466.21</c:v>
                </c:pt>
                <c:pt idx="556">
                  <c:v>459.73</c:v>
                </c:pt>
                <c:pt idx="557">
                  <c:v>468.76</c:v>
                </c:pt>
                <c:pt idx="558">
                  <c:v>460.2</c:v>
                </c:pt>
                <c:pt idx="559">
                  <c:v>454.21</c:v>
                </c:pt>
                <c:pt idx="560">
                  <c:v>457.02</c:v>
                </c:pt>
                <c:pt idx="561">
                  <c:v>466.01</c:v>
                </c:pt>
                <c:pt idx="562">
                  <c:v>470.98</c:v>
                </c:pt>
                <c:pt idx="563">
                  <c:v>473.61</c:v>
                </c:pt>
                <c:pt idx="564">
                  <c:v>484.2</c:v>
                </c:pt>
                <c:pt idx="565">
                  <c:v>499.18</c:v>
                </c:pt>
                <c:pt idx="566">
                  <c:v>511.13</c:v>
                </c:pt>
                <c:pt idx="567">
                  <c:v>522.42999999999995</c:v>
                </c:pt>
                <c:pt idx="568">
                  <c:v>500.79</c:v>
                </c:pt>
                <c:pt idx="569">
                  <c:v>499.45</c:v>
                </c:pt>
                <c:pt idx="570">
                  <c:v>494.8</c:v>
                </c:pt>
                <c:pt idx="571">
                  <c:v>504.53</c:v>
                </c:pt>
                <c:pt idx="572">
                  <c:v>510.98</c:v>
                </c:pt>
                <c:pt idx="573">
                  <c:v>503.43</c:v>
                </c:pt>
                <c:pt idx="574">
                  <c:v>512.20000000000005</c:v>
                </c:pt>
                <c:pt idx="575">
                  <c:v>524.27</c:v>
                </c:pt>
                <c:pt idx="576">
                  <c:v>526.27</c:v>
                </c:pt>
                <c:pt idx="577">
                  <c:v>516.51</c:v>
                </c:pt>
                <c:pt idx="578">
                  <c:v>517.16</c:v>
                </c:pt>
                <c:pt idx="579">
                  <c:v>499.36</c:v>
                </c:pt>
                <c:pt idx="580">
                  <c:v>500</c:v>
                </c:pt>
                <c:pt idx="581">
                  <c:v>500</c:v>
                </c:pt>
                <c:pt idx="582">
                  <c:v>497.08</c:v>
                </c:pt>
                <c:pt idx="583">
                  <c:v>495.2</c:v>
                </c:pt>
                <c:pt idx="584">
                  <c:v>502.31</c:v>
                </c:pt>
                <c:pt idx="585">
                  <c:v>502.74</c:v>
                </c:pt>
                <c:pt idx="586">
                  <c:v>491.97</c:v>
                </c:pt>
                <c:pt idx="587">
                  <c:v>489</c:v>
                </c:pt>
                <c:pt idx="588">
                  <c:v>480.37</c:v>
                </c:pt>
                <c:pt idx="589">
                  <c:v>485.22</c:v>
                </c:pt>
                <c:pt idx="590">
                  <c:v>485.82</c:v>
                </c:pt>
                <c:pt idx="591">
                  <c:v>500.05</c:v>
                </c:pt>
                <c:pt idx="592">
                  <c:v>509.33</c:v>
                </c:pt>
                <c:pt idx="593">
                  <c:v>514.47</c:v>
                </c:pt>
                <c:pt idx="594">
                  <c:v>530.08000000000004</c:v>
                </c:pt>
                <c:pt idx="595">
                  <c:v>532.14</c:v>
                </c:pt>
                <c:pt idx="596">
                  <c:v>531.20000000000005</c:v>
                </c:pt>
                <c:pt idx="597">
                  <c:v>532.97</c:v>
                </c:pt>
                <c:pt idx="598">
                  <c:v>547.69000000000005</c:v>
                </c:pt>
                <c:pt idx="599">
                  <c:v>554.11</c:v>
                </c:pt>
                <c:pt idx="600">
                  <c:v>558.44000000000005</c:v>
                </c:pt>
                <c:pt idx="601">
                  <c:v>563.37</c:v>
                </c:pt>
                <c:pt idx="602">
                  <c:v>555.66</c:v>
                </c:pt>
                <c:pt idx="603">
                  <c:v>548.66</c:v>
                </c:pt>
                <c:pt idx="604">
                  <c:v>546.36</c:v>
                </c:pt>
                <c:pt idx="605">
                  <c:v>537.21</c:v>
                </c:pt>
                <c:pt idx="606">
                  <c:v>534.69000000000005</c:v>
                </c:pt>
                <c:pt idx="607">
                  <c:v>527.14</c:v>
                </c:pt>
                <c:pt idx="608">
                  <c:v>513.91</c:v>
                </c:pt>
                <c:pt idx="609">
                  <c:v>516.58000000000004</c:v>
                </c:pt>
                <c:pt idx="610">
                  <c:v>507.81</c:v>
                </c:pt>
                <c:pt idx="611">
                  <c:v>507.04</c:v>
                </c:pt>
                <c:pt idx="612">
                  <c:v>500.29</c:v>
                </c:pt>
                <c:pt idx="613">
                  <c:v>502.76</c:v>
                </c:pt>
                <c:pt idx="614">
                  <c:v>506.09</c:v>
                </c:pt>
                <c:pt idx="615">
                  <c:v>499.67</c:v>
                </c:pt>
                <c:pt idx="616">
                  <c:v>490.98</c:v>
                </c:pt>
                <c:pt idx="617">
                  <c:v>497.44</c:v>
                </c:pt>
                <c:pt idx="618">
                  <c:v>504.73</c:v>
                </c:pt>
                <c:pt idx="619">
                  <c:v>498.99</c:v>
                </c:pt>
                <c:pt idx="620">
                  <c:v>494.31</c:v>
                </c:pt>
                <c:pt idx="621">
                  <c:v>498.65</c:v>
                </c:pt>
                <c:pt idx="622">
                  <c:v>495.44</c:v>
                </c:pt>
                <c:pt idx="623">
                  <c:v>493.2</c:v>
                </c:pt>
                <c:pt idx="624">
                  <c:v>502.48</c:v>
                </c:pt>
                <c:pt idx="625">
                  <c:v>501.58</c:v>
                </c:pt>
                <c:pt idx="626">
                  <c:v>503.13</c:v>
                </c:pt>
                <c:pt idx="627">
                  <c:v>503.13</c:v>
                </c:pt>
                <c:pt idx="628">
                  <c:v>511.01</c:v>
                </c:pt>
                <c:pt idx="629">
                  <c:v>509.45</c:v>
                </c:pt>
                <c:pt idx="630">
                  <c:v>507.43</c:v>
                </c:pt>
                <c:pt idx="631">
                  <c:v>507.43</c:v>
                </c:pt>
                <c:pt idx="632">
                  <c:v>514.64</c:v>
                </c:pt>
                <c:pt idx="633">
                  <c:v>522.92999999999995</c:v>
                </c:pt>
                <c:pt idx="634">
                  <c:v>526.29</c:v>
                </c:pt>
                <c:pt idx="635">
                  <c:v>516.39</c:v>
                </c:pt>
                <c:pt idx="636">
                  <c:v>499.52</c:v>
                </c:pt>
                <c:pt idx="637">
                  <c:v>483.79</c:v>
                </c:pt>
                <c:pt idx="638">
                  <c:v>469.26</c:v>
                </c:pt>
                <c:pt idx="639">
                  <c:v>471.57</c:v>
                </c:pt>
                <c:pt idx="640">
                  <c:v>461.52</c:v>
                </c:pt>
                <c:pt idx="641">
                  <c:v>470.81</c:v>
                </c:pt>
                <c:pt idx="642">
                  <c:v>479.66</c:v>
                </c:pt>
                <c:pt idx="643">
                  <c:v>479.58</c:v>
                </c:pt>
                <c:pt idx="644">
                  <c:v>477.43</c:v>
                </c:pt>
                <c:pt idx="645">
                  <c:v>497.7</c:v>
                </c:pt>
                <c:pt idx="646">
                  <c:v>479.99</c:v>
                </c:pt>
                <c:pt idx="647">
                  <c:v>453.79</c:v>
                </c:pt>
                <c:pt idx="648">
                  <c:v>465.4</c:v>
                </c:pt>
                <c:pt idx="649">
                  <c:v>478.12</c:v>
                </c:pt>
                <c:pt idx="650">
                  <c:v>476.38</c:v>
                </c:pt>
                <c:pt idx="651">
                  <c:v>483</c:v>
                </c:pt>
                <c:pt idx="652">
                  <c:v>483</c:v>
                </c:pt>
                <c:pt idx="653">
                  <c:v>469.07</c:v>
                </c:pt>
                <c:pt idx="654">
                  <c:v>465.16</c:v>
                </c:pt>
                <c:pt idx="655">
                  <c:v>462.97</c:v>
                </c:pt>
                <c:pt idx="656">
                  <c:v>468.86</c:v>
                </c:pt>
                <c:pt idx="657">
                  <c:v>476.03</c:v>
                </c:pt>
                <c:pt idx="658">
                  <c:v>485.94</c:v>
                </c:pt>
                <c:pt idx="659">
                  <c:v>484.4</c:v>
                </c:pt>
                <c:pt idx="660">
                  <c:v>483.73</c:v>
                </c:pt>
                <c:pt idx="661">
                  <c:v>483.77</c:v>
                </c:pt>
                <c:pt idx="662">
                  <c:v>487.71</c:v>
                </c:pt>
                <c:pt idx="663">
                  <c:v>486.65</c:v>
                </c:pt>
                <c:pt idx="664">
                  <c:v>488.11</c:v>
                </c:pt>
                <c:pt idx="665">
                  <c:v>491.05</c:v>
                </c:pt>
                <c:pt idx="666">
                  <c:v>487.53</c:v>
                </c:pt>
                <c:pt idx="667">
                  <c:v>483.81</c:v>
                </c:pt>
                <c:pt idx="668">
                  <c:v>484.76</c:v>
                </c:pt>
                <c:pt idx="669">
                  <c:v>482.52</c:v>
                </c:pt>
                <c:pt idx="670">
                  <c:v>483.87</c:v>
                </c:pt>
                <c:pt idx="671">
                  <c:v>490.77</c:v>
                </c:pt>
                <c:pt idx="672">
                  <c:v>480.02</c:v>
                </c:pt>
                <c:pt idx="673">
                  <c:v>472.02</c:v>
                </c:pt>
                <c:pt idx="674">
                  <c:v>471.64</c:v>
                </c:pt>
                <c:pt idx="675">
                  <c:v>477.01</c:v>
                </c:pt>
                <c:pt idx="676">
                  <c:v>481.52</c:v>
                </c:pt>
                <c:pt idx="677">
                  <c:v>489.77</c:v>
                </c:pt>
                <c:pt idx="678">
                  <c:v>490.34</c:v>
                </c:pt>
                <c:pt idx="679">
                  <c:v>488.69</c:v>
                </c:pt>
                <c:pt idx="680">
                  <c:v>491.09</c:v>
                </c:pt>
                <c:pt idx="681">
                  <c:v>495.51</c:v>
                </c:pt>
                <c:pt idx="682">
                  <c:v>497.07</c:v>
                </c:pt>
                <c:pt idx="683">
                  <c:v>495.47</c:v>
                </c:pt>
                <c:pt idx="684">
                  <c:v>490.64</c:v>
                </c:pt>
                <c:pt idx="685">
                  <c:v>497.9</c:v>
                </c:pt>
                <c:pt idx="686">
                  <c:v>499.03</c:v>
                </c:pt>
                <c:pt idx="687">
                  <c:v>496.3</c:v>
                </c:pt>
                <c:pt idx="688">
                  <c:v>500.6</c:v>
                </c:pt>
                <c:pt idx="689">
                  <c:v>495.28</c:v>
                </c:pt>
                <c:pt idx="690">
                  <c:v>489.03</c:v>
                </c:pt>
                <c:pt idx="691">
                  <c:v>486.66</c:v>
                </c:pt>
                <c:pt idx="692">
                  <c:v>490.06</c:v>
                </c:pt>
                <c:pt idx="693">
                  <c:v>493.21</c:v>
                </c:pt>
                <c:pt idx="694">
                  <c:v>491.7</c:v>
                </c:pt>
                <c:pt idx="695">
                  <c:v>493.46</c:v>
                </c:pt>
                <c:pt idx="696">
                  <c:v>495.62</c:v>
                </c:pt>
                <c:pt idx="697">
                  <c:v>495.62</c:v>
                </c:pt>
                <c:pt idx="698">
                  <c:v>503.39</c:v>
                </c:pt>
                <c:pt idx="699">
                  <c:v>507.74</c:v>
                </c:pt>
                <c:pt idx="700">
                  <c:v>514.82000000000005</c:v>
                </c:pt>
                <c:pt idx="701">
                  <c:v>507.18</c:v>
                </c:pt>
                <c:pt idx="702">
                  <c:v>503.33</c:v>
                </c:pt>
                <c:pt idx="703">
                  <c:v>495.62</c:v>
                </c:pt>
                <c:pt idx="704">
                  <c:v>489.76</c:v>
                </c:pt>
                <c:pt idx="705">
                  <c:v>488.57</c:v>
                </c:pt>
                <c:pt idx="706">
                  <c:v>486.73</c:v>
                </c:pt>
                <c:pt idx="707">
                  <c:v>490</c:v>
                </c:pt>
                <c:pt idx="708">
                  <c:v>485.88</c:v>
                </c:pt>
                <c:pt idx="709">
                  <c:v>492.92</c:v>
                </c:pt>
                <c:pt idx="710">
                  <c:v>502.91</c:v>
                </c:pt>
                <c:pt idx="711">
                  <c:v>497.61</c:v>
                </c:pt>
                <c:pt idx="712">
                  <c:v>493.86</c:v>
                </c:pt>
                <c:pt idx="713">
                  <c:v>489.53</c:v>
                </c:pt>
                <c:pt idx="714">
                  <c:v>496.42</c:v>
                </c:pt>
                <c:pt idx="715">
                  <c:v>496.07</c:v>
                </c:pt>
                <c:pt idx="716">
                  <c:v>498.24</c:v>
                </c:pt>
                <c:pt idx="717">
                  <c:v>499.56</c:v>
                </c:pt>
                <c:pt idx="718">
                  <c:v>499.75</c:v>
                </c:pt>
                <c:pt idx="719">
                  <c:v>504.93</c:v>
                </c:pt>
                <c:pt idx="720">
                  <c:v>510.43</c:v>
                </c:pt>
                <c:pt idx="721">
                  <c:v>509.13</c:v>
                </c:pt>
                <c:pt idx="722">
                  <c:v>513.51</c:v>
                </c:pt>
                <c:pt idx="723">
                  <c:v>508.97</c:v>
                </c:pt>
                <c:pt idx="724">
                  <c:v>502.72</c:v>
                </c:pt>
                <c:pt idx="725">
                  <c:v>495.6</c:v>
                </c:pt>
                <c:pt idx="726">
                  <c:v>499.48</c:v>
                </c:pt>
                <c:pt idx="727">
                  <c:v>496.49</c:v>
                </c:pt>
                <c:pt idx="728">
                  <c:v>500.24</c:v>
                </c:pt>
                <c:pt idx="729">
                  <c:v>504.15</c:v>
                </c:pt>
                <c:pt idx="730">
                  <c:v>507.77</c:v>
                </c:pt>
                <c:pt idx="731">
                  <c:v>506</c:v>
                </c:pt>
                <c:pt idx="732">
                  <c:v>509</c:v>
                </c:pt>
                <c:pt idx="733">
                  <c:v>504.32</c:v>
                </c:pt>
                <c:pt idx="734">
                  <c:v>500.95</c:v>
                </c:pt>
                <c:pt idx="735">
                  <c:v>500.27</c:v>
                </c:pt>
                <c:pt idx="736">
                  <c:v>491.81</c:v>
                </c:pt>
                <c:pt idx="737">
                  <c:v>487.87</c:v>
                </c:pt>
                <c:pt idx="738">
                  <c:v>481.85</c:v>
                </c:pt>
                <c:pt idx="739">
                  <c:v>462.41</c:v>
                </c:pt>
                <c:pt idx="740">
                  <c:v>461.67</c:v>
                </c:pt>
                <c:pt idx="741">
                  <c:v>457.39</c:v>
                </c:pt>
                <c:pt idx="742">
                  <c:v>463.85</c:v>
                </c:pt>
                <c:pt idx="743">
                  <c:v>455.83</c:v>
                </c:pt>
                <c:pt idx="744">
                  <c:v>453.18</c:v>
                </c:pt>
                <c:pt idx="745">
                  <c:v>461.8</c:v>
                </c:pt>
                <c:pt idx="746">
                  <c:v>457.75</c:v>
                </c:pt>
                <c:pt idx="747">
                  <c:v>463.73</c:v>
                </c:pt>
                <c:pt idx="748">
                  <c:v>467.04</c:v>
                </c:pt>
                <c:pt idx="749">
                  <c:v>468.16</c:v>
                </c:pt>
                <c:pt idx="750">
                  <c:v>462.37</c:v>
                </c:pt>
                <c:pt idx="751">
                  <c:v>464.72</c:v>
                </c:pt>
                <c:pt idx="752">
                  <c:v>474.81</c:v>
                </c:pt>
                <c:pt idx="753">
                  <c:v>475.82</c:v>
                </c:pt>
                <c:pt idx="754">
                  <c:v>474.33</c:v>
                </c:pt>
                <c:pt idx="755">
                  <c:v>474.33</c:v>
                </c:pt>
                <c:pt idx="756">
                  <c:v>472.66</c:v>
                </c:pt>
                <c:pt idx="757">
                  <c:v>466.84</c:v>
                </c:pt>
                <c:pt idx="758">
                  <c:v>465.39</c:v>
                </c:pt>
                <c:pt idx="759">
                  <c:v>467.27</c:v>
                </c:pt>
                <c:pt idx="760">
                  <c:v>473.5</c:v>
                </c:pt>
                <c:pt idx="761">
                  <c:v>481.63</c:v>
                </c:pt>
                <c:pt idx="762">
                  <c:v>487.7</c:v>
                </c:pt>
                <c:pt idx="763">
                  <c:v>494.11</c:v>
                </c:pt>
                <c:pt idx="764">
                  <c:v>499.73</c:v>
                </c:pt>
                <c:pt idx="765">
                  <c:v>508.54</c:v>
                </c:pt>
                <c:pt idx="766">
                  <c:v>508.05</c:v>
                </c:pt>
                <c:pt idx="767">
                  <c:v>500</c:v>
                </c:pt>
                <c:pt idx="768">
                  <c:v>504.69</c:v>
                </c:pt>
                <c:pt idx="769">
                  <c:v>500.55</c:v>
                </c:pt>
                <c:pt idx="770">
                  <c:v>500.92</c:v>
                </c:pt>
                <c:pt idx="771">
                  <c:v>502.39</c:v>
                </c:pt>
                <c:pt idx="772">
                  <c:v>497.13</c:v>
                </c:pt>
                <c:pt idx="773">
                  <c:v>497.96</c:v>
                </c:pt>
                <c:pt idx="774">
                  <c:v>502.3</c:v>
                </c:pt>
                <c:pt idx="775">
                  <c:v>500.67</c:v>
                </c:pt>
                <c:pt idx="776">
                  <c:v>499.9</c:v>
                </c:pt>
                <c:pt idx="777">
                  <c:v>499.9</c:v>
                </c:pt>
                <c:pt idx="778">
                  <c:v>500.34</c:v>
                </c:pt>
                <c:pt idx="779">
                  <c:v>499.6</c:v>
                </c:pt>
                <c:pt idx="780">
                  <c:v>500.27</c:v>
                </c:pt>
                <c:pt idx="781">
                  <c:v>499.06</c:v>
                </c:pt>
                <c:pt idx="782">
                  <c:v>499.06</c:v>
                </c:pt>
                <c:pt idx="783">
                  <c:v>511.82</c:v>
                </c:pt>
                <c:pt idx="784">
                  <c:v>518.53</c:v>
                </c:pt>
                <c:pt idx="785">
                  <c:v>524.92999999999995</c:v>
                </c:pt>
                <c:pt idx="786">
                  <c:v>526.24</c:v>
                </c:pt>
                <c:pt idx="787">
                  <c:v>521.51</c:v>
                </c:pt>
                <c:pt idx="788">
                  <c:v>516.1</c:v>
                </c:pt>
                <c:pt idx="789">
                  <c:v>522.1</c:v>
                </c:pt>
                <c:pt idx="790">
                  <c:v>526.85</c:v>
                </c:pt>
                <c:pt idx="791">
                  <c:v>528.37</c:v>
                </c:pt>
                <c:pt idx="792">
                  <c:v>528.37</c:v>
                </c:pt>
                <c:pt idx="793">
                  <c:v>529.33000000000004</c:v>
                </c:pt>
                <c:pt idx="794">
                  <c:v>529.61</c:v>
                </c:pt>
                <c:pt idx="795">
                  <c:v>532.48</c:v>
                </c:pt>
                <c:pt idx="796">
                  <c:v>539.14</c:v>
                </c:pt>
                <c:pt idx="797">
                  <c:v>536.76</c:v>
                </c:pt>
                <c:pt idx="798">
                  <c:v>541.12</c:v>
                </c:pt>
                <c:pt idx="799">
                  <c:v>545.65</c:v>
                </c:pt>
                <c:pt idx="800">
                  <c:v>542.84</c:v>
                </c:pt>
                <c:pt idx="801">
                  <c:v>539.4</c:v>
                </c:pt>
                <c:pt idx="802">
                  <c:v>531.79</c:v>
                </c:pt>
                <c:pt idx="803">
                  <c:v>533.57000000000005</c:v>
                </c:pt>
                <c:pt idx="804">
                  <c:v>533.20000000000005</c:v>
                </c:pt>
                <c:pt idx="805">
                  <c:v>522.71</c:v>
                </c:pt>
                <c:pt idx="806">
                  <c:v>528.07000000000005</c:v>
                </c:pt>
                <c:pt idx="807">
                  <c:v>527.16999999999996</c:v>
                </c:pt>
                <c:pt idx="808">
                  <c:v>525.6</c:v>
                </c:pt>
                <c:pt idx="809">
                  <c:v>516.44000000000005</c:v>
                </c:pt>
                <c:pt idx="810">
                  <c:v>522.44000000000005</c:v>
                </c:pt>
                <c:pt idx="811">
                  <c:v>532.61</c:v>
                </c:pt>
                <c:pt idx="812">
                  <c:v>538.12</c:v>
                </c:pt>
                <c:pt idx="813">
                  <c:v>539.25</c:v>
                </c:pt>
                <c:pt idx="814">
                  <c:v>540.45000000000005</c:v>
                </c:pt>
                <c:pt idx="815">
                  <c:v>540.46</c:v>
                </c:pt>
                <c:pt idx="816">
                  <c:v>536.79</c:v>
                </c:pt>
                <c:pt idx="817">
                  <c:v>536.79</c:v>
                </c:pt>
                <c:pt idx="818">
                  <c:v>543.26</c:v>
                </c:pt>
                <c:pt idx="819">
                  <c:v>538.67999999999995</c:v>
                </c:pt>
                <c:pt idx="820">
                  <c:v>538.91</c:v>
                </c:pt>
                <c:pt idx="821">
                  <c:v>530.62</c:v>
                </c:pt>
                <c:pt idx="822">
                  <c:v>531.76</c:v>
                </c:pt>
                <c:pt idx="823">
                  <c:v>532.64</c:v>
                </c:pt>
                <c:pt idx="824">
                  <c:v>540.53</c:v>
                </c:pt>
                <c:pt idx="825">
                  <c:v>537.75</c:v>
                </c:pt>
                <c:pt idx="826">
                  <c:v>539.16</c:v>
                </c:pt>
                <c:pt idx="827">
                  <c:v>541.03</c:v>
                </c:pt>
                <c:pt idx="828">
                  <c:v>536.4</c:v>
                </c:pt>
                <c:pt idx="829">
                  <c:v>533.65</c:v>
                </c:pt>
                <c:pt idx="830">
                  <c:v>528.75</c:v>
                </c:pt>
                <c:pt idx="831">
                  <c:v>532.46</c:v>
                </c:pt>
                <c:pt idx="832">
                  <c:v>535.66999999999996</c:v>
                </c:pt>
                <c:pt idx="833">
                  <c:v>529.49</c:v>
                </c:pt>
                <c:pt idx="834">
                  <c:v>534.95000000000005</c:v>
                </c:pt>
                <c:pt idx="835">
                  <c:v>543.13</c:v>
                </c:pt>
                <c:pt idx="836">
                  <c:v>544.25</c:v>
                </c:pt>
                <c:pt idx="837">
                  <c:v>542.46</c:v>
                </c:pt>
                <c:pt idx="838">
                  <c:v>532.32000000000005</c:v>
                </c:pt>
                <c:pt idx="839">
                  <c:v>524.19000000000005</c:v>
                </c:pt>
                <c:pt idx="840">
                  <c:v>524.08000000000004</c:v>
                </c:pt>
                <c:pt idx="841">
                  <c:v>525.4</c:v>
                </c:pt>
                <c:pt idx="842">
                  <c:v>518.96</c:v>
                </c:pt>
                <c:pt idx="843">
                  <c:v>526.52</c:v>
                </c:pt>
                <c:pt idx="844">
                  <c:v>527.1</c:v>
                </c:pt>
                <c:pt idx="845">
                  <c:v>534.11</c:v>
                </c:pt>
                <c:pt idx="846">
                  <c:v>531.14</c:v>
                </c:pt>
                <c:pt idx="847">
                  <c:v>528.65</c:v>
                </c:pt>
                <c:pt idx="848">
                  <c:v>526.05999999999995</c:v>
                </c:pt>
                <c:pt idx="849">
                  <c:v>522.29</c:v>
                </c:pt>
                <c:pt idx="850">
                  <c:v>524.65</c:v>
                </c:pt>
                <c:pt idx="851">
                  <c:v>524.63</c:v>
                </c:pt>
                <c:pt idx="852">
                  <c:v>532.4</c:v>
                </c:pt>
                <c:pt idx="853">
                  <c:v>533.73</c:v>
                </c:pt>
                <c:pt idx="854">
                  <c:v>529.29</c:v>
                </c:pt>
                <c:pt idx="855">
                  <c:v>525.63</c:v>
                </c:pt>
                <c:pt idx="856">
                  <c:v>525.63</c:v>
                </c:pt>
                <c:pt idx="857">
                  <c:v>528.46</c:v>
                </c:pt>
                <c:pt idx="858">
                  <c:v>524.29</c:v>
                </c:pt>
                <c:pt idx="859">
                  <c:v>517.42999999999995</c:v>
                </c:pt>
                <c:pt idx="860">
                  <c:v>518.01</c:v>
                </c:pt>
                <c:pt idx="861">
                  <c:v>515.89</c:v>
                </c:pt>
                <c:pt idx="862">
                  <c:v>522.82000000000005</c:v>
                </c:pt>
                <c:pt idx="863">
                  <c:v>525.70000000000005</c:v>
                </c:pt>
                <c:pt idx="864">
                  <c:v>526.1</c:v>
                </c:pt>
                <c:pt idx="865">
                  <c:v>524.32000000000005</c:v>
                </c:pt>
                <c:pt idx="866">
                  <c:v>523.14</c:v>
                </c:pt>
                <c:pt idx="867">
                  <c:v>521.9</c:v>
                </c:pt>
                <c:pt idx="868">
                  <c:v>520.94000000000005</c:v>
                </c:pt>
                <c:pt idx="869">
                  <c:v>512.23</c:v>
                </c:pt>
                <c:pt idx="870">
                  <c:v>507.29</c:v>
                </c:pt>
                <c:pt idx="871">
                  <c:v>511.74</c:v>
                </c:pt>
                <c:pt idx="872">
                  <c:v>510.65</c:v>
                </c:pt>
                <c:pt idx="873">
                  <c:v>508.44</c:v>
                </c:pt>
                <c:pt idx="874">
                  <c:v>512.47</c:v>
                </c:pt>
                <c:pt idx="875">
                  <c:v>511.82</c:v>
                </c:pt>
                <c:pt idx="876">
                  <c:v>511.82</c:v>
                </c:pt>
                <c:pt idx="877">
                  <c:v>517.72</c:v>
                </c:pt>
                <c:pt idx="878">
                  <c:v>516.37</c:v>
                </c:pt>
                <c:pt idx="879">
                  <c:v>510.56</c:v>
                </c:pt>
                <c:pt idx="880">
                  <c:v>505.6</c:v>
                </c:pt>
                <c:pt idx="881">
                  <c:v>509.73</c:v>
                </c:pt>
                <c:pt idx="882">
                  <c:v>513.99</c:v>
                </c:pt>
                <c:pt idx="883">
                  <c:v>512.38</c:v>
                </c:pt>
                <c:pt idx="884">
                  <c:v>506.03</c:v>
                </c:pt>
                <c:pt idx="885">
                  <c:v>504.37</c:v>
                </c:pt>
                <c:pt idx="886">
                  <c:v>502.69</c:v>
                </c:pt>
                <c:pt idx="887">
                  <c:v>502.69</c:v>
                </c:pt>
                <c:pt idx="888">
                  <c:v>496.16</c:v>
                </c:pt>
                <c:pt idx="889">
                  <c:v>494.76</c:v>
                </c:pt>
                <c:pt idx="890">
                  <c:v>504.43</c:v>
                </c:pt>
                <c:pt idx="891">
                  <c:v>504.48</c:v>
                </c:pt>
                <c:pt idx="892">
                  <c:v>502.31</c:v>
                </c:pt>
                <c:pt idx="893">
                  <c:v>499.55</c:v>
                </c:pt>
                <c:pt idx="894">
                  <c:v>493.88</c:v>
                </c:pt>
                <c:pt idx="895">
                  <c:v>492.11</c:v>
                </c:pt>
                <c:pt idx="896">
                  <c:v>494.79</c:v>
                </c:pt>
                <c:pt idx="897">
                  <c:v>498.22</c:v>
                </c:pt>
                <c:pt idx="898">
                  <c:v>501.54</c:v>
                </c:pt>
                <c:pt idx="899">
                  <c:v>495.65</c:v>
                </c:pt>
                <c:pt idx="900">
                  <c:v>482.71</c:v>
                </c:pt>
                <c:pt idx="901">
                  <c:v>490.67</c:v>
                </c:pt>
                <c:pt idx="902">
                  <c:v>488.79</c:v>
                </c:pt>
                <c:pt idx="903">
                  <c:v>481.5</c:v>
                </c:pt>
                <c:pt idx="904">
                  <c:v>481.23</c:v>
                </c:pt>
                <c:pt idx="905">
                  <c:v>486.89</c:v>
                </c:pt>
                <c:pt idx="906">
                  <c:v>495.12</c:v>
                </c:pt>
                <c:pt idx="907">
                  <c:v>498.68</c:v>
                </c:pt>
                <c:pt idx="908">
                  <c:v>500.11</c:v>
                </c:pt>
                <c:pt idx="909">
                  <c:v>508.24</c:v>
                </c:pt>
                <c:pt idx="910">
                  <c:v>513.46</c:v>
                </c:pt>
                <c:pt idx="911">
                  <c:v>515.57000000000005</c:v>
                </c:pt>
                <c:pt idx="912">
                  <c:v>531.34</c:v>
                </c:pt>
                <c:pt idx="913">
                  <c:v>531.34</c:v>
                </c:pt>
                <c:pt idx="914">
                  <c:v>521.14</c:v>
                </c:pt>
                <c:pt idx="915">
                  <c:v>520.17999999999995</c:v>
                </c:pt>
                <c:pt idx="916">
                  <c:v>513.95000000000005</c:v>
                </c:pt>
                <c:pt idx="917">
                  <c:v>520.66</c:v>
                </c:pt>
                <c:pt idx="918">
                  <c:v>523.96</c:v>
                </c:pt>
                <c:pt idx="919">
                  <c:v>526.45000000000005</c:v>
                </c:pt>
                <c:pt idx="920">
                  <c:v>530.12</c:v>
                </c:pt>
                <c:pt idx="921">
                  <c:v>533.12</c:v>
                </c:pt>
                <c:pt idx="922">
                  <c:v>536.23</c:v>
                </c:pt>
                <c:pt idx="923">
                  <c:v>536.4</c:v>
                </c:pt>
                <c:pt idx="924">
                  <c:v>539.65</c:v>
                </c:pt>
                <c:pt idx="925">
                  <c:v>538.22</c:v>
                </c:pt>
                <c:pt idx="926">
                  <c:v>532.12</c:v>
                </c:pt>
                <c:pt idx="927">
                  <c:v>534.72</c:v>
                </c:pt>
                <c:pt idx="928">
                  <c:v>539.51</c:v>
                </c:pt>
                <c:pt idx="929">
                  <c:v>535.14</c:v>
                </c:pt>
                <c:pt idx="930">
                  <c:v>539.19000000000005</c:v>
                </c:pt>
                <c:pt idx="931">
                  <c:v>540.54999999999995</c:v>
                </c:pt>
                <c:pt idx="932">
                  <c:v>542.22</c:v>
                </c:pt>
                <c:pt idx="933">
                  <c:v>542.72</c:v>
                </c:pt>
                <c:pt idx="934">
                  <c:v>539.15</c:v>
                </c:pt>
                <c:pt idx="935">
                  <c:v>527.65</c:v>
                </c:pt>
                <c:pt idx="936">
                  <c:v>530.62</c:v>
                </c:pt>
                <c:pt idx="937">
                  <c:v>530.04999999999995</c:v>
                </c:pt>
                <c:pt idx="938">
                  <c:v>526.24</c:v>
                </c:pt>
                <c:pt idx="939">
                  <c:v>523.4</c:v>
                </c:pt>
                <c:pt idx="940">
                  <c:v>515.69000000000005</c:v>
                </c:pt>
                <c:pt idx="941">
                  <c:v>513.79999999999995</c:v>
                </c:pt>
                <c:pt idx="942">
                  <c:v>517.75</c:v>
                </c:pt>
                <c:pt idx="943">
                  <c:v>511.35</c:v>
                </c:pt>
                <c:pt idx="944">
                  <c:v>510.75</c:v>
                </c:pt>
                <c:pt idx="945">
                  <c:v>504.79</c:v>
                </c:pt>
                <c:pt idx="946">
                  <c:v>501.65</c:v>
                </c:pt>
                <c:pt idx="947">
                  <c:v>501.86</c:v>
                </c:pt>
                <c:pt idx="948">
                  <c:v>509.55</c:v>
                </c:pt>
                <c:pt idx="949">
                  <c:v>513.99</c:v>
                </c:pt>
                <c:pt idx="950">
                  <c:v>512.16</c:v>
                </c:pt>
                <c:pt idx="951">
                  <c:v>516.05999999999995</c:v>
                </c:pt>
                <c:pt idx="952">
                  <c:v>514.55999999999995</c:v>
                </c:pt>
                <c:pt idx="953">
                  <c:v>513.23</c:v>
                </c:pt>
                <c:pt idx="954">
                  <c:v>507.08</c:v>
                </c:pt>
                <c:pt idx="955">
                  <c:v>511.32</c:v>
                </c:pt>
                <c:pt idx="956">
                  <c:v>511.22</c:v>
                </c:pt>
                <c:pt idx="957">
                  <c:v>511.22</c:v>
                </c:pt>
                <c:pt idx="958">
                  <c:v>503.92</c:v>
                </c:pt>
                <c:pt idx="959">
                  <c:v>505.78</c:v>
                </c:pt>
                <c:pt idx="960">
                  <c:v>507.87</c:v>
                </c:pt>
                <c:pt idx="961">
                  <c:v>504.07</c:v>
                </c:pt>
                <c:pt idx="962">
                  <c:v>507.39</c:v>
                </c:pt>
                <c:pt idx="963">
                  <c:v>507.54</c:v>
                </c:pt>
                <c:pt idx="964">
                  <c:v>507.09</c:v>
                </c:pt>
                <c:pt idx="965">
                  <c:v>507.17</c:v>
                </c:pt>
                <c:pt idx="966">
                  <c:v>504.91</c:v>
                </c:pt>
                <c:pt idx="967">
                  <c:v>508.08</c:v>
                </c:pt>
                <c:pt idx="968">
                  <c:v>509.88</c:v>
                </c:pt>
                <c:pt idx="969">
                  <c:v>511.77</c:v>
                </c:pt>
                <c:pt idx="970">
                  <c:v>511.7</c:v>
                </c:pt>
                <c:pt idx="971">
                  <c:v>513.24</c:v>
                </c:pt>
                <c:pt idx="972">
                  <c:v>514.86</c:v>
                </c:pt>
                <c:pt idx="973">
                  <c:v>513.71</c:v>
                </c:pt>
                <c:pt idx="974">
                  <c:v>513.74</c:v>
                </c:pt>
                <c:pt idx="975">
                  <c:v>514.76</c:v>
                </c:pt>
                <c:pt idx="976">
                  <c:v>515.34</c:v>
                </c:pt>
                <c:pt idx="977">
                  <c:v>517.20000000000005</c:v>
                </c:pt>
                <c:pt idx="978">
                  <c:v>516.87</c:v>
                </c:pt>
                <c:pt idx="979">
                  <c:v>512.99</c:v>
                </c:pt>
                <c:pt idx="980">
                  <c:v>512.72</c:v>
                </c:pt>
                <c:pt idx="981">
                  <c:v>509.94</c:v>
                </c:pt>
                <c:pt idx="982">
                  <c:v>509.93</c:v>
                </c:pt>
                <c:pt idx="983">
                  <c:v>512.28</c:v>
                </c:pt>
                <c:pt idx="984">
                  <c:v>516.92999999999995</c:v>
                </c:pt>
                <c:pt idx="985">
                  <c:v>519.57000000000005</c:v>
                </c:pt>
                <c:pt idx="986">
                  <c:v>519.95000000000005</c:v>
                </c:pt>
                <c:pt idx="987">
                  <c:v>523.51</c:v>
                </c:pt>
                <c:pt idx="988">
                  <c:v>521.51</c:v>
                </c:pt>
                <c:pt idx="989">
                  <c:v>521.4</c:v>
                </c:pt>
                <c:pt idx="990">
                  <c:v>517.5</c:v>
                </c:pt>
                <c:pt idx="991">
                  <c:v>516.15</c:v>
                </c:pt>
                <c:pt idx="992">
                  <c:v>510.15</c:v>
                </c:pt>
                <c:pt idx="993">
                  <c:v>508.19</c:v>
                </c:pt>
                <c:pt idx="994">
                  <c:v>505.76</c:v>
                </c:pt>
                <c:pt idx="995">
                  <c:v>504.98</c:v>
                </c:pt>
                <c:pt idx="996">
                  <c:v>510.04</c:v>
                </c:pt>
                <c:pt idx="997">
                  <c:v>514.27</c:v>
                </c:pt>
                <c:pt idx="998">
                  <c:v>511.89</c:v>
                </c:pt>
                <c:pt idx="999">
                  <c:v>513.46</c:v>
                </c:pt>
                <c:pt idx="1000">
                  <c:v>513.03</c:v>
                </c:pt>
                <c:pt idx="1001">
                  <c:v>510.71</c:v>
                </c:pt>
                <c:pt idx="1002">
                  <c:v>516.98</c:v>
                </c:pt>
                <c:pt idx="1003">
                  <c:v>510.18</c:v>
                </c:pt>
                <c:pt idx="1004">
                  <c:v>509.11</c:v>
                </c:pt>
                <c:pt idx="1005">
                  <c:v>509.4</c:v>
                </c:pt>
                <c:pt idx="1006">
                  <c:v>504.83</c:v>
                </c:pt>
                <c:pt idx="1007">
                  <c:v>496.19</c:v>
                </c:pt>
                <c:pt idx="1008">
                  <c:v>487.6</c:v>
                </c:pt>
                <c:pt idx="1009">
                  <c:v>485.96</c:v>
                </c:pt>
                <c:pt idx="1010">
                  <c:v>484.31</c:v>
                </c:pt>
                <c:pt idx="1011">
                  <c:v>486.31</c:v>
                </c:pt>
                <c:pt idx="1012">
                  <c:v>485.77</c:v>
                </c:pt>
                <c:pt idx="1013">
                  <c:v>484.61</c:v>
                </c:pt>
                <c:pt idx="1014">
                  <c:v>490.25</c:v>
                </c:pt>
                <c:pt idx="1015">
                  <c:v>490.25</c:v>
                </c:pt>
                <c:pt idx="1016">
                  <c:v>495.66</c:v>
                </c:pt>
                <c:pt idx="1017">
                  <c:v>492.77</c:v>
                </c:pt>
                <c:pt idx="1018">
                  <c:v>493.64</c:v>
                </c:pt>
                <c:pt idx="1019">
                  <c:v>496.16</c:v>
                </c:pt>
                <c:pt idx="1020">
                  <c:v>496.58</c:v>
                </c:pt>
                <c:pt idx="1021">
                  <c:v>497.3</c:v>
                </c:pt>
                <c:pt idx="1022">
                  <c:v>499.49</c:v>
                </c:pt>
                <c:pt idx="1023">
                  <c:v>493.72</c:v>
                </c:pt>
                <c:pt idx="1024">
                  <c:v>485.19</c:v>
                </c:pt>
                <c:pt idx="1025">
                  <c:v>484.32</c:v>
                </c:pt>
                <c:pt idx="1026">
                  <c:v>483.38</c:v>
                </c:pt>
                <c:pt idx="1027">
                  <c:v>488.1</c:v>
                </c:pt>
                <c:pt idx="1028">
                  <c:v>491.48</c:v>
                </c:pt>
                <c:pt idx="1029">
                  <c:v>489.81</c:v>
                </c:pt>
                <c:pt idx="1030">
                  <c:v>490.96</c:v>
                </c:pt>
                <c:pt idx="1031">
                  <c:v>491.25</c:v>
                </c:pt>
                <c:pt idx="1032">
                  <c:v>499.85</c:v>
                </c:pt>
                <c:pt idx="1033">
                  <c:v>497.54</c:v>
                </c:pt>
                <c:pt idx="1034">
                  <c:v>498.56</c:v>
                </c:pt>
                <c:pt idx="1035">
                  <c:v>501.76</c:v>
                </c:pt>
                <c:pt idx="1036">
                  <c:v>503.27</c:v>
                </c:pt>
                <c:pt idx="1037">
                  <c:v>503.27</c:v>
                </c:pt>
                <c:pt idx="1038">
                  <c:v>504.04</c:v>
                </c:pt>
                <c:pt idx="1039">
                  <c:v>506.55</c:v>
                </c:pt>
                <c:pt idx="1040">
                  <c:v>509.25</c:v>
                </c:pt>
                <c:pt idx="1041">
                  <c:v>509.41</c:v>
                </c:pt>
                <c:pt idx="1042">
                  <c:v>509.41</c:v>
                </c:pt>
                <c:pt idx="1043">
                  <c:v>521.59</c:v>
                </c:pt>
                <c:pt idx="1044">
                  <c:v>520.84</c:v>
                </c:pt>
                <c:pt idx="1045">
                  <c:v>527.24</c:v>
                </c:pt>
                <c:pt idx="1046">
                  <c:v>525.42999999999995</c:v>
                </c:pt>
                <c:pt idx="1047">
                  <c:v>527.65</c:v>
                </c:pt>
                <c:pt idx="1048">
                  <c:v>523.16999999999996</c:v>
                </c:pt>
                <c:pt idx="1049">
                  <c:v>522.71</c:v>
                </c:pt>
                <c:pt idx="1050">
                  <c:v>529.26</c:v>
                </c:pt>
                <c:pt idx="1051">
                  <c:v>532.48</c:v>
                </c:pt>
                <c:pt idx="1052">
                  <c:v>532.48</c:v>
                </c:pt>
                <c:pt idx="1053">
                  <c:v>530.36</c:v>
                </c:pt>
                <c:pt idx="1054">
                  <c:v>529.66999999999996</c:v>
                </c:pt>
                <c:pt idx="1055">
                  <c:v>526.99</c:v>
                </c:pt>
                <c:pt idx="1056">
                  <c:v>530.45000000000005</c:v>
                </c:pt>
                <c:pt idx="1057">
                  <c:v>535.54</c:v>
                </c:pt>
                <c:pt idx="1058">
                  <c:v>539.87</c:v>
                </c:pt>
                <c:pt idx="1059">
                  <c:v>540.96</c:v>
                </c:pt>
                <c:pt idx="1060">
                  <c:v>539.61</c:v>
                </c:pt>
                <c:pt idx="1061">
                  <c:v>537.97</c:v>
                </c:pt>
                <c:pt idx="1062">
                  <c:v>535</c:v>
                </c:pt>
                <c:pt idx="1063">
                  <c:v>524.08000000000004</c:v>
                </c:pt>
                <c:pt idx="1064">
                  <c:v>516.22</c:v>
                </c:pt>
                <c:pt idx="1065">
                  <c:v>515.78</c:v>
                </c:pt>
                <c:pt idx="1066">
                  <c:v>506.81</c:v>
                </c:pt>
                <c:pt idx="1067">
                  <c:v>496.81</c:v>
                </c:pt>
                <c:pt idx="1068">
                  <c:v>498.25</c:v>
                </c:pt>
                <c:pt idx="1069">
                  <c:v>498.3</c:v>
                </c:pt>
                <c:pt idx="1070">
                  <c:v>488.07</c:v>
                </c:pt>
                <c:pt idx="1071">
                  <c:v>483.46</c:v>
                </c:pt>
                <c:pt idx="1072">
                  <c:v>494.94</c:v>
                </c:pt>
                <c:pt idx="1073">
                  <c:v>492.87</c:v>
                </c:pt>
                <c:pt idx="1074">
                  <c:v>499.09</c:v>
                </c:pt>
                <c:pt idx="1075">
                  <c:v>501.19</c:v>
                </c:pt>
                <c:pt idx="1076">
                  <c:v>499.02</c:v>
                </c:pt>
                <c:pt idx="1077">
                  <c:v>499.02</c:v>
                </c:pt>
                <c:pt idx="1078">
                  <c:v>494.72</c:v>
                </c:pt>
                <c:pt idx="1079">
                  <c:v>487.09</c:v>
                </c:pt>
                <c:pt idx="1080">
                  <c:v>483.67</c:v>
                </c:pt>
                <c:pt idx="1081">
                  <c:v>488.85</c:v>
                </c:pt>
                <c:pt idx="1082">
                  <c:v>490.05</c:v>
                </c:pt>
                <c:pt idx="1083">
                  <c:v>483.91</c:v>
                </c:pt>
                <c:pt idx="1084">
                  <c:v>471.56</c:v>
                </c:pt>
                <c:pt idx="1085">
                  <c:v>472.62</c:v>
                </c:pt>
                <c:pt idx="1086">
                  <c:v>471.04</c:v>
                </c:pt>
                <c:pt idx="1087">
                  <c:v>470.58</c:v>
                </c:pt>
                <c:pt idx="1088">
                  <c:v>474.69</c:v>
                </c:pt>
                <c:pt idx="1089">
                  <c:v>471.36</c:v>
                </c:pt>
                <c:pt idx="1090">
                  <c:v>470.08</c:v>
                </c:pt>
                <c:pt idx="1091">
                  <c:v>472.96</c:v>
                </c:pt>
                <c:pt idx="1092">
                  <c:v>479.36</c:v>
                </c:pt>
                <c:pt idx="1093">
                  <c:v>480.67</c:v>
                </c:pt>
                <c:pt idx="1094">
                  <c:v>478.91</c:v>
                </c:pt>
                <c:pt idx="1095">
                  <c:v>474.7</c:v>
                </c:pt>
                <c:pt idx="1096">
                  <c:v>481.49</c:v>
                </c:pt>
                <c:pt idx="1097">
                  <c:v>472.77</c:v>
                </c:pt>
                <c:pt idx="1098">
                  <c:v>467.67</c:v>
                </c:pt>
                <c:pt idx="1099">
                  <c:v>473.99</c:v>
                </c:pt>
                <c:pt idx="1100">
                  <c:v>466.75</c:v>
                </c:pt>
                <c:pt idx="1101">
                  <c:v>462.28</c:v>
                </c:pt>
                <c:pt idx="1102">
                  <c:v>466.87</c:v>
                </c:pt>
                <c:pt idx="1103">
                  <c:v>461.42</c:v>
                </c:pt>
                <c:pt idx="1104">
                  <c:v>457.24</c:v>
                </c:pt>
                <c:pt idx="1105">
                  <c:v>459.92</c:v>
                </c:pt>
                <c:pt idx="1106">
                  <c:v>459.92</c:v>
                </c:pt>
                <c:pt idx="1107">
                  <c:v>457.22</c:v>
                </c:pt>
                <c:pt idx="1108">
                  <c:v>461.37</c:v>
                </c:pt>
                <c:pt idx="1109">
                  <c:v>457.88</c:v>
                </c:pt>
                <c:pt idx="1110">
                  <c:v>467.18</c:v>
                </c:pt>
                <c:pt idx="1111">
                  <c:v>461.36</c:v>
                </c:pt>
                <c:pt idx="1112">
                  <c:v>461.21</c:v>
                </c:pt>
                <c:pt idx="1113">
                  <c:v>470.56</c:v>
                </c:pt>
                <c:pt idx="1114">
                  <c:v>474.48</c:v>
                </c:pt>
                <c:pt idx="1115">
                  <c:v>472.75</c:v>
                </c:pt>
                <c:pt idx="1116">
                  <c:v>472.81</c:v>
                </c:pt>
                <c:pt idx="1117">
                  <c:v>474.23</c:v>
                </c:pt>
                <c:pt idx="1118">
                  <c:v>472.57</c:v>
                </c:pt>
                <c:pt idx="1119">
                  <c:v>476.67</c:v>
                </c:pt>
                <c:pt idx="1120">
                  <c:v>480.81</c:v>
                </c:pt>
                <c:pt idx="1121">
                  <c:v>489.26</c:v>
                </c:pt>
                <c:pt idx="1122">
                  <c:v>486.38</c:v>
                </c:pt>
                <c:pt idx="1123">
                  <c:v>483.03</c:v>
                </c:pt>
                <c:pt idx="1124">
                  <c:v>480.41</c:v>
                </c:pt>
                <c:pt idx="1125">
                  <c:v>481.97</c:v>
                </c:pt>
                <c:pt idx="1126">
                  <c:v>476.59</c:v>
                </c:pt>
                <c:pt idx="1127">
                  <c:v>480.89</c:v>
                </c:pt>
                <c:pt idx="1128">
                  <c:v>481.02</c:v>
                </c:pt>
                <c:pt idx="1129">
                  <c:v>482.98</c:v>
                </c:pt>
                <c:pt idx="1130">
                  <c:v>479.66</c:v>
                </c:pt>
                <c:pt idx="1131">
                  <c:v>483.26</c:v>
                </c:pt>
                <c:pt idx="1132">
                  <c:v>486.87</c:v>
                </c:pt>
                <c:pt idx="1133">
                  <c:v>494.88</c:v>
                </c:pt>
                <c:pt idx="1134">
                  <c:v>498.16</c:v>
                </c:pt>
                <c:pt idx="1135">
                  <c:v>498.96</c:v>
                </c:pt>
                <c:pt idx="1136">
                  <c:v>500.82</c:v>
                </c:pt>
                <c:pt idx="1137">
                  <c:v>499.19</c:v>
                </c:pt>
                <c:pt idx="1138">
                  <c:v>495.78</c:v>
                </c:pt>
                <c:pt idx="1139">
                  <c:v>494.49</c:v>
                </c:pt>
                <c:pt idx="1140">
                  <c:v>484.33</c:v>
                </c:pt>
                <c:pt idx="1141">
                  <c:v>481.62</c:v>
                </c:pt>
                <c:pt idx="1142">
                  <c:v>484.97</c:v>
                </c:pt>
                <c:pt idx="1143">
                  <c:v>490.36</c:v>
                </c:pt>
                <c:pt idx="1144">
                  <c:v>488.86</c:v>
                </c:pt>
                <c:pt idx="1145">
                  <c:v>484.5</c:v>
                </c:pt>
                <c:pt idx="1146">
                  <c:v>481.35</c:v>
                </c:pt>
                <c:pt idx="1147">
                  <c:v>481.35</c:v>
                </c:pt>
                <c:pt idx="1148">
                  <c:v>480.67</c:v>
                </c:pt>
                <c:pt idx="1149">
                  <c:v>490.61</c:v>
                </c:pt>
                <c:pt idx="1150">
                  <c:v>478.77</c:v>
                </c:pt>
                <c:pt idx="1151">
                  <c:v>482.15</c:v>
                </c:pt>
                <c:pt idx="1152">
                  <c:v>487.45</c:v>
                </c:pt>
                <c:pt idx="1153">
                  <c:v>487.15</c:v>
                </c:pt>
                <c:pt idx="1154">
                  <c:v>485.74</c:v>
                </c:pt>
                <c:pt idx="1155">
                  <c:v>487.08</c:v>
                </c:pt>
                <c:pt idx="1156">
                  <c:v>481.2</c:v>
                </c:pt>
                <c:pt idx="1157">
                  <c:v>481.44</c:v>
                </c:pt>
                <c:pt idx="1158">
                  <c:v>479.74</c:v>
                </c:pt>
                <c:pt idx="1159">
                  <c:v>482.1</c:v>
                </c:pt>
                <c:pt idx="1160">
                  <c:v>483.7</c:v>
                </c:pt>
                <c:pt idx="1161">
                  <c:v>473.92</c:v>
                </c:pt>
                <c:pt idx="1162">
                  <c:v>470.52</c:v>
                </c:pt>
                <c:pt idx="1163">
                  <c:v>460.51</c:v>
                </c:pt>
                <c:pt idx="1164">
                  <c:v>464.66</c:v>
                </c:pt>
                <c:pt idx="1165">
                  <c:v>461.95</c:v>
                </c:pt>
                <c:pt idx="1166">
                  <c:v>463.47</c:v>
                </c:pt>
                <c:pt idx="1167">
                  <c:v>457.05</c:v>
                </c:pt>
                <c:pt idx="1168">
                  <c:v>454.29</c:v>
                </c:pt>
                <c:pt idx="1169">
                  <c:v>452.46</c:v>
                </c:pt>
                <c:pt idx="1170">
                  <c:v>448.03</c:v>
                </c:pt>
                <c:pt idx="1171">
                  <c:v>447.59</c:v>
                </c:pt>
                <c:pt idx="1172">
                  <c:v>442.38</c:v>
                </c:pt>
                <c:pt idx="1173">
                  <c:v>442.15</c:v>
                </c:pt>
                <c:pt idx="1174">
                  <c:v>442.15</c:v>
                </c:pt>
                <c:pt idx="1175">
                  <c:v>439.52</c:v>
                </c:pt>
                <c:pt idx="1176">
                  <c:v>441.7</c:v>
                </c:pt>
                <c:pt idx="1177">
                  <c:v>443.8</c:v>
                </c:pt>
                <c:pt idx="1178">
                  <c:v>442.91</c:v>
                </c:pt>
                <c:pt idx="1179">
                  <c:v>433.01</c:v>
                </c:pt>
                <c:pt idx="1180">
                  <c:v>432.81</c:v>
                </c:pt>
                <c:pt idx="1181">
                  <c:v>433.57</c:v>
                </c:pt>
                <c:pt idx="1182">
                  <c:v>427.82</c:v>
                </c:pt>
                <c:pt idx="1183">
                  <c:v>429.8</c:v>
                </c:pt>
                <c:pt idx="1184">
                  <c:v>433.23</c:v>
                </c:pt>
                <c:pt idx="1185">
                  <c:v>436.6</c:v>
                </c:pt>
                <c:pt idx="1186">
                  <c:v>433.52</c:v>
                </c:pt>
                <c:pt idx="1187">
                  <c:v>430.6</c:v>
                </c:pt>
                <c:pt idx="1188">
                  <c:v>433.89</c:v>
                </c:pt>
                <c:pt idx="1189">
                  <c:v>434.99</c:v>
                </c:pt>
                <c:pt idx="1190">
                  <c:v>439.39</c:v>
                </c:pt>
                <c:pt idx="1191">
                  <c:v>439.03</c:v>
                </c:pt>
                <c:pt idx="1192">
                  <c:v>439.77</c:v>
                </c:pt>
                <c:pt idx="1193">
                  <c:v>443.81</c:v>
                </c:pt>
                <c:pt idx="1194">
                  <c:v>443.29</c:v>
                </c:pt>
                <c:pt idx="1195">
                  <c:v>440.27</c:v>
                </c:pt>
                <c:pt idx="1196">
                  <c:v>436.01</c:v>
                </c:pt>
                <c:pt idx="1197">
                  <c:v>431.02</c:v>
                </c:pt>
                <c:pt idx="1198">
                  <c:v>438.31</c:v>
                </c:pt>
                <c:pt idx="1199">
                  <c:v>445</c:v>
                </c:pt>
                <c:pt idx="1200">
                  <c:v>447.14</c:v>
                </c:pt>
                <c:pt idx="1201">
                  <c:v>440.36</c:v>
                </c:pt>
                <c:pt idx="1202">
                  <c:v>429.11</c:v>
                </c:pt>
                <c:pt idx="1203">
                  <c:v>429.7</c:v>
                </c:pt>
                <c:pt idx="1204">
                  <c:v>422.58</c:v>
                </c:pt>
                <c:pt idx="1205">
                  <c:v>424.5</c:v>
                </c:pt>
                <c:pt idx="1206">
                  <c:v>430.2</c:v>
                </c:pt>
                <c:pt idx="1207">
                  <c:v>436.9</c:v>
                </c:pt>
                <c:pt idx="1208">
                  <c:v>438.92</c:v>
                </c:pt>
                <c:pt idx="1209">
                  <c:v>445.71</c:v>
                </c:pt>
                <c:pt idx="1210">
                  <c:v>441.84</c:v>
                </c:pt>
                <c:pt idx="1211">
                  <c:v>443.83</c:v>
                </c:pt>
                <c:pt idx="1212">
                  <c:v>446.76</c:v>
                </c:pt>
                <c:pt idx="1213">
                  <c:v>452.01</c:v>
                </c:pt>
                <c:pt idx="1214">
                  <c:v>454.05</c:v>
                </c:pt>
                <c:pt idx="1215">
                  <c:v>453.25</c:v>
                </c:pt>
                <c:pt idx="1216">
                  <c:v>448.26</c:v>
                </c:pt>
                <c:pt idx="1217">
                  <c:v>448.26</c:v>
                </c:pt>
                <c:pt idx="1218">
                  <c:v>436.9</c:v>
                </c:pt>
                <c:pt idx="1219">
                  <c:v>433.11</c:v>
                </c:pt>
                <c:pt idx="1220">
                  <c:v>432.25</c:v>
                </c:pt>
                <c:pt idx="1221">
                  <c:v>430.21</c:v>
                </c:pt>
                <c:pt idx="1222">
                  <c:v>430.83</c:v>
                </c:pt>
                <c:pt idx="1223">
                  <c:v>429.25</c:v>
                </c:pt>
                <c:pt idx="1224">
                  <c:v>431.23</c:v>
                </c:pt>
                <c:pt idx="1225">
                  <c:v>435.93</c:v>
                </c:pt>
                <c:pt idx="1226">
                  <c:v>438.44</c:v>
                </c:pt>
                <c:pt idx="1227">
                  <c:v>436.3</c:v>
                </c:pt>
                <c:pt idx="1228">
                  <c:v>442.78</c:v>
                </c:pt>
                <c:pt idx="1229">
                  <c:v>447.77</c:v>
                </c:pt>
                <c:pt idx="1230">
                  <c:v>448.32</c:v>
                </c:pt>
                <c:pt idx="1231">
                  <c:v>456.73</c:v>
                </c:pt>
                <c:pt idx="1232">
                  <c:v>455.7</c:v>
                </c:pt>
                <c:pt idx="1233">
                  <c:v>454.82</c:v>
                </c:pt>
                <c:pt idx="1234">
                  <c:v>447.73</c:v>
                </c:pt>
                <c:pt idx="1235">
                  <c:v>448.4</c:v>
                </c:pt>
                <c:pt idx="1236">
                  <c:v>450.79</c:v>
                </c:pt>
                <c:pt idx="1237">
                  <c:v>453.03</c:v>
                </c:pt>
                <c:pt idx="1238">
                  <c:v>452.17</c:v>
                </c:pt>
                <c:pt idx="1239">
                  <c:v>453.14</c:v>
                </c:pt>
                <c:pt idx="1240">
                  <c:v>447.53</c:v>
                </c:pt>
                <c:pt idx="1241">
                  <c:v>442.09</c:v>
                </c:pt>
                <c:pt idx="1242">
                  <c:v>440.77</c:v>
                </c:pt>
                <c:pt idx="1243">
                  <c:v>441.56</c:v>
                </c:pt>
                <c:pt idx="1244">
                  <c:v>431.44</c:v>
                </c:pt>
                <c:pt idx="1245">
                  <c:v>423.55</c:v>
                </c:pt>
                <c:pt idx="1246">
                  <c:v>427.9</c:v>
                </c:pt>
                <c:pt idx="1247">
                  <c:v>430.03</c:v>
                </c:pt>
                <c:pt idx="1248">
                  <c:v>438.25</c:v>
                </c:pt>
                <c:pt idx="1249">
                  <c:v>429.08</c:v>
                </c:pt>
                <c:pt idx="1250">
                  <c:v>423.42</c:v>
                </c:pt>
                <c:pt idx="1251">
                  <c:v>418.76</c:v>
                </c:pt>
                <c:pt idx="1252">
                  <c:v>419.04</c:v>
                </c:pt>
                <c:pt idx="1253">
                  <c:v>406.08</c:v>
                </c:pt>
                <c:pt idx="1254">
                  <c:v>398.51</c:v>
                </c:pt>
                <c:pt idx="1255">
                  <c:v>399.01</c:v>
                </c:pt>
                <c:pt idx="1256">
                  <c:v>396.51</c:v>
                </c:pt>
                <c:pt idx="1257">
                  <c:v>399.47</c:v>
                </c:pt>
                <c:pt idx="1258">
                  <c:v>399.6</c:v>
                </c:pt>
                <c:pt idx="1259">
                  <c:v>408.58</c:v>
                </c:pt>
                <c:pt idx="1260">
                  <c:v>418.29</c:v>
                </c:pt>
                <c:pt idx="1261">
                  <c:v>428.14</c:v>
                </c:pt>
                <c:pt idx="1262">
                  <c:v>426.93</c:v>
                </c:pt>
                <c:pt idx="1263">
                  <c:v>431.17</c:v>
                </c:pt>
                <c:pt idx="1264">
                  <c:v>428.97</c:v>
                </c:pt>
                <c:pt idx="1265">
                  <c:v>428.2</c:v>
                </c:pt>
                <c:pt idx="1266">
                  <c:v>422.56</c:v>
                </c:pt>
                <c:pt idx="1267">
                  <c:v>414.11</c:v>
                </c:pt>
                <c:pt idx="1268">
                  <c:v>409.93</c:v>
                </c:pt>
                <c:pt idx="1269">
                  <c:v>407.48</c:v>
                </c:pt>
                <c:pt idx="1270">
                  <c:v>407.56</c:v>
                </c:pt>
                <c:pt idx="1271">
                  <c:v>411.09</c:v>
                </c:pt>
                <c:pt idx="1272">
                  <c:v>409.42</c:v>
                </c:pt>
                <c:pt idx="1273">
                  <c:v>395.67</c:v>
                </c:pt>
                <c:pt idx="1274">
                  <c:v>400.21</c:v>
                </c:pt>
                <c:pt idx="1275">
                  <c:v>400.21</c:v>
                </c:pt>
                <c:pt idx="1276">
                  <c:v>395.9</c:v>
                </c:pt>
                <c:pt idx="1277">
                  <c:v>406.56</c:v>
                </c:pt>
                <c:pt idx="1278">
                  <c:v>413.3</c:v>
                </c:pt>
                <c:pt idx="1279">
                  <c:v>417.85</c:v>
                </c:pt>
                <c:pt idx="1280">
                  <c:v>422.11</c:v>
                </c:pt>
                <c:pt idx="1281">
                  <c:v>415.67</c:v>
                </c:pt>
                <c:pt idx="1282">
                  <c:v>427.26</c:v>
                </c:pt>
                <c:pt idx="1283">
                  <c:v>416.51</c:v>
                </c:pt>
                <c:pt idx="1284">
                  <c:v>416.51</c:v>
                </c:pt>
                <c:pt idx="1285">
                  <c:v>401.82</c:v>
                </c:pt>
                <c:pt idx="1286">
                  <c:v>402.91</c:v>
                </c:pt>
                <c:pt idx="1287">
                  <c:v>394.18</c:v>
                </c:pt>
                <c:pt idx="1288">
                  <c:v>396.08</c:v>
                </c:pt>
                <c:pt idx="1289">
                  <c:v>402.15</c:v>
                </c:pt>
                <c:pt idx="1290">
                  <c:v>400.57</c:v>
                </c:pt>
                <c:pt idx="1291">
                  <c:v>393.42</c:v>
                </c:pt>
                <c:pt idx="1292">
                  <c:v>384.84</c:v>
                </c:pt>
                <c:pt idx="1293">
                  <c:v>376.37</c:v>
                </c:pt>
                <c:pt idx="1294">
                  <c:v>373.75</c:v>
                </c:pt>
                <c:pt idx="1295">
                  <c:v>362.36</c:v>
                </c:pt>
                <c:pt idx="1296">
                  <c:v>358.5</c:v>
                </c:pt>
                <c:pt idx="1297">
                  <c:v>355.59</c:v>
                </c:pt>
                <c:pt idx="1298">
                  <c:v>355.59</c:v>
                </c:pt>
                <c:pt idx="1299">
                  <c:v>360.13</c:v>
                </c:pt>
                <c:pt idx="1300">
                  <c:v>355.85</c:v>
                </c:pt>
                <c:pt idx="1301">
                  <c:v>359.74</c:v>
                </c:pt>
                <c:pt idx="1302">
                  <c:v>360.88</c:v>
                </c:pt>
                <c:pt idx="1303">
                  <c:v>360.88</c:v>
                </c:pt>
                <c:pt idx="1304">
                  <c:v>366.1</c:v>
                </c:pt>
                <c:pt idx="1305">
                  <c:v>364.29</c:v>
                </c:pt>
                <c:pt idx="1306">
                  <c:v>376.1</c:v>
                </c:pt>
                <c:pt idx="1307">
                  <c:v>385.68</c:v>
                </c:pt>
                <c:pt idx="1308">
                  <c:v>391.1</c:v>
                </c:pt>
                <c:pt idx="1309">
                  <c:v>396.27</c:v>
                </c:pt>
                <c:pt idx="1310">
                  <c:v>392.7</c:v>
                </c:pt>
                <c:pt idx="1311">
                  <c:v>388.81</c:v>
                </c:pt>
                <c:pt idx="1312">
                  <c:v>386.05</c:v>
                </c:pt>
                <c:pt idx="1313">
                  <c:v>387.21</c:v>
                </c:pt>
                <c:pt idx="1314">
                  <c:v>386.26</c:v>
                </c:pt>
                <c:pt idx="1315">
                  <c:v>385.98</c:v>
                </c:pt>
                <c:pt idx="1316">
                  <c:v>393.49</c:v>
                </c:pt>
                <c:pt idx="1317">
                  <c:v>393.49</c:v>
                </c:pt>
                <c:pt idx="1318">
                  <c:v>387.34</c:v>
                </c:pt>
                <c:pt idx="1319">
                  <c:v>385.49</c:v>
                </c:pt>
                <c:pt idx="1320">
                  <c:v>386.67</c:v>
                </c:pt>
                <c:pt idx="1321">
                  <c:v>390.76</c:v>
                </c:pt>
                <c:pt idx="1322">
                  <c:v>386.73</c:v>
                </c:pt>
                <c:pt idx="1323">
                  <c:v>386.17</c:v>
                </c:pt>
                <c:pt idx="1324">
                  <c:v>387.68</c:v>
                </c:pt>
                <c:pt idx="1325">
                  <c:v>389.18</c:v>
                </c:pt>
                <c:pt idx="1326">
                  <c:v>387.93</c:v>
                </c:pt>
                <c:pt idx="1327">
                  <c:v>387.73</c:v>
                </c:pt>
                <c:pt idx="1328">
                  <c:v>389.08</c:v>
                </c:pt>
                <c:pt idx="1329">
                  <c:v>390.1</c:v>
                </c:pt>
                <c:pt idx="1330">
                  <c:v>383.18</c:v>
                </c:pt>
                <c:pt idx="1331">
                  <c:v>376.71</c:v>
                </c:pt>
                <c:pt idx="1332">
                  <c:v>378.63</c:v>
                </c:pt>
                <c:pt idx="1333">
                  <c:v>384.07</c:v>
                </c:pt>
                <c:pt idx="1334">
                  <c:v>388.73</c:v>
                </c:pt>
                <c:pt idx="1335">
                  <c:v>393.2</c:v>
                </c:pt>
                <c:pt idx="1336">
                  <c:v>395.06</c:v>
                </c:pt>
                <c:pt idx="1337">
                  <c:v>395.06</c:v>
                </c:pt>
                <c:pt idx="1338">
                  <c:v>399.83</c:v>
                </c:pt>
                <c:pt idx="1339">
                  <c:v>401.34</c:v>
                </c:pt>
                <c:pt idx="1340">
                  <c:v>395.27</c:v>
                </c:pt>
                <c:pt idx="1341">
                  <c:v>397.01</c:v>
                </c:pt>
                <c:pt idx="1342">
                  <c:v>402.36</c:v>
                </c:pt>
                <c:pt idx="1343">
                  <c:v>399.04</c:v>
                </c:pt>
                <c:pt idx="1344">
                  <c:v>396.43</c:v>
                </c:pt>
                <c:pt idx="1345">
                  <c:v>391.24</c:v>
                </c:pt>
                <c:pt idx="1346">
                  <c:v>387.62</c:v>
                </c:pt>
                <c:pt idx="1347">
                  <c:v>390.26</c:v>
                </c:pt>
                <c:pt idx="1348">
                  <c:v>390.26</c:v>
                </c:pt>
                <c:pt idx="1349">
                  <c:v>386.81</c:v>
                </c:pt>
                <c:pt idx="1350">
                  <c:v>379.49</c:v>
                </c:pt>
                <c:pt idx="1351">
                  <c:v>371.89</c:v>
                </c:pt>
                <c:pt idx="1352">
                  <c:v>373.08</c:v>
                </c:pt>
                <c:pt idx="1353">
                  <c:v>380.02</c:v>
                </c:pt>
                <c:pt idx="1354">
                  <c:v>380.99</c:v>
                </c:pt>
                <c:pt idx="1355">
                  <c:v>379.94</c:v>
                </c:pt>
                <c:pt idx="1356">
                  <c:v>381.67</c:v>
                </c:pt>
                <c:pt idx="1357">
                  <c:v>386.17</c:v>
                </c:pt>
                <c:pt idx="1358">
                  <c:v>386.84</c:v>
                </c:pt>
                <c:pt idx="1359">
                  <c:v>386.87</c:v>
                </c:pt>
                <c:pt idx="1360">
                  <c:v>387.86</c:v>
                </c:pt>
                <c:pt idx="1361">
                  <c:v>381.79</c:v>
                </c:pt>
                <c:pt idx="1362">
                  <c:v>378.05</c:v>
                </c:pt>
                <c:pt idx="1363">
                  <c:v>380.83</c:v>
                </c:pt>
                <c:pt idx="1364">
                  <c:v>382.29</c:v>
                </c:pt>
                <c:pt idx="1365">
                  <c:v>377.49</c:v>
                </c:pt>
                <c:pt idx="1366">
                  <c:v>380.15</c:v>
                </c:pt>
                <c:pt idx="1367">
                  <c:v>388.6</c:v>
                </c:pt>
                <c:pt idx="1368">
                  <c:v>389.87</c:v>
                </c:pt>
                <c:pt idx="1369">
                  <c:v>394.36</c:v>
                </c:pt>
                <c:pt idx="1370">
                  <c:v>397.67</c:v>
                </c:pt>
                <c:pt idx="1371">
                  <c:v>400.43</c:v>
                </c:pt>
                <c:pt idx="1372">
                  <c:v>402.37</c:v>
                </c:pt>
                <c:pt idx="1373">
                  <c:v>400.85</c:v>
                </c:pt>
                <c:pt idx="1374">
                  <c:v>408.18</c:v>
                </c:pt>
                <c:pt idx="1375">
                  <c:v>411.62</c:v>
                </c:pt>
                <c:pt idx="1376">
                  <c:v>413.66</c:v>
                </c:pt>
                <c:pt idx="1377">
                  <c:v>415.74</c:v>
                </c:pt>
                <c:pt idx="1378">
                  <c:v>415.09</c:v>
                </c:pt>
                <c:pt idx="1379">
                  <c:v>418.84</c:v>
                </c:pt>
                <c:pt idx="1380">
                  <c:v>416.72</c:v>
                </c:pt>
                <c:pt idx="1381">
                  <c:v>416.72</c:v>
                </c:pt>
                <c:pt idx="1382">
                  <c:v>421.22</c:v>
                </c:pt>
                <c:pt idx="1383">
                  <c:v>422.43</c:v>
                </c:pt>
                <c:pt idx="1384">
                  <c:v>420.27</c:v>
                </c:pt>
                <c:pt idx="1385">
                  <c:v>415.64</c:v>
                </c:pt>
                <c:pt idx="1386">
                  <c:v>415.61</c:v>
                </c:pt>
                <c:pt idx="1387">
                  <c:v>417.88</c:v>
                </c:pt>
                <c:pt idx="1388">
                  <c:v>418.74</c:v>
                </c:pt>
                <c:pt idx="1389">
                  <c:v>418.97</c:v>
                </c:pt>
                <c:pt idx="1390">
                  <c:v>419.94</c:v>
                </c:pt>
                <c:pt idx="1391">
                  <c:v>423.12</c:v>
                </c:pt>
                <c:pt idx="1392">
                  <c:v>413.84</c:v>
                </c:pt>
                <c:pt idx="1393">
                  <c:v>407.1</c:v>
                </c:pt>
                <c:pt idx="1394">
                  <c:v>405.5</c:v>
                </c:pt>
                <c:pt idx="1395">
                  <c:v>397.3</c:v>
                </c:pt>
                <c:pt idx="1396">
                  <c:v>400.13</c:v>
                </c:pt>
                <c:pt idx="1397">
                  <c:v>392.07</c:v>
                </c:pt>
                <c:pt idx="1398">
                  <c:v>392.87</c:v>
                </c:pt>
                <c:pt idx="1399">
                  <c:v>395.38</c:v>
                </c:pt>
                <c:pt idx="1400">
                  <c:v>398.19</c:v>
                </c:pt>
                <c:pt idx="1401">
                  <c:v>395.8</c:v>
                </c:pt>
                <c:pt idx="1402">
                  <c:v>390.77</c:v>
                </c:pt>
                <c:pt idx="1403">
                  <c:v>391.65</c:v>
                </c:pt>
                <c:pt idx="1404">
                  <c:v>387.94</c:v>
                </c:pt>
                <c:pt idx="1405">
                  <c:v>376.48</c:v>
                </c:pt>
                <c:pt idx="1406">
                  <c:v>374.83</c:v>
                </c:pt>
                <c:pt idx="1407">
                  <c:v>374.83</c:v>
                </c:pt>
                <c:pt idx="1408">
                  <c:v>373.99</c:v>
                </c:pt>
                <c:pt idx="1409">
                  <c:v>369.9</c:v>
                </c:pt>
                <c:pt idx="1410">
                  <c:v>368.22</c:v>
                </c:pt>
                <c:pt idx="1411">
                  <c:v>366.05</c:v>
                </c:pt>
                <c:pt idx="1412">
                  <c:v>364.37</c:v>
                </c:pt>
                <c:pt idx="1413">
                  <c:v>370.01</c:v>
                </c:pt>
                <c:pt idx="1414">
                  <c:v>370.2</c:v>
                </c:pt>
                <c:pt idx="1415">
                  <c:v>368.55</c:v>
                </c:pt>
                <c:pt idx="1416">
                  <c:v>371.92</c:v>
                </c:pt>
                <c:pt idx="1417">
                  <c:v>372.42</c:v>
                </c:pt>
                <c:pt idx="1418">
                  <c:v>375.43</c:v>
                </c:pt>
                <c:pt idx="1419">
                  <c:v>367.86</c:v>
                </c:pt>
                <c:pt idx="1420">
                  <c:v>371.22</c:v>
                </c:pt>
                <c:pt idx="1421">
                  <c:v>368.07</c:v>
                </c:pt>
                <c:pt idx="1422">
                  <c:v>369.93</c:v>
                </c:pt>
                <c:pt idx="1423">
                  <c:v>375.02</c:v>
                </c:pt>
                <c:pt idx="1424">
                  <c:v>379.38</c:v>
                </c:pt>
                <c:pt idx="1425">
                  <c:v>386.53</c:v>
                </c:pt>
                <c:pt idx="1426">
                  <c:v>388.49</c:v>
                </c:pt>
                <c:pt idx="1427">
                  <c:v>388.25</c:v>
                </c:pt>
                <c:pt idx="1428">
                  <c:v>386.12</c:v>
                </c:pt>
                <c:pt idx="1429">
                  <c:v>389.99</c:v>
                </c:pt>
                <c:pt idx="1430">
                  <c:v>395.16</c:v>
                </c:pt>
                <c:pt idx="1431">
                  <c:v>394.85</c:v>
                </c:pt>
                <c:pt idx="1432">
                  <c:v>404.94</c:v>
                </c:pt>
                <c:pt idx="1433">
                  <c:v>404</c:v>
                </c:pt>
                <c:pt idx="1434">
                  <c:v>403.56</c:v>
                </c:pt>
                <c:pt idx="1435">
                  <c:v>403.56</c:v>
                </c:pt>
                <c:pt idx="1436">
                  <c:v>407.52</c:v>
                </c:pt>
                <c:pt idx="1437">
                  <c:v>404.6</c:v>
                </c:pt>
                <c:pt idx="1438">
                  <c:v>399.64</c:v>
                </c:pt>
                <c:pt idx="1439">
                  <c:v>401.37</c:v>
                </c:pt>
                <c:pt idx="1440">
                  <c:v>403.4</c:v>
                </c:pt>
                <c:pt idx="1441">
                  <c:v>404.5</c:v>
                </c:pt>
                <c:pt idx="1442">
                  <c:v>404.73</c:v>
                </c:pt>
                <c:pt idx="1443">
                  <c:v>407.94</c:v>
                </c:pt>
                <c:pt idx="1444">
                  <c:v>403.28</c:v>
                </c:pt>
                <c:pt idx="1445">
                  <c:v>399.24</c:v>
                </c:pt>
                <c:pt idx="1446">
                  <c:v>400.45</c:v>
                </c:pt>
                <c:pt idx="1447">
                  <c:v>401.36</c:v>
                </c:pt>
                <c:pt idx="1448">
                  <c:v>407.17</c:v>
                </c:pt>
                <c:pt idx="1449">
                  <c:v>409.64</c:v>
                </c:pt>
                <c:pt idx="1450">
                  <c:v>408.17</c:v>
                </c:pt>
                <c:pt idx="1451">
                  <c:v>405.31</c:v>
                </c:pt>
                <c:pt idx="1452">
                  <c:v>400.76</c:v>
                </c:pt>
                <c:pt idx="1453">
                  <c:v>399.79</c:v>
                </c:pt>
                <c:pt idx="1454">
                  <c:v>396.7</c:v>
                </c:pt>
                <c:pt idx="1455">
                  <c:v>393.13</c:v>
                </c:pt>
                <c:pt idx="1456">
                  <c:v>381.32</c:v>
                </c:pt>
                <c:pt idx="1457">
                  <c:v>363.32</c:v>
                </c:pt>
                <c:pt idx="1458">
                  <c:v>365.24</c:v>
                </c:pt>
                <c:pt idx="1459">
                  <c:v>363.69</c:v>
                </c:pt>
                <c:pt idx="1460">
                  <c:v>365.17</c:v>
                </c:pt>
                <c:pt idx="1461">
                  <c:v>359.37</c:v>
                </c:pt>
                <c:pt idx="1462">
                  <c:v>357.42</c:v>
                </c:pt>
                <c:pt idx="1463">
                  <c:v>357.15</c:v>
                </c:pt>
                <c:pt idx="1464">
                  <c:v>351.79</c:v>
                </c:pt>
                <c:pt idx="1465">
                  <c:v>347.78</c:v>
                </c:pt>
                <c:pt idx="1466">
                  <c:v>356.33</c:v>
                </c:pt>
                <c:pt idx="1467">
                  <c:v>366.76</c:v>
                </c:pt>
                <c:pt idx="1468">
                  <c:v>368.34</c:v>
                </c:pt>
                <c:pt idx="1469">
                  <c:v>373.47</c:v>
                </c:pt>
                <c:pt idx="1470">
                  <c:v>373.77</c:v>
                </c:pt>
                <c:pt idx="1471">
                  <c:v>369.16</c:v>
                </c:pt>
                <c:pt idx="1472">
                  <c:v>365.23</c:v>
                </c:pt>
                <c:pt idx="1473">
                  <c:v>366.56</c:v>
                </c:pt>
                <c:pt idx="1474">
                  <c:v>369.69</c:v>
                </c:pt>
                <c:pt idx="1475">
                  <c:v>369.8</c:v>
                </c:pt>
                <c:pt idx="1476">
                  <c:v>371.84</c:v>
                </c:pt>
                <c:pt idx="1477">
                  <c:v>371.84</c:v>
                </c:pt>
                <c:pt idx="1478">
                  <c:v>370</c:v>
                </c:pt>
                <c:pt idx="1479">
                  <c:v>376.76</c:v>
                </c:pt>
                <c:pt idx="1480">
                  <c:v>386.31</c:v>
                </c:pt>
                <c:pt idx="1481">
                  <c:v>387.25</c:v>
                </c:pt>
                <c:pt idx="1482">
                  <c:v>395.7</c:v>
                </c:pt>
                <c:pt idx="1483">
                  <c:v>399.18</c:v>
                </c:pt>
                <c:pt idx="1484">
                  <c:v>403.62</c:v>
                </c:pt>
                <c:pt idx="1485">
                  <c:v>404.26</c:v>
                </c:pt>
                <c:pt idx="1486">
                  <c:v>412.12</c:v>
                </c:pt>
                <c:pt idx="1487">
                  <c:v>409.8</c:v>
                </c:pt>
                <c:pt idx="1488">
                  <c:v>405.15</c:v>
                </c:pt>
                <c:pt idx="1489">
                  <c:v>403</c:v>
                </c:pt>
                <c:pt idx="1490">
                  <c:v>400.78</c:v>
                </c:pt>
                <c:pt idx="1491">
                  <c:v>400.41</c:v>
                </c:pt>
                <c:pt idx="1492">
                  <c:v>398.92</c:v>
                </c:pt>
                <c:pt idx="1493">
                  <c:v>394.71</c:v>
                </c:pt>
                <c:pt idx="1494">
                  <c:v>391.43</c:v>
                </c:pt>
                <c:pt idx="1495">
                  <c:v>394.48</c:v>
                </c:pt>
                <c:pt idx="1496">
                  <c:v>393.61</c:v>
                </c:pt>
                <c:pt idx="1497">
                  <c:v>388.16</c:v>
                </c:pt>
                <c:pt idx="1498">
                  <c:v>387.63</c:v>
                </c:pt>
                <c:pt idx="1499">
                  <c:v>382.11</c:v>
                </c:pt>
                <c:pt idx="1500">
                  <c:v>383.43</c:v>
                </c:pt>
                <c:pt idx="1501">
                  <c:v>389.28</c:v>
                </c:pt>
                <c:pt idx="1502">
                  <c:v>393.37</c:v>
                </c:pt>
                <c:pt idx="1503">
                  <c:v>391.98</c:v>
                </c:pt>
                <c:pt idx="1504">
                  <c:v>395.28</c:v>
                </c:pt>
                <c:pt idx="1505">
                  <c:v>403.06</c:v>
                </c:pt>
                <c:pt idx="1506">
                  <c:v>414.06</c:v>
                </c:pt>
                <c:pt idx="1507">
                  <c:v>416.02</c:v>
                </c:pt>
                <c:pt idx="1508">
                  <c:v>417.05</c:v>
                </c:pt>
                <c:pt idx="1509">
                  <c:v>415.67</c:v>
                </c:pt>
                <c:pt idx="1510">
                  <c:v>418.92</c:v>
                </c:pt>
                <c:pt idx="1511">
                  <c:v>417.52</c:v>
                </c:pt>
                <c:pt idx="1512">
                  <c:v>422.19</c:v>
                </c:pt>
                <c:pt idx="1513">
                  <c:v>422.94</c:v>
                </c:pt>
                <c:pt idx="1514">
                  <c:v>430.84</c:v>
                </c:pt>
                <c:pt idx="1515">
                  <c:v>428.38</c:v>
                </c:pt>
                <c:pt idx="1516">
                  <c:v>430.1</c:v>
                </c:pt>
                <c:pt idx="1517">
                  <c:v>434.28</c:v>
                </c:pt>
                <c:pt idx="1518">
                  <c:v>434.34</c:v>
                </c:pt>
                <c:pt idx="1519">
                  <c:v>430.13</c:v>
                </c:pt>
                <c:pt idx="1520">
                  <c:v>424.05</c:v>
                </c:pt>
                <c:pt idx="1521">
                  <c:v>430.12</c:v>
                </c:pt>
                <c:pt idx="1522">
                  <c:v>433.09</c:v>
                </c:pt>
                <c:pt idx="1523">
                  <c:v>432.76</c:v>
                </c:pt>
                <c:pt idx="1524">
                  <c:v>428.31</c:v>
                </c:pt>
                <c:pt idx="1525">
                  <c:v>422.66</c:v>
                </c:pt>
                <c:pt idx="1526">
                  <c:v>423.53</c:v>
                </c:pt>
                <c:pt idx="1527">
                  <c:v>419</c:v>
                </c:pt>
                <c:pt idx="1528">
                  <c:v>424.47</c:v>
                </c:pt>
                <c:pt idx="1529">
                  <c:v>419.73</c:v>
                </c:pt>
                <c:pt idx="1530">
                  <c:v>418.96</c:v>
                </c:pt>
                <c:pt idx="1531">
                  <c:v>428.08</c:v>
                </c:pt>
                <c:pt idx="1532">
                  <c:v>427.14</c:v>
                </c:pt>
                <c:pt idx="1533">
                  <c:v>425.82</c:v>
                </c:pt>
                <c:pt idx="1534">
                  <c:v>424.33</c:v>
                </c:pt>
                <c:pt idx="1535">
                  <c:v>421.38</c:v>
                </c:pt>
                <c:pt idx="1536">
                  <c:v>421.87</c:v>
                </c:pt>
                <c:pt idx="1537">
                  <c:v>424.71</c:v>
                </c:pt>
                <c:pt idx="1538">
                  <c:v>424.27</c:v>
                </c:pt>
                <c:pt idx="1539">
                  <c:v>424.3</c:v>
                </c:pt>
                <c:pt idx="1540">
                  <c:v>424.3</c:v>
                </c:pt>
                <c:pt idx="1541">
                  <c:v>423.76</c:v>
                </c:pt>
                <c:pt idx="1542">
                  <c:v>424.27</c:v>
                </c:pt>
                <c:pt idx="1543">
                  <c:v>420.86</c:v>
                </c:pt>
                <c:pt idx="1544">
                  <c:v>421.12</c:v>
                </c:pt>
                <c:pt idx="1545">
                  <c:v>426.03</c:v>
                </c:pt>
                <c:pt idx="1546">
                  <c:v>435.75</c:v>
                </c:pt>
                <c:pt idx="1547">
                  <c:v>440.28</c:v>
                </c:pt>
                <c:pt idx="1548">
                  <c:v>441.92</c:v>
                </c:pt>
                <c:pt idx="1549">
                  <c:v>439.01</c:v>
                </c:pt>
                <c:pt idx="1550">
                  <c:v>441.18</c:v>
                </c:pt>
                <c:pt idx="1551">
                  <c:v>443.01</c:v>
                </c:pt>
                <c:pt idx="1552">
                  <c:v>446.27</c:v>
                </c:pt>
                <c:pt idx="1553">
                  <c:v>444.4</c:v>
                </c:pt>
                <c:pt idx="1554">
                  <c:v>442.92</c:v>
                </c:pt>
                <c:pt idx="1555">
                  <c:v>446.46</c:v>
                </c:pt>
                <c:pt idx="1556">
                  <c:v>446.49</c:v>
                </c:pt>
                <c:pt idx="1557">
                  <c:v>447.96</c:v>
                </c:pt>
                <c:pt idx="1558">
                  <c:v>446.65</c:v>
                </c:pt>
                <c:pt idx="1559">
                  <c:v>446.65</c:v>
                </c:pt>
                <c:pt idx="1560">
                  <c:v>448.24</c:v>
                </c:pt>
                <c:pt idx="1561">
                  <c:v>450.56</c:v>
                </c:pt>
                <c:pt idx="1562">
                  <c:v>451.22</c:v>
                </c:pt>
                <c:pt idx="1563">
                  <c:v>453.03</c:v>
                </c:pt>
                <c:pt idx="1564">
                  <c:v>453.03</c:v>
                </c:pt>
                <c:pt idx="1565">
                  <c:v>457.61</c:v>
                </c:pt>
                <c:pt idx="1566">
                  <c:v>454.25</c:v>
                </c:pt>
                <c:pt idx="1567">
                  <c:v>448.54</c:v>
                </c:pt>
                <c:pt idx="1568">
                  <c:v>450.65</c:v>
                </c:pt>
                <c:pt idx="1569">
                  <c:v>440.81</c:v>
                </c:pt>
                <c:pt idx="1570">
                  <c:v>444.98</c:v>
                </c:pt>
                <c:pt idx="1571">
                  <c:v>439.91</c:v>
                </c:pt>
                <c:pt idx="1572">
                  <c:v>438.51</c:v>
                </c:pt>
                <c:pt idx="1573">
                  <c:v>438.95</c:v>
                </c:pt>
                <c:pt idx="1574">
                  <c:v>432.62</c:v>
                </c:pt>
                <c:pt idx="1575">
                  <c:v>431.11</c:v>
                </c:pt>
                <c:pt idx="1576">
                  <c:v>433.19</c:v>
                </c:pt>
                <c:pt idx="1577">
                  <c:v>433.19</c:v>
                </c:pt>
                <c:pt idx="1578">
                  <c:v>423.16</c:v>
                </c:pt>
                <c:pt idx="1579">
                  <c:v>417.03</c:v>
                </c:pt>
                <c:pt idx="1580">
                  <c:v>407.12</c:v>
                </c:pt>
                <c:pt idx="1581">
                  <c:v>402.6</c:v>
                </c:pt>
                <c:pt idx="1582">
                  <c:v>392.41</c:v>
                </c:pt>
              </c:numCache>
            </c:numRef>
          </c:val>
          <c:smooth val="0"/>
          <c:extLst xmlns:c16r2="http://schemas.microsoft.com/office/drawing/2015/06/chart">
            <c:ext xmlns:c16="http://schemas.microsoft.com/office/drawing/2014/chart" uri="{C3380CC4-5D6E-409C-BE32-E72D297353CC}">
              <c16:uniqueId val="{00000000-4548-4F2A-A30C-39121FC35AF7}"/>
            </c:ext>
          </c:extLst>
        </c:ser>
        <c:dLbls>
          <c:showLegendKey val="0"/>
          <c:showVal val="0"/>
          <c:showCatName val="0"/>
          <c:showSerName val="0"/>
          <c:showPercent val="0"/>
          <c:showBubbleSize val="0"/>
        </c:dLbls>
        <c:marker val="1"/>
        <c:smooth val="0"/>
        <c:axId val="317793792"/>
        <c:axId val="322479616"/>
      </c:lineChart>
      <c:dateAx>
        <c:axId val="317793792"/>
        <c:scaling>
          <c:orientation val="minMax"/>
        </c:scaling>
        <c:delete val="0"/>
        <c:axPos val="b"/>
        <c:numFmt formatCode="m/d/yyyy"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322479616"/>
        <c:crosses val="autoZero"/>
        <c:auto val="1"/>
        <c:lblOffset val="100"/>
        <c:baseTimeUnit val="days"/>
        <c:majorUnit val="3"/>
        <c:majorTimeUnit val="months"/>
        <c:minorUnit val="1"/>
        <c:minorTimeUnit val="months"/>
      </c:dateAx>
      <c:valAx>
        <c:axId val="322479616"/>
        <c:scaling>
          <c:orientation val="minMax"/>
          <c:min val="200"/>
        </c:scaling>
        <c:delete val="0"/>
        <c:axPos val="l"/>
        <c:majorGridlines>
          <c:spPr>
            <a:ln w="3175">
              <a:solidFill>
                <a:srgbClr val="000000"/>
              </a:solidFill>
              <a:prstDash val="sysDash"/>
            </a:ln>
          </c:spPr>
        </c:majorGridlines>
        <c:numFmt formatCode="[&gt;=1000000000]\ #,##0,,,&quot;b&quot;;[&gt;=1000000]\ ##0,,&quot;m&quot;;\ #,##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17793792"/>
        <c:crosses val="autoZero"/>
        <c:crossBetween val="between"/>
      </c:valAx>
      <c:spPr>
        <a:solidFill>
          <a:srgbClr val="FFFFFF"/>
        </a:solidFill>
        <a:ln w="3175">
          <a:solidFill>
            <a:srgbClr val="808080"/>
          </a:solidFill>
          <a:prstDash val="solid"/>
        </a:ln>
      </c:spPr>
    </c:plotArea>
    <c:legend>
      <c:legendPos val="b"/>
      <c:layout>
        <c:manualLayout>
          <c:xMode val="edge"/>
          <c:yMode val="edge"/>
          <c:x val="0.31322207958921694"/>
          <c:y val="0.93673562732743476"/>
          <c:w val="0.42105263157894735"/>
          <c:h val="4.8979640644571755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0" orientation="landscape" horizontalDpi="0"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8090909090909092"/>
          <c:y val="0.03"/>
        </c:manualLayout>
      </c:layout>
      <c:overlay val="0"/>
      <c:spPr>
        <a:noFill/>
        <a:ln w="25400">
          <a:noFill/>
        </a:ln>
      </c:spPr>
      <c:txPr>
        <a:bodyPr/>
        <a:lstStyle/>
        <a:p>
          <a:pPr>
            <a:defRPr sz="10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6.9090909090909092E-2"/>
          <c:y val="0.17399999999999999"/>
          <c:w val="0.92272727272727273"/>
          <c:h val="0.59199999999999997"/>
        </c:manualLayout>
      </c:layout>
      <c:lineChart>
        <c:grouping val="standard"/>
        <c:varyColors val="0"/>
        <c:ser>
          <c:idx val="0"/>
          <c:order val="0"/>
          <c:tx>
            <c:v>Russell 1000 Shipping Industry - Index Value</c:v>
          </c:tx>
          <c:spPr>
            <a:ln w="3175">
              <a:solidFill>
                <a:srgbClr val="00CCFF"/>
              </a:solidFill>
              <a:prstDash val="solid"/>
            </a:ln>
          </c:spPr>
          <c:marker>
            <c:symbol val="none"/>
          </c:marker>
          <c:trendline>
            <c:trendlineType val="linear"/>
            <c:dispRSqr val="0"/>
            <c:dispEq val="0"/>
          </c:trendline>
          <c:trendline>
            <c:trendlineType val="linear"/>
            <c:forward val="2"/>
            <c:dispRSqr val="0"/>
            <c:dispEq val="0"/>
          </c:trendline>
          <c:trendline>
            <c:trendlineType val="linear"/>
            <c:dispRSqr val="0"/>
            <c:dispEq val="1"/>
            <c:trendlineLbl>
              <c:layout>
                <c:manualLayout>
                  <c:x val="-0.72999751097344645"/>
                  <c:y val="-9.1059781037227325E-2"/>
                </c:manualLayout>
              </c:layout>
              <c:numFmt formatCode="General" sourceLinked="0"/>
            </c:trendlineLbl>
          </c:trendline>
          <c:trendline>
            <c:trendlineType val="linear"/>
            <c:dispRSqr val="1"/>
            <c:dispEq val="0"/>
            <c:trendlineLbl>
              <c:layout>
                <c:manualLayout>
                  <c:x val="-0.77507751320347373"/>
                  <c:y val="-8.5961809856875734E-3"/>
                </c:manualLayout>
              </c:layout>
              <c:numFmt formatCode="General" sourceLinked="0"/>
            </c:trendlineLbl>
          </c:trendline>
          <c:cat>
            <c:numRef>
              <c:f>'Russell 1000 shipping industry'!$A$37:$A$1294</c:f>
              <c:numCache>
                <c:formatCode>[$-409]mmm\-dd\-yyyy;@</c:formatCode>
                <c:ptCount val="1258"/>
                <c:pt idx="0">
                  <c:v>42032</c:v>
                </c:pt>
                <c:pt idx="1">
                  <c:v>42033</c:v>
                </c:pt>
                <c:pt idx="2">
                  <c:v>42034</c:v>
                </c:pt>
                <c:pt idx="3">
                  <c:v>42037</c:v>
                </c:pt>
                <c:pt idx="4">
                  <c:v>42038</c:v>
                </c:pt>
                <c:pt idx="5">
                  <c:v>42039</c:v>
                </c:pt>
                <c:pt idx="6">
                  <c:v>42040</c:v>
                </c:pt>
                <c:pt idx="7">
                  <c:v>42041</c:v>
                </c:pt>
                <c:pt idx="8">
                  <c:v>42044</c:v>
                </c:pt>
                <c:pt idx="9">
                  <c:v>42045</c:v>
                </c:pt>
                <c:pt idx="10">
                  <c:v>42046</c:v>
                </c:pt>
                <c:pt idx="11">
                  <c:v>42047</c:v>
                </c:pt>
                <c:pt idx="12">
                  <c:v>42048</c:v>
                </c:pt>
                <c:pt idx="13">
                  <c:v>42052</c:v>
                </c:pt>
                <c:pt idx="14">
                  <c:v>42053</c:v>
                </c:pt>
                <c:pt idx="15">
                  <c:v>42054</c:v>
                </c:pt>
                <c:pt idx="16">
                  <c:v>42055</c:v>
                </c:pt>
                <c:pt idx="17">
                  <c:v>42058</c:v>
                </c:pt>
                <c:pt idx="18">
                  <c:v>42059</c:v>
                </c:pt>
                <c:pt idx="19">
                  <c:v>42060</c:v>
                </c:pt>
                <c:pt idx="20">
                  <c:v>42061</c:v>
                </c:pt>
                <c:pt idx="21">
                  <c:v>42062</c:v>
                </c:pt>
                <c:pt idx="22">
                  <c:v>42065</c:v>
                </c:pt>
                <c:pt idx="23">
                  <c:v>42066</c:v>
                </c:pt>
                <c:pt idx="24">
                  <c:v>42067</c:v>
                </c:pt>
                <c:pt idx="25">
                  <c:v>42068</c:v>
                </c:pt>
                <c:pt idx="26">
                  <c:v>42069</c:v>
                </c:pt>
                <c:pt idx="27">
                  <c:v>42072</c:v>
                </c:pt>
                <c:pt idx="28">
                  <c:v>42073</c:v>
                </c:pt>
                <c:pt idx="29">
                  <c:v>42074</c:v>
                </c:pt>
                <c:pt idx="30">
                  <c:v>42075</c:v>
                </c:pt>
                <c:pt idx="31">
                  <c:v>42076</c:v>
                </c:pt>
                <c:pt idx="32">
                  <c:v>42079</c:v>
                </c:pt>
                <c:pt idx="33">
                  <c:v>42080</c:v>
                </c:pt>
                <c:pt idx="34">
                  <c:v>42081</c:v>
                </c:pt>
                <c:pt idx="35">
                  <c:v>42082</c:v>
                </c:pt>
                <c:pt idx="36">
                  <c:v>42083</c:v>
                </c:pt>
                <c:pt idx="37">
                  <c:v>42086</c:v>
                </c:pt>
                <c:pt idx="38">
                  <c:v>42087</c:v>
                </c:pt>
                <c:pt idx="39">
                  <c:v>42088</c:v>
                </c:pt>
                <c:pt idx="40">
                  <c:v>42089</c:v>
                </c:pt>
                <c:pt idx="41">
                  <c:v>42090</c:v>
                </c:pt>
                <c:pt idx="42">
                  <c:v>42093</c:v>
                </c:pt>
                <c:pt idx="43">
                  <c:v>42094</c:v>
                </c:pt>
                <c:pt idx="44">
                  <c:v>42095</c:v>
                </c:pt>
                <c:pt idx="45">
                  <c:v>42096</c:v>
                </c:pt>
                <c:pt idx="46">
                  <c:v>42100</c:v>
                </c:pt>
                <c:pt idx="47">
                  <c:v>42101</c:v>
                </c:pt>
                <c:pt idx="48">
                  <c:v>42102</c:v>
                </c:pt>
                <c:pt idx="49">
                  <c:v>42103</c:v>
                </c:pt>
                <c:pt idx="50">
                  <c:v>42104</c:v>
                </c:pt>
                <c:pt idx="51">
                  <c:v>42107</c:v>
                </c:pt>
                <c:pt idx="52">
                  <c:v>42108</c:v>
                </c:pt>
                <c:pt idx="53">
                  <c:v>42109</c:v>
                </c:pt>
                <c:pt idx="54">
                  <c:v>42110</c:v>
                </c:pt>
                <c:pt idx="55">
                  <c:v>42111</c:v>
                </c:pt>
                <c:pt idx="56">
                  <c:v>42114</c:v>
                </c:pt>
                <c:pt idx="57">
                  <c:v>42115</c:v>
                </c:pt>
                <c:pt idx="58">
                  <c:v>42116</c:v>
                </c:pt>
                <c:pt idx="59">
                  <c:v>42117</c:v>
                </c:pt>
                <c:pt idx="60">
                  <c:v>42118</c:v>
                </c:pt>
                <c:pt idx="61">
                  <c:v>42121</c:v>
                </c:pt>
                <c:pt idx="62">
                  <c:v>42122</c:v>
                </c:pt>
                <c:pt idx="63">
                  <c:v>42123</c:v>
                </c:pt>
                <c:pt idx="64">
                  <c:v>42124</c:v>
                </c:pt>
                <c:pt idx="65">
                  <c:v>42125</c:v>
                </c:pt>
                <c:pt idx="66">
                  <c:v>42128</c:v>
                </c:pt>
                <c:pt idx="67">
                  <c:v>42129</c:v>
                </c:pt>
                <c:pt idx="68">
                  <c:v>42130</c:v>
                </c:pt>
                <c:pt idx="69">
                  <c:v>42131</c:v>
                </c:pt>
                <c:pt idx="70">
                  <c:v>42132</c:v>
                </c:pt>
                <c:pt idx="71">
                  <c:v>42135</c:v>
                </c:pt>
                <c:pt idx="72">
                  <c:v>42136</c:v>
                </c:pt>
                <c:pt idx="73">
                  <c:v>42137</c:v>
                </c:pt>
                <c:pt idx="74">
                  <c:v>42138</c:v>
                </c:pt>
                <c:pt idx="75">
                  <c:v>42139</c:v>
                </c:pt>
                <c:pt idx="76">
                  <c:v>42142</c:v>
                </c:pt>
                <c:pt idx="77">
                  <c:v>42143</c:v>
                </c:pt>
                <c:pt idx="78">
                  <c:v>42144</c:v>
                </c:pt>
                <c:pt idx="79">
                  <c:v>42145</c:v>
                </c:pt>
                <c:pt idx="80">
                  <c:v>42146</c:v>
                </c:pt>
                <c:pt idx="81">
                  <c:v>42150</c:v>
                </c:pt>
                <c:pt idx="82">
                  <c:v>42151</c:v>
                </c:pt>
                <c:pt idx="83">
                  <c:v>42152</c:v>
                </c:pt>
                <c:pt idx="84">
                  <c:v>42153</c:v>
                </c:pt>
                <c:pt idx="85">
                  <c:v>42156</c:v>
                </c:pt>
                <c:pt idx="86">
                  <c:v>42157</c:v>
                </c:pt>
                <c:pt idx="87">
                  <c:v>42158</c:v>
                </c:pt>
                <c:pt idx="88">
                  <c:v>42159</c:v>
                </c:pt>
                <c:pt idx="89">
                  <c:v>42160</c:v>
                </c:pt>
                <c:pt idx="90">
                  <c:v>42163</c:v>
                </c:pt>
                <c:pt idx="91">
                  <c:v>42164</c:v>
                </c:pt>
                <c:pt idx="92">
                  <c:v>42165</c:v>
                </c:pt>
                <c:pt idx="93">
                  <c:v>42166</c:v>
                </c:pt>
                <c:pt idx="94">
                  <c:v>42167</c:v>
                </c:pt>
                <c:pt idx="95">
                  <c:v>42170</c:v>
                </c:pt>
                <c:pt idx="96">
                  <c:v>42171</c:v>
                </c:pt>
                <c:pt idx="97">
                  <c:v>42172</c:v>
                </c:pt>
                <c:pt idx="98">
                  <c:v>42173</c:v>
                </c:pt>
                <c:pt idx="99">
                  <c:v>42174</c:v>
                </c:pt>
                <c:pt idx="100">
                  <c:v>42177</c:v>
                </c:pt>
                <c:pt idx="101">
                  <c:v>42178</c:v>
                </c:pt>
                <c:pt idx="102">
                  <c:v>42179</c:v>
                </c:pt>
                <c:pt idx="103">
                  <c:v>42180</c:v>
                </c:pt>
                <c:pt idx="104">
                  <c:v>42181</c:v>
                </c:pt>
                <c:pt idx="105">
                  <c:v>42184</c:v>
                </c:pt>
                <c:pt idx="106">
                  <c:v>42185</c:v>
                </c:pt>
                <c:pt idx="107">
                  <c:v>42186</c:v>
                </c:pt>
                <c:pt idx="108">
                  <c:v>42187</c:v>
                </c:pt>
                <c:pt idx="109">
                  <c:v>42191</c:v>
                </c:pt>
                <c:pt idx="110">
                  <c:v>42192</c:v>
                </c:pt>
                <c:pt idx="111">
                  <c:v>42193</c:v>
                </c:pt>
                <c:pt idx="112">
                  <c:v>42194</c:v>
                </c:pt>
                <c:pt idx="113">
                  <c:v>42195</c:v>
                </c:pt>
                <c:pt idx="114">
                  <c:v>42198</c:v>
                </c:pt>
                <c:pt idx="115">
                  <c:v>42199</c:v>
                </c:pt>
                <c:pt idx="116">
                  <c:v>42200</c:v>
                </c:pt>
                <c:pt idx="117">
                  <c:v>42201</c:v>
                </c:pt>
                <c:pt idx="118">
                  <c:v>42202</c:v>
                </c:pt>
                <c:pt idx="119">
                  <c:v>42205</c:v>
                </c:pt>
                <c:pt idx="120">
                  <c:v>42206</c:v>
                </c:pt>
                <c:pt idx="121">
                  <c:v>42207</c:v>
                </c:pt>
                <c:pt idx="122">
                  <c:v>42208</c:v>
                </c:pt>
                <c:pt idx="123">
                  <c:v>42209</c:v>
                </c:pt>
                <c:pt idx="124">
                  <c:v>42212</c:v>
                </c:pt>
                <c:pt idx="125">
                  <c:v>42213</c:v>
                </c:pt>
                <c:pt idx="126">
                  <c:v>42214</c:v>
                </c:pt>
                <c:pt idx="127">
                  <c:v>42215</c:v>
                </c:pt>
                <c:pt idx="128">
                  <c:v>42216</c:v>
                </c:pt>
                <c:pt idx="129">
                  <c:v>42219</c:v>
                </c:pt>
                <c:pt idx="130">
                  <c:v>42220</c:v>
                </c:pt>
                <c:pt idx="131">
                  <c:v>42221</c:v>
                </c:pt>
                <c:pt idx="132">
                  <c:v>42222</c:v>
                </c:pt>
                <c:pt idx="133">
                  <c:v>42223</c:v>
                </c:pt>
                <c:pt idx="134">
                  <c:v>42226</c:v>
                </c:pt>
                <c:pt idx="135">
                  <c:v>42227</c:v>
                </c:pt>
                <c:pt idx="136">
                  <c:v>42228</c:v>
                </c:pt>
                <c:pt idx="137">
                  <c:v>42229</c:v>
                </c:pt>
                <c:pt idx="138">
                  <c:v>42230</c:v>
                </c:pt>
                <c:pt idx="139">
                  <c:v>42233</c:v>
                </c:pt>
                <c:pt idx="140">
                  <c:v>42234</c:v>
                </c:pt>
                <c:pt idx="141">
                  <c:v>42235</c:v>
                </c:pt>
                <c:pt idx="142">
                  <c:v>42236</c:v>
                </c:pt>
                <c:pt idx="143">
                  <c:v>42237</c:v>
                </c:pt>
                <c:pt idx="144">
                  <c:v>42240</c:v>
                </c:pt>
                <c:pt idx="145">
                  <c:v>42241</c:v>
                </c:pt>
                <c:pt idx="146">
                  <c:v>42242</c:v>
                </c:pt>
                <c:pt idx="147">
                  <c:v>42243</c:v>
                </c:pt>
                <c:pt idx="148">
                  <c:v>42244</c:v>
                </c:pt>
                <c:pt idx="149">
                  <c:v>42247</c:v>
                </c:pt>
                <c:pt idx="150">
                  <c:v>42248</c:v>
                </c:pt>
                <c:pt idx="151">
                  <c:v>42249</c:v>
                </c:pt>
                <c:pt idx="152">
                  <c:v>42250</c:v>
                </c:pt>
                <c:pt idx="153">
                  <c:v>42251</c:v>
                </c:pt>
                <c:pt idx="154">
                  <c:v>42255</c:v>
                </c:pt>
                <c:pt idx="155">
                  <c:v>42256</c:v>
                </c:pt>
                <c:pt idx="156">
                  <c:v>42257</c:v>
                </c:pt>
                <c:pt idx="157">
                  <c:v>42258</c:v>
                </c:pt>
                <c:pt idx="158">
                  <c:v>42261</c:v>
                </c:pt>
                <c:pt idx="159">
                  <c:v>42262</c:v>
                </c:pt>
                <c:pt idx="160">
                  <c:v>42263</c:v>
                </c:pt>
                <c:pt idx="161">
                  <c:v>42264</c:v>
                </c:pt>
                <c:pt idx="162">
                  <c:v>42265</c:v>
                </c:pt>
                <c:pt idx="163">
                  <c:v>42268</c:v>
                </c:pt>
                <c:pt idx="164">
                  <c:v>42269</c:v>
                </c:pt>
                <c:pt idx="165">
                  <c:v>42270</c:v>
                </c:pt>
                <c:pt idx="166">
                  <c:v>42271</c:v>
                </c:pt>
                <c:pt idx="167">
                  <c:v>42272</c:v>
                </c:pt>
                <c:pt idx="168">
                  <c:v>42275</c:v>
                </c:pt>
                <c:pt idx="169">
                  <c:v>42276</c:v>
                </c:pt>
                <c:pt idx="170">
                  <c:v>42277</c:v>
                </c:pt>
                <c:pt idx="171">
                  <c:v>42278</c:v>
                </c:pt>
                <c:pt idx="172">
                  <c:v>42279</c:v>
                </c:pt>
                <c:pt idx="173">
                  <c:v>42282</c:v>
                </c:pt>
                <c:pt idx="174">
                  <c:v>42283</c:v>
                </c:pt>
                <c:pt idx="175">
                  <c:v>42284</c:v>
                </c:pt>
                <c:pt idx="176">
                  <c:v>42285</c:v>
                </c:pt>
                <c:pt idx="177">
                  <c:v>42286</c:v>
                </c:pt>
                <c:pt idx="178">
                  <c:v>42289</c:v>
                </c:pt>
                <c:pt idx="179">
                  <c:v>42290</c:v>
                </c:pt>
                <c:pt idx="180">
                  <c:v>42291</c:v>
                </c:pt>
                <c:pt idx="181">
                  <c:v>42292</c:v>
                </c:pt>
                <c:pt idx="182">
                  <c:v>42293</c:v>
                </c:pt>
                <c:pt idx="183">
                  <c:v>42296</c:v>
                </c:pt>
                <c:pt idx="184">
                  <c:v>42297</c:v>
                </c:pt>
                <c:pt idx="185">
                  <c:v>42298</c:v>
                </c:pt>
                <c:pt idx="186">
                  <c:v>42299</c:v>
                </c:pt>
                <c:pt idx="187">
                  <c:v>42300</c:v>
                </c:pt>
                <c:pt idx="188">
                  <c:v>42303</c:v>
                </c:pt>
                <c:pt idx="189">
                  <c:v>42304</c:v>
                </c:pt>
                <c:pt idx="190">
                  <c:v>42305</c:v>
                </c:pt>
                <c:pt idx="191">
                  <c:v>42306</c:v>
                </c:pt>
                <c:pt idx="192">
                  <c:v>42307</c:v>
                </c:pt>
                <c:pt idx="193">
                  <c:v>42310</c:v>
                </c:pt>
                <c:pt idx="194">
                  <c:v>42311</c:v>
                </c:pt>
                <c:pt idx="195">
                  <c:v>42312</c:v>
                </c:pt>
                <c:pt idx="196">
                  <c:v>42313</c:v>
                </c:pt>
                <c:pt idx="197">
                  <c:v>42314</c:v>
                </c:pt>
                <c:pt idx="198">
                  <c:v>42317</c:v>
                </c:pt>
                <c:pt idx="199">
                  <c:v>42318</c:v>
                </c:pt>
                <c:pt idx="200">
                  <c:v>42319</c:v>
                </c:pt>
                <c:pt idx="201">
                  <c:v>42320</c:v>
                </c:pt>
                <c:pt idx="202">
                  <c:v>42321</c:v>
                </c:pt>
                <c:pt idx="203">
                  <c:v>42324</c:v>
                </c:pt>
                <c:pt idx="204">
                  <c:v>42325</c:v>
                </c:pt>
                <c:pt idx="205">
                  <c:v>42326</c:v>
                </c:pt>
                <c:pt idx="206">
                  <c:v>42327</c:v>
                </c:pt>
                <c:pt idx="207">
                  <c:v>42328</c:v>
                </c:pt>
                <c:pt idx="208">
                  <c:v>42331</c:v>
                </c:pt>
                <c:pt idx="209">
                  <c:v>42332</c:v>
                </c:pt>
                <c:pt idx="210">
                  <c:v>42333</c:v>
                </c:pt>
                <c:pt idx="211">
                  <c:v>42335</c:v>
                </c:pt>
                <c:pt idx="212">
                  <c:v>42338</c:v>
                </c:pt>
                <c:pt idx="213">
                  <c:v>42339</c:v>
                </c:pt>
                <c:pt idx="214">
                  <c:v>42340</c:v>
                </c:pt>
                <c:pt idx="215">
                  <c:v>42341</c:v>
                </c:pt>
                <c:pt idx="216">
                  <c:v>42342</c:v>
                </c:pt>
                <c:pt idx="217">
                  <c:v>42345</c:v>
                </c:pt>
                <c:pt idx="218">
                  <c:v>42346</c:v>
                </c:pt>
                <c:pt idx="219">
                  <c:v>42347</c:v>
                </c:pt>
                <c:pt idx="220">
                  <c:v>42348</c:v>
                </c:pt>
                <c:pt idx="221">
                  <c:v>42349</c:v>
                </c:pt>
                <c:pt idx="222">
                  <c:v>42352</c:v>
                </c:pt>
                <c:pt idx="223">
                  <c:v>42353</c:v>
                </c:pt>
                <c:pt idx="224">
                  <c:v>42354</c:v>
                </c:pt>
                <c:pt idx="225">
                  <c:v>42355</c:v>
                </c:pt>
                <c:pt idx="226">
                  <c:v>42356</c:v>
                </c:pt>
                <c:pt idx="227">
                  <c:v>42359</c:v>
                </c:pt>
                <c:pt idx="228">
                  <c:v>42360</c:v>
                </c:pt>
                <c:pt idx="229">
                  <c:v>42361</c:v>
                </c:pt>
                <c:pt idx="230">
                  <c:v>42362</c:v>
                </c:pt>
                <c:pt idx="231">
                  <c:v>42366</c:v>
                </c:pt>
                <c:pt idx="232">
                  <c:v>42367</c:v>
                </c:pt>
                <c:pt idx="233">
                  <c:v>42368</c:v>
                </c:pt>
                <c:pt idx="234">
                  <c:v>42369</c:v>
                </c:pt>
                <c:pt idx="235">
                  <c:v>42373</c:v>
                </c:pt>
                <c:pt idx="236">
                  <c:v>42374</c:v>
                </c:pt>
                <c:pt idx="237">
                  <c:v>42375</c:v>
                </c:pt>
                <c:pt idx="238">
                  <c:v>42376</c:v>
                </c:pt>
                <c:pt idx="239">
                  <c:v>42377</c:v>
                </c:pt>
                <c:pt idx="240">
                  <c:v>42380</c:v>
                </c:pt>
                <c:pt idx="241">
                  <c:v>42381</c:v>
                </c:pt>
                <c:pt idx="242">
                  <c:v>42382</c:v>
                </c:pt>
                <c:pt idx="243">
                  <c:v>42383</c:v>
                </c:pt>
                <c:pt idx="244">
                  <c:v>42384</c:v>
                </c:pt>
                <c:pt idx="245">
                  <c:v>42388</c:v>
                </c:pt>
                <c:pt idx="246">
                  <c:v>42389</c:v>
                </c:pt>
                <c:pt idx="247">
                  <c:v>42390</c:v>
                </c:pt>
                <c:pt idx="248">
                  <c:v>42391</c:v>
                </c:pt>
                <c:pt idx="249">
                  <c:v>42394</c:v>
                </c:pt>
                <c:pt idx="250">
                  <c:v>42395</c:v>
                </c:pt>
                <c:pt idx="251">
                  <c:v>42396</c:v>
                </c:pt>
                <c:pt idx="252">
                  <c:v>42397</c:v>
                </c:pt>
                <c:pt idx="253">
                  <c:v>42398</c:v>
                </c:pt>
                <c:pt idx="254">
                  <c:v>42401</c:v>
                </c:pt>
                <c:pt idx="255">
                  <c:v>42402</c:v>
                </c:pt>
                <c:pt idx="256">
                  <c:v>42403</c:v>
                </c:pt>
                <c:pt idx="257">
                  <c:v>42404</c:v>
                </c:pt>
                <c:pt idx="258">
                  <c:v>42405</c:v>
                </c:pt>
                <c:pt idx="259">
                  <c:v>42408</c:v>
                </c:pt>
                <c:pt idx="260">
                  <c:v>42409</c:v>
                </c:pt>
                <c:pt idx="261">
                  <c:v>42410</c:v>
                </c:pt>
                <c:pt idx="262">
                  <c:v>42411</c:v>
                </c:pt>
                <c:pt idx="263">
                  <c:v>42412</c:v>
                </c:pt>
                <c:pt idx="264">
                  <c:v>42416</c:v>
                </c:pt>
                <c:pt idx="265">
                  <c:v>42417</c:v>
                </c:pt>
                <c:pt idx="266">
                  <c:v>42418</c:v>
                </c:pt>
                <c:pt idx="267">
                  <c:v>42419</c:v>
                </c:pt>
                <c:pt idx="268">
                  <c:v>42422</c:v>
                </c:pt>
                <c:pt idx="269">
                  <c:v>42423</c:v>
                </c:pt>
                <c:pt idx="270">
                  <c:v>42424</c:v>
                </c:pt>
                <c:pt idx="271">
                  <c:v>42425</c:v>
                </c:pt>
                <c:pt idx="272">
                  <c:v>42426</c:v>
                </c:pt>
                <c:pt idx="273">
                  <c:v>42429</c:v>
                </c:pt>
                <c:pt idx="274">
                  <c:v>42430</c:v>
                </c:pt>
                <c:pt idx="275">
                  <c:v>42431</c:v>
                </c:pt>
                <c:pt idx="276">
                  <c:v>42432</c:v>
                </c:pt>
                <c:pt idx="277">
                  <c:v>42433</c:v>
                </c:pt>
                <c:pt idx="278">
                  <c:v>42436</c:v>
                </c:pt>
                <c:pt idx="279">
                  <c:v>42437</c:v>
                </c:pt>
                <c:pt idx="280">
                  <c:v>42438</c:v>
                </c:pt>
                <c:pt idx="281">
                  <c:v>42439</c:v>
                </c:pt>
                <c:pt idx="282">
                  <c:v>42440</c:v>
                </c:pt>
                <c:pt idx="283">
                  <c:v>42443</c:v>
                </c:pt>
                <c:pt idx="284">
                  <c:v>42444</c:v>
                </c:pt>
                <c:pt idx="285">
                  <c:v>42445</c:v>
                </c:pt>
                <c:pt idx="286">
                  <c:v>42446</c:v>
                </c:pt>
                <c:pt idx="287">
                  <c:v>42447</c:v>
                </c:pt>
                <c:pt idx="288">
                  <c:v>42450</c:v>
                </c:pt>
                <c:pt idx="289">
                  <c:v>42451</c:v>
                </c:pt>
                <c:pt idx="290">
                  <c:v>42452</c:v>
                </c:pt>
                <c:pt idx="291">
                  <c:v>42453</c:v>
                </c:pt>
                <c:pt idx="292">
                  <c:v>42457</c:v>
                </c:pt>
                <c:pt idx="293">
                  <c:v>42458</c:v>
                </c:pt>
                <c:pt idx="294">
                  <c:v>42459</c:v>
                </c:pt>
                <c:pt idx="295">
                  <c:v>42460</c:v>
                </c:pt>
                <c:pt idx="296">
                  <c:v>42461</c:v>
                </c:pt>
                <c:pt idx="297">
                  <c:v>42464</c:v>
                </c:pt>
                <c:pt idx="298">
                  <c:v>42465</c:v>
                </c:pt>
                <c:pt idx="299">
                  <c:v>42466</c:v>
                </c:pt>
                <c:pt idx="300">
                  <c:v>42467</c:v>
                </c:pt>
                <c:pt idx="301">
                  <c:v>42468</c:v>
                </c:pt>
                <c:pt idx="302">
                  <c:v>42471</c:v>
                </c:pt>
                <c:pt idx="303">
                  <c:v>42472</c:v>
                </c:pt>
                <c:pt idx="304">
                  <c:v>42473</c:v>
                </c:pt>
                <c:pt idx="305">
                  <c:v>42474</c:v>
                </c:pt>
                <c:pt idx="306">
                  <c:v>42475</c:v>
                </c:pt>
                <c:pt idx="307">
                  <c:v>42478</c:v>
                </c:pt>
                <c:pt idx="308">
                  <c:v>42479</c:v>
                </c:pt>
                <c:pt idx="309">
                  <c:v>42480</c:v>
                </c:pt>
                <c:pt idx="310">
                  <c:v>42481</c:v>
                </c:pt>
                <c:pt idx="311">
                  <c:v>42482</c:v>
                </c:pt>
                <c:pt idx="312">
                  <c:v>42485</c:v>
                </c:pt>
                <c:pt idx="313">
                  <c:v>42486</c:v>
                </c:pt>
                <c:pt idx="314">
                  <c:v>42487</c:v>
                </c:pt>
                <c:pt idx="315">
                  <c:v>42488</c:v>
                </c:pt>
                <c:pt idx="316">
                  <c:v>42489</c:v>
                </c:pt>
                <c:pt idx="317">
                  <c:v>42492</c:v>
                </c:pt>
                <c:pt idx="318">
                  <c:v>42493</c:v>
                </c:pt>
                <c:pt idx="319">
                  <c:v>42494</c:v>
                </c:pt>
                <c:pt idx="320">
                  <c:v>42495</c:v>
                </c:pt>
                <c:pt idx="321">
                  <c:v>42496</c:v>
                </c:pt>
                <c:pt idx="322">
                  <c:v>42499</c:v>
                </c:pt>
                <c:pt idx="323">
                  <c:v>42500</c:v>
                </c:pt>
                <c:pt idx="324">
                  <c:v>42501</c:v>
                </c:pt>
                <c:pt idx="325">
                  <c:v>42502</c:v>
                </c:pt>
                <c:pt idx="326">
                  <c:v>42503</c:v>
                </c:pt>
                <c:pt idx="327">
                  <c:v>42506</c:v>
                </c:pt>
                <c:pt idx="328">
                  <c:v>42507</c:v>
                </c:pt>
                <c:pt idx="329">
                  <c:v>42508</c:v>
                </c:pt>
                <c:pt idx="330">
                  <c:v>42509</c:v>
                </c:pt>
                <c:pt idx="331">
                  <c:v>42510</c:v>
                </c:pt>
                <c:pt idx="332">
                  <c:v>42513</c:v>
                </c:pt>
                <c:pt idx="333">
                  <c:v>42514</c:v>
                </c:pt>
                <c:pt idx="334">
                  <c:v>42515</c:v>
                </c:pt>
                <c:pt idx="335">
                  <c:v>42516</c:v>
                </c:pt>
                <c:pt idx="336">
                  <c:v>42517</c:v>
                </c:pt>
                <c:pt idx="337">
                  <c:v>42521</c:v>
                </c:pt>
                <c:pt idx="338">
                  <c:v>42522</c:v>
                </c:pt>
                <c:pt idx="339">
                  <c:v>42523</c:v>
                </c:pt>
                <c:pt idx="340">
                  <c:v>42524</c:v>
                </c:pt>
                <c:pt idx="341">
                  <c:v>42527</c:v>
                </c:pt>
                <c:pt idx="342">
                  <c:v>42528</c:v>
                </c:pt>
                <c:pt idx="343">
                  <c:v>42529</c:v>
                </c:pt>
                <c:pt idx="344">
                  <c:v>42530</c:v>
                </c:pt>
                <c:pt idx="345">
                  <c:v>42531</c:v>
                </c:pt>
                <c:pt idx="346">
                  <c:v>42534</c:v>
                </c:pt>
                <c:pt idx="347">
                  <c:v>42535</c:v>
                </c:pt>
                <c:pt idx="348">
                  <c:v>42536</c:v>
                </c:pt>
                <c:pt idx="349">
                  <c:v>42537</c:v>
                </c:pt>
                <c:pt idx="350">
                  <c:v>42538</c:v>
                </c:pt>
                <c:pt idx="351">
                  <c:v>42541</c:v>
                </c:pt>
                <c:pt idx="352">
                  <c:v>42542</c:v>
                </c:pt>
                <c:pt idx="353">
                  <c:v>42543</c:v>
                </c:pt>
                <c:pt idx="354">
                  <c:v>42544</c:v>
                </c:pt>
                <c:pt idx="355">
                  <c:v>42545</c:v>
                </c:pt>
                <c:pt idx="356">
                  <c:v>42548</c:v>
                </c:pt>
                <c:pt idx="357">
                  <c:v>42549</c:v>
                </c:pt>
                <c:pt idx="358">
                  <c:v>42550</c:v>
                </c:pt>
                <c:pt idx="359">
                  <c:v>42551</c:v>
                </c:pt>
                <c:pt idx="360">
                  <c:v>42552</c:v>
                </c:pt>
                <c:pt idx="361">
                  <c:v>42556</c:v>
                </c:pt>
                <c:pt idx="362">
                  <c:v>42557</c:v>
                </c:pt>
                <c:pt idx="363">
                  <c:v>42558</c:v>
                </c:pt>
                <c:pt idx="364">
                  <c:v>42559</c:v>
                </c:pt>
                <c:pt idx="365">
                  <c:v>42562</c:v>
                </c:pt>
                <c:pt idx="366">
                  <c:v>42563</c:v>
                </c:pt>
                <c:pt idx="367">
                  <c:v>42564</c:v>
                </c:pt>
                <c:pt idx="368">
                  <c:v>42565</c:v>
                </c:pt>
                <c:pt idx="369">
                  <c:v>42566</c:v>
                </c:pt>
                <c:pt idx="370">
                  <c:v>42569</c:v>
                </c:pt>
                <c:pt idx="371">
                  <c:v>42570</c:v>
                </c:pt>
                <c:pt idx="372">
                  <c:v>42571</c:v>
                </c:pt>
                <c:pt idx="373">
                  <c:v>42572</c:v>
                </c:pt>
                <c:pt idx="374">
                  <c:v>42573</c:v>
                </c:pt>
                <c:pt idx="375">
                  <c:v>42576</c:v>
                </c:pt>
                <c:pt idx="376">
                  <c:v>42577</c:v>
                </c:pt>
                <c:pt idx="377">
                  <c:v>42578</c:v>
                </c:pt>
                <c:pt idx="378">
                  <c:v>42579</c:v>
                </c:pt>
                <c:pt idx="379">
                  <c:v>42580</c:v>
                </c:pt>
                <c:pt idx="380">
                  <c:v>42583</c:v>
                </c:pt>
                <c:pt idx="381">
                  <c:v>42584</c:v>
                </c:pt>
                <c:pt idx="382">
                  <c:v>42585</c:v>
                </c:pt>
                <c:pt idx="383">
                  <c:v>42586</c:v>
                </c:pt>
                <c:pt idx="384">
                  <c:v>42587</c:v>
                </c:pt>
                <c:pt idx="385">
                  <c:v>42590</c:v>
                </c:pt>
                <c:pt idx="386">
                  <c:v>42591</c:v>
                </c:pt>
                <c:pt idx="387">
                  <c:v>42592</c:v>
                </c:pt>
                <c:pt idx="388">
                  <c:v>42593</c:v>
                </c:pt>
                <c:pt idx="389">
                  <c:v>42594</c:v>
                </c:pt>
                <c:pt idx="390">
                  <c:v>42597</c:v>
                </c:pt>
                <c:pt idx="391">
                  <c:v>42598</c:v>
                </c:pt>
                <c:pt idx="392">
                  <c:v>42599</c:v>
                </c:pt>
                <c:pt idx="393">
                  <c:v>42600</c:v>
                </c:pt>
                <c:pt idx="394">
                  <c:v>42601</c:v>
                </c:pt>
                <c:pt idx="395">
                  <c:v>42604</c:v>
                </c:pt>
                <c:pt idx="396">
                  <c:v>42605</c:v>
                </c:pt>
                <c:pt idx="397">
                  <c:v>42606</c:v>
                </c:pt>
                <c:pt idx="398">
                  <c:v>42607</c:v>
                </c:pt>
                <c:pt idx="399">
                  <c:v>42608</c:v>
                </c:pt>
                <c:pt idx="400">
                  <c:v>42611</c:v>
                </c:pt>
                <c:pt idx="401">
                  <c:v>42612</c:v>
                </c:pt>
                <c:pt idx="402">
                  <c:v>42613</c:v>
                </c:pt>
                <c:pt idx="403">
                  <c:v>42614</c:v>
                </c:pt>
                <c:pt idx="404">
                  <c:v>42615</c:v>
                </c:pt>
                <c:pt idx="405">
                  <c:v>42619</c:v>
                </c:pt>
                <c:pt idx="406">
                  <c:v>42620</c:v>
                </c:pt>
                <c:pt idx="407">
                  <c:v>42621</c:v>
                </c:pt>
                <c:pt idx="408">
                  <c:v>42622</c:v>
                </c:pt>
                <c:pt idx="409">
                  <c:v>42625</c:v>
                </c:pt>
                <c:pt idx="410">
                  <c:v>42626</c:v>
                </c:pt>
                <c:pt idx="411">
                  <c:v>42627</c:v>
                </c:pt>
                <c:pt idx="412">
                  <c:v>42628</c:v>
                </c:pt>
                <c:pt idx="413">
                  <c:v>42629</c:v>
                </c:pt>
                <c:pt idx="414">
                  <c:v>42632</c:v>
                </c:pt>
                <c:pt idx="415">
                  <c:v>42633</c:v>
                </c:pt>
                <c:pt idx="416">
                  <c:v>42634</c:v>
                </c:pt>
                <c:pt idx="417">
                  <c:v>42635</c:v>
                </c:pt>
                <c:pt idx="418">
                  <c:v>42636</c:v>
                </c:pt>
                <c:pt idx="419">
                  <c:v>42639</c:v>
                </c:pt>
                <c:pt idx="420">
                  <c:v>42640</c:v>
                </c:pt>
                <c:pt idx="421">
                  <c:v>42641</c:v>
                </c:pt>
                <c:pt idx="422">
                  <c:v>42642</c:v>
                </c:pt>
                <c:pt idx="423">
                  <c:v>42643</c:v>
                </c:pt>
                <c:pt idx="424">
                  <c:v>42646</c:v>
                </c:pt>
                <c:pt idx="425">
                  <c:v>42647</c:v>
                </c:pt>
                <c:pt idx="426">
                  <c:v>42648</c:v>
                </c:pt>
                <c:pt idx="427">
                  <c:v>42649</c:v>
                </c:pt>
                <c:pt idx="428">
                  <c:v>42650</c:v>
                </c:pt>
                <c:pt idx="429">
                  <c:v>42653</c:v>
                </c:pt>
                <c:pt idx="430">
                  <c:v>42654</c:v>
                </c:pt>
                <c:pt idx="431">
                  <c:v>42655</c:v>
                </c:pt>
                <c:pt idx="432">
                  <c:v>42656</c:v>
                </c:pt>
                <c:pt idx="433">
                  <c:v>42657</c:v>
                </c:pt>
                <c:pt idx="434">
                  <c:v>42660</c:v>
                </c:pt>
                <c:pt idx="435">
                  <c:v>42661</c:v>
                </c:pt>
                <c:pt idx="436">
                  <c:v>42662</c:v>
                </c:pt>
                <c:pt idx="437">
                  <c:v>42663</c:v>
                </c:pt>
                <c:pt idx="438">
                  <c:v>42664</c:v>
                </c:pt>
                <c:pt idx="439">
                  <c:v>42667</c:v>
                </c:pt>
                <c:pt idx="440">
                  <c:v>42668</c:v>
                </c:pt>
                <c:pt idx="441">
                  <c:v>42669</c:v>
                </c:pt>
                <c:pt idx="442">
                  <c:v>42670</c:v>
                </c:pt>
                <c:pt idx="443">
                  <c:v>42671</c:v>
                </c:pt>
                <c:pt idx="444">
                  <c:v>42674</c:v>
                </c:pt>
                <c:pt idx="445">
                  <c:v>42675</c:v>
                </c:pt>
                <c:pt idx="446">
                  <c:v>42676</c:v>
                </c:pt>
                <c:pt idx="447">
                  <c:v>42677</c:v>
                </c:pt>
                <c:pt idx="448">
                  <c:v>42678</c:v>
                </c:pt>
                <c:pt idx="449">
                  <c:v>42681</c:v>
                </c:pt>
                <c:pt idx="450">
                  <c:v>42682</c:v>
                </c:pt>
                <c:pt idx="451">
                  <c:v>42683</c:v>
                </c:pt>
                <c:pt idx="452">
                  <c:v>42684</c:v>
                </c:pt>
                <c:pt idx="453">
                  <c:v>42685</c:v>
                </c:pt>
                <c:pt idx="454">
                  <c:v>42688</c:v>
                </c:pt>
                <c:pt idx="455">
                  <c:v>42689</c:v>
                </c:pt>
                <c:pt idx="456">
                  <c:v>42690</c:v>
                </c:pt>
                <c:pt idx="457">
                  <c:v>42691</c:v>
                </c:pt>
                <c:pt idx="458">
                  <c:v>42692</c:v>
                </c:pt>
                <c:pt idx="459">
                  <c:v>42695</c:v>
                </c:pt>
                <c:pt idx="460">
                  <c:v>42696</c:v>
                </c:pt>
                <c:pt idx="461">
                  <c:v>42697</c:v>
                </c:pt>
                <c:pt idx="462">
                  <c:v>42699</c:v>
                </c:pt>
                <c:pt idx="463">
                  <c:v>42702</c:v>
                </c:pt>
                <c:pt idx="464">
                  <c:v>42703</c:v>
                </c:pt>
                <c:pt idx="465">
                  <c:v>42704</c:v>
                </c:pt>
                <c:pt idx="466">
                  <c:v>42705</c:v>
                </c:pt>
                <c:pt idx="467">
                  <c:v>42706</c:v>
                </c:pt>
                <c:pt idx="468">
                  <c:v>42709</c:v>
                </c:pt>
                <c:pt idx="469">
                  <c:v>42710</c:v>
                </c:pt>
                <c:pt idx="470">
                  <c:v>42711</c:v>
                </c:pt>
                <c:pt idx="471">
                  <c:v>42712</c:v>
                </c:pt>
                <c:pt idx="472">
                  <c:v>42713</c:v>
                </c:pt>
                <c:pt idx="473">
                  <c:v>42716</c:v>
                </c:pt>
                <c:pt idx="474">
                  <c:v>42717</c:v>
                </c:pt>
                <c:pt idx="475">
                  <c:v>42718</c:v>
                </c:pt>
                <c:pt idx="476">
                  <c:v>42719</c:v>
                </c:pt>
                <c:pt idx="477">
                  <c:v>42720</c:v>
                </c:pt>
                <c:pt idx="478">
                  <c:v>42723</c:v>
                </c:pt>
                <c:pt idx="479">
                  <c:v>42724</c:v>
                </c:pt>
                <c:pt idx="480">
                  <c:v>42725</c:v>
                </c:pt>
                <c:pt idx="481">
                  <c:v>42726</c:v>
                </c:pt>
                <c:pt idx="482">
                  <c:v>42727</c:v>
                </c:pt>
                <c:pt idx="483">
                  <c:v>42731</c:v>
                </c:pt>
                <c:pt idx="484">
                  <c:v>42732</c:v>
                </c:pt>
                <c:pt idx="485">
                  <c:v>42733</c:v>
                </c:pt>
                <c:pt idx="486">
                  <c:v>42734</c:v>
                </c:pt>
                <c:pt idx="487">
                  <c:v>42738</c:v>
                </c:pt>
                <c:pt idx="488">
                  <c:v>42739</c:v>
                </c:pt>
                <c:pt idx="489">
                  <c:v>42740</c:v>
                </c:pt>
                <c:pt idx="490">
                  <c:v>42741</c:v>
                </c:pt>
                <c:pt idx="491">
                  <c:v>42744</c:v>
                </c:pt>
                <c:pt idx="492">
                  <c:v>42745</c:v>
                </c:pt>
                <c:pt idx="493">
                  <c:v>42746</c:v>
                </c:pt>
                <c:pt idx="494">
                  <c:v>42747</c:v>
                </c:pt>
                <c:pt idx="495">
                  <c:v>42748</c:v>
                </c:pt>
                <c:pt idx="496">
                  <c:v>42752</c:v>
                </c:pt>
                <c:pt idx="497">
                  <c:v>42753</c:v>
                </c:pt>
                <c:pt idx="498">
                  <c:v>42754</c:v>
                </c:pt>
                <c:pt idx="499">
                  <c:v>42755</c:v>
                </c:pt>
                <c:pt idx="500">
                  <c:v>42758</c:v>
                </c:pt>
                <c:pt idx="501">
                  <c:v>42759</c:v>
                </c:pt>
                <c:pt idx="502">
                  <c:v>42760</c:v>
                </c:pt>
                <c:pt idx="503">
                  <c:v>42761</c:v>
                </c:pt>
                <c:pt idx="504">
                  <c:v>42762</c:v>
                </c:pt>
                <c:pt idx="505">
                  <c:v>42765</c:v>
                </c:pt>
                <c:pt idx="506">
                  <c:v>42766</c:v>
                </c:pt>
                <c:pt idx="507">
                  <c:v>42767</c:v>
                </c:pt>
                <c:pt idx="508">
                  <c:v>42768</c:v>
                </c:pt>
                <c:pt idx="509">
                  <c:v>42769</c:v>
                </c:pt>
                <c:pt idx="510">
                  <c:v>42772</c:v>
                </c:pt>
                <c:pt idx="511">
                  <c:v>42773</c:v>
                </c:pt>
                <c:pt idx="512">
                  <c:v>42774</c:v>
                </c:pt>
                <c:pt idx="513">
                  <c:v>42775</c:v>
                </c:pt>
                <c:pt idx="514">
                  <c:v>42776</c:v>
                </c:pt>
                <c:pt idx="515">
                  <c:v>42779</c:v>
                </c:pt>
                <c:pt idx="516">
                  <c:v>42780</c:v>
                </c:pt>
                <c:pt idx="517">
                  <c:v>42781</c:v>
                </c:pt>
                <c:pt idx="518">
                  <c:v>42782</c:v>
                </c:pt>
                <c:pt idx="519">
                  <c:v>42783</c:v>
                </c:pt>
                <c:pt idx="520">
                  <c:v>42787</c:v>
                </c:pt>
                <c:pt idx="521">
                  <c:v>42788</c:v>
                </c:pt>
                <c:pt idx="522">
                  <c:v>42789</c:v>
                </c:pt>
                <c:pt idx="523">
                  <c:v>42790</c:v>
                </c:pt>
                <c:pt idx="524">
                  <c:v>42793</c:v>
                </c:pt>
                <c:pt idx="525">
                  <c:v>42794</c:v>
                </c:pt>
                <c:pt idx="526">
                  <c:v>42795</c:v>
                </c:pt>
                <c:pt idx="527">
                  <c:v>42796</c:v>
                </c:pt>
                <c:pt idx="528">
                  <c:v>42797</c:v>
                </c:pt>
                <c:pt idx="529">
                  <c:v>42800</c:v>
                </c:pt>
                <c:pt idx="530">
                  <c:v>42801</c:v>
                </c:pt>
                <c:pt idx="531">
                  <c:v>42802</c:v>
                </c:pt>
                <c:pt idx="532">
                  <c:v>42803</c:v>
                </c:pt>
                <c:pt idx="533">
                  <c:v>42804</c:v>
                </c:pt>
                <c:pt idx="534">
                  <c:v>42807</c:v>
                </c:pt>
                <c:pt idx="535">
                  <c:v>42808</c:v>
                </c:pt>
                <c:pt idx="536">
                  <c:v>42809</c:v>
                </c:pt>
                <c:pt idx="537">
                  <c:v>42810</c:v>
                </c:pt>
                <c:pt idx="538">
                  <c:v>42811</c:v>
                </c:pt>
                <c:pt idx="539">
                  <c:v>42814</c:v>
                </c:pt>
                <c:pt idx="540">
                  <c:v>42815</c:v>
                </c:pt>
                <c:pt idx="541">
                  <c:v>42816</c:v>
                </c:pt>
                <c:pt idx="542">
                  <c:v>42817</c:v>
                </c:pt>
                <c:pt idx="543">
                  <c:v>42818</c:v>
                </c:pt>
                <c:pt idx="544">
                  <c:v>42821</c:v>
                </c:pt>
                <c:pt idx="545">
                  <c:v>42822</c:v>
                </c:pt>
                <c:pt idx="546">
                  <c:v>42823</c:v>
                </c:pt>
                <c:pt idx="547">
                  <c:v>42824</c:v>
                </c:pt>
                <c:pt idx="548">
                  <c:v>42825</c:v>
                </c:pt>
                <c:pt idx="549">
                  <c:v>42828</c:v>
                </c:pt>
                <c:pt idx="550">
                  <c:v>42829</c:v>
                </c:pt>
                <c:pt idx="551">
                  <c:v>42830</c:v>
                </c:pt>
                <c:pt idx="552">
                  <c:v>42831</c:v>
                </c:pt>
                <c:pt idx="553">
                  <c:v>42832</c:v>
                </c:pt>
                <c:pt idx="554">
                  <c:v>42835</c:v>
                </c:pt>
                <c:pt idx="555">
                  <c:v>42836</c:v>
                </c:pt>
                <c:pt idx="556">
                  <c:v>42837</c:v>
                </c:pt>
                <c:pt idx="557">
                  <c:v>42838</c:v>
                </c:pt>
                <c:pt idx="558">
                  <c:v>42842</c:v>
                </c:pt>
                <c:pt idx="559">
                  <c:v>42843</c:v>
                </c:pt>
                <c:pt idx="560">
                  <c:v>42844</c:v>
                </c:pt>
                <c:pt idx="561">
                  <c:v>42845</c:v>
                </c:pt>
                <c:pt idx="562">
                  <c:v>42846</c:v>
                </c:pt>
                <c:pt idx="563">
                  <c:v>42849</c:v>
                </c:pt>
                <c:pt idx="564">
                  <c:v>42850</c:v>
                </c:pt>
                <c:pt idx="565">
                  <c:v>42851</c:v>
                </c:pt>
                <c:pt idx="566">
                  <c:v>42852</c:v>
                </c:pt>
                <c:pt idx="567">
                  <c:v>42853</c:v>
                </c:pt>
                <c:pt idx="568">
                  <c:v>42856</c:v>
                </c:pt>
                <c:pt idx="569">
                  <c:v>42857</c:v>
                </c:pt>
                <c:pt idx="570">
                  <c:v>42858</c:v>
                </c:pt>
                <c:pt idx="571">
                  <c:v>42859</c:v>
                </c:pt>
                <c:pt idx="572">
                  <c:v>42860</c:v>
                </c:pt>
                <c:pt idx="573">
                  <c:v>42863</c:v>
                </c:pt>
                <c:pt idx="574">
                  <c:v>42864</c:v>
                </c:pt>
                <c:pt idx="575">
                  <c:v>42865</c:v>
                </c:pt>
                <c:pt idx="576">
                  <c:v>42866</c:v>
                </c:pt>
                <c:pt idx="577">
                  <c:v>42867</c:v>
                </c:pt>
                <c:pt idx="578">
                  <c:v>42870</c:v>
                </c:pt>
                <c:pt idx="579">
                  <c:v>42871</c:v>
                </c:pt>
                <c:pt idx="580">
                  <c:v>42872</c:v>
                </c:pt>
                <c:pt idx="581">
                  <c:v>42873</c:v>
                </c:pt>
                <c:pt idx="582">
                  <c:v>42874</c:v>
                </c:pt>
                <c:pt idx="583">
                  <c:v>42877</c:v>
                </c:pt>
                <c:pt idx="584">
                  <c:v>42878</c:v>
                </c:pt>
                <c:pt idx="585">
                  <c:v>42879</c:v>
                </c:pt>
                <c:pt idx="586">
                  <c:v>42880</c:v>
                </c:pt>
                <c:pt idx="587">
                  <c:v>42881</c:v>
                </c:pt>
                <c:pt idx="588">
                  <c:v>42885</c:v>
                </c:pt>
                <c:pt idx="589">
                  <c:v>42886</c:v>
                </c:pt>
                <c:pt idx="590">
                  <c:v>42887</c:v>
                </c:pt>
                <c:pt idx="591">
                  <c:v>42888</c:v>
                </c:pt>
                <c:pt idx="592">
                  <c:v>42891</c:v>
                </c:pt>
                <c:pt idx="593">
                  <c:v>42892</c:v>
                </c:pt>
                <c:pt idx="594">
                  <c:v>42893</c:v>
                </c:pt>
                <c:pt idx="595">
                  <c:v>42894</c:v>
                </c:pt>
                <c:pt idx="596">
                  <c:v>42895</c:v>
                </c:pt>
                <c:pt idx="597">
                  <c:v>42898</c:v>
                </c:pt>
                <c:pt idx="598">
                  <c:v>42899</c:v>
                </c:pt>
                <c:pt idx="599">
                  <c:v>42900</c:v>
                </c:pt>
                <c:pt idx="600">
                  <c:v>42901</c:v>
                </c:pt>
                <c:pt idx="601">
                  <c:v>42902</c:v>
                </c:pt>
                <c:pt idx="602">
                  <c:v>42905</c:v>
                </c:pt>
                <c:pt idx="603">
                  <c:v>42906</c:v>
                </c:pt>
                <c:pt idx="604">
                  <c:v>42907</c:v>
                </c:pt>
                <c:pt idx="605">
                  <c:v>42908</c:v>
                </c:pt>
                <c:pt idx="606">
                  <c:v>42909</c:v>
                </c:pt>
                <c:pt idx="607">
                  <c:v>42912</c:v>
                </c:pt>
                <c:pt idx="608">
                  <c:v>42913</c:v>
                </c:pt>
                <c:pt idx="609">
                  <c:v>42914</c:v>
                </c:pt>
                <c:pt idx="610">
                  <c:v>42915</c:v>
                </c:pt>
                <c:pt idx="611">
                  <c:v>42916</c:v>
                </c:pt>
                <c:pt idx="612">
                  <c:v>42919</c:v>
                </c:pt>
                <c:pt idx="613">
                  <c:v>42921</c:v>
                </c:pt>
                <c:pt idx="614">
                  <c:v>42922</c:v>
                </c:pt>
                <c:pt idx="615">
                  <c:v>42923</c:v>
                </c:pt>
                <c:pt idx="616">
                  <c:v>42926</c:v>
                </c:pt>
                <c:pt idx="617">
                  <c:v>42927</c:v>
                </c:pt>
                <c:pt idx="618">
                  <c:v>42928</c:v>
                </c:pt>
                <c:pt idx="619">
                  <c:v>42929</c:v>
                </c:pt>
                <c:pt idx="620">
                  <c:v>42930</c:v>
                </c:pt>
                <c:pt idx="621">
                  <c:v>42933</c:v>
                </c:pt>
                <c:pt idx="622">
                  <c:v>42934</c:v>
                </c:pt>
                <c:pt idx="623">
                  <c:v>42935</c:v>
                </c:pt>
                <c:pt idx="624">
                  <c:v>42936</c:v>
                </c:pt>
                <c:pt idx="625">
                  <c:v>42937</c:v>
                </c:pt>
                <c:pt idx="626">
                  <c:v>42940</c:v>
                </c:pt>
                <c:pt idx="627">
                  <c:v>42941</c:v>
                </c:pt>
                <c:pt idx="628">
                  <c:v>42942</c:v>
                </c:pt>
                <c:pt idx="629">
                  <c:v>42943</c:v>
                </c:pt>
                <c:pt idx="630">
                  <c:v>42944</c:v>
                </c:pt>
                <c:pt idx="631">
                  <c:v>42947</c:v>
                </c:pt>
                <c:pt idx="632">
                  <c:v>42948</c:v>
                </c:pt>
                <c:pt idx="633">
                  <c:v>42949</c:v>
                </c:pt>
                <c:pt idx="634">
                  <c:v>42950</c:v>
                </c:pt>
                <c:pt idx="635">
                  <c:v>42951</c:v>
                </c:pt>
                <c:pt idx="636">
                  <c:v>42954</c:v>
                </c:pt>
                <c:pt idx="637">
                  <c:v>42955</c:v>
                </c:pt>
                <c:pt idx="638">
                  <c:v>42956</c:v>
                </c:pt>
                <c:pt idx="639">
                  <c:v>42957</c:v>
                </c:pt>
                <c:pt idx="640">
                  <c:v>42958</c:v>
                </c:pt>
                <c:pt idx="641">
                  <c:v>42961</c:v>
                </c:pt>
                <c:pt idx="642">
                  <c:v>42962</c:v>
                </c:pt>
                <c:pt idx="643">
                  <c:v>42963</c:v>
                </c:pt>
                <c:pt idx="644">
                  <c:v>42964</c:v>
                </c:pt>
                <c:pt idx="645">
                  <c:v>42965</c:v>
                </c:pt>
                <c:pt idx="646">
                  <c:v>42968</c:v>
                </c:pt>
                <c:pt idx="647">
                  <c:v>42969</c:v>
                </c:pt>
                <c:pt idx="648">
                  <c:v>42970</c:v>
                </c:pt>
                <c:pt idx="649">
                  <c:v>42971</c:v>
                </c:pt>
                <c:pt idx="650">
                  <c:v>42972</c:v>
                </c:pt>
                <c:pt idx="651">
                  <c:v>42975</c:v>
                </c:pt>
                <c:pt idx="652">
                  <c:v>42976</c:v>
                </c:pt>
                <c:pt idx="653">
                  <c:v>42977</c:v>
                </c:pt>
                <c:pt idx="654">
                  <c:v>42978</c:v>
                </c:pt>
                <c:pt idx="655">
                  <c:v>42979</c:v>
                </c:pt>
                <c:pt idx="656">
                  <c:v>42983</c:v>
                </c:pt>
                <c:pt idx="657">
                  <c:v>42984</c:v>
                </c:pt>
                <c:pt idx="658">
                  <c:v>42985</c:v>
                </c:pt>
                <c:pt idx="659">
                  <c:v>42986</c:v>
                </c:pt>
                <c:pt idx="660">
                  <c:v>42989</c:v>
                </c:pt>
                <c:pt idx="661">
                  <c:v>42990</c:v>
                </c:pt>
                <c:pt idx="662">
                  <c:v>42991</c:v>
                </c:pt>
                <c:pt idx="663">
                  <c:v>42992</c:v>
                </c:pt>
                <c:pt idx="664">
                  <c:v>42993</c:v>
                </c:pt>
                <c:pt idx="665">
                  <c:v>42996</c:v>
                </c:pt>
                <c:pt idx="666">
                  <c:v>42997</c:v>
                </c:pt>
                <c:pt idx="667">
                  <c:v>42998</c:v>
                </c:pt>
                <c:pt idx="668">
                  <c:v>42999</c:v>
                </c:pt>
                <c:pt idx="669">
                  <c:v>43000</c:v>
                </c:pt>
                <c:pt idx="670">
                  <c:v>43003</c:v>
                </c:pt>
                <c:pt idx="671">
                  <c:v>43004</c:v>
                </c:pt>
                <c:pt idx="672">
                  <c:v>43005</c:v>
                </c:pt>
                <c:pt idx="673">
                  <c:v>43006</c:v>
                </c:pt>
                <c:pt idx="674">
                  <c:v>43007</c:v>
                </c:pt>
                <c:pt idx="675">
                  <c:v>43010</c:v>
                </c:pt>
                <c:pt idx="676">
                  <c:v>43011</c:v>
                </c:pt>
                <c:pt idx="677">
                  <c:v>43012</c:v>
                </c:pt>
                <c:pt idx="678">
                  <c:v>43013</c:v>
                </c:pt>
                <c:pt idx="679">
                  <c:v>43014</c:v>
                </c:pt>
                <c:pt idx="680">
                  <c:v>43017</c:v>
                </c:pt>
                <c:pt idx="681">
                  <c:v>43018</c:v>
                </c:pt>
                <c:pt idx="682">
                  <c:v>43019</c:v>
                </c:pt>
                <c:pt idx="683">
                  <c:v>43020</c:v>
                </c:pt>
                <c:pt idx="684">
                  <c:v>43021</c:v>
                </c:pt>
                <c:pt idx="685">
                  <c:v>43024</c:v>
                </c:pt>
                <c:pt idx="686">
                  <c:v>43025</c:v>
                </c:pt>
                <c:pt idx="687">
                  <c:v>43026</c:v>
                </c:pt>
                <c:pt idx="688">
                  <c:v>43027</c:v>
                </c:pt>
                <c:pt idx="689">
                  <c:v>43028</c:v>
                </c:pt>
                <c:pt idx="690">
                  <c:v>43031</c:v>
                </c:pt>
                <c:pt idx="691">
                  <c:v>43032</c:v>
                </c:pt>
                <c:pt idx="692">
                  <c:v>43033</c:v>
                </c:pt>
                <c:pt idx="693">
                  <c:v>43034</c:v>
                </c:pt>
                <c:pt idx="694">
                  <c:v>43035</c:v>
                </c:pt>
                <c:pt idx="695">
                  <c:v>43038</c:v>
                </c:pt>
                <c:pt idx="696">
                  <c:v>43039</c:v>
                </c:pt>
                <c:pt idx="697">
                  <c:v>43040</c:v>
                </c:pt>
                <c:pt idx="698">
                  <c:v>43041</c:v>
                </c:pt>
                <c:pt idx="699">
                  <c:v>43042</c:v>
                </c:pt>
                <c:pt idx="700">
                  <c:v>43045</c:v>
                </c:pt>
                <c:pt idx="701">
                  <c:v>43046</c:v>
                </c:pt>
                <c:pt idx="702">
                  <c:v>43047</c:v>
                </c:pt>
                <c:pt idx="703">
                  <c:v>43048</c:v>
                </c:pt>
                <c:pt idx="704">
                  <c:v>43049</c:v>
                </c:pt>
                <c:pt idx="705">
                  <c:v>43052</c:v>
                </c:pt>
                <c:pt idx="706">
                  <c:v>43053</c:v>
                </c:pt>
                <c:pt idx="707">
                  <c:v>43054</c:v>
                </c:pt>
                <c:pt idx="708">
                  <c:v>43055</c:v>
                </c:pt>
                <c:pt idx="709">
                  <c:v>43056</c:v>
                </c:pt>
                <c:pt idx="710">
                  <c:v>43059</c:v>
                </c:pt>
                <c:pt idx="711">
                  <c:v>43060</c:v>
                </c:pt>
                <c:pt idx="712">
                  <c:v>43061</c:v>
                </c:pt>
                <c:pt idx="713">
                  <c:v>43063</c:v>
                </c:pt>
                <c:pt idx="714">
                  <c:v>43066</c:v>
                </c:pt>
                <c:pt idx="715">
                  <c:v>43067</c:v>
                </c:pt>
                <c:pt idx="716">
                  <c:v>43068</c:v>
                </c:pt>
                <c:pt idx="717">
                  <c:v>43069</c:v>
                </c:pt>
                <c:pt idx="718">
                  <c:v>43070</c:v>
                </c:pt>
                <c:pt idx="719">
                  <c:v>43073</c:v>
                </c:pt>
                <c:pt idx="720">
                  <c:v>43074</c:v>
                </c:pt>
                <c:pt idx="721">
                  <c:v>43075</c:v>
                </c:pt>
                <c:pt idx="722">
                  <c:v>43076</c:v>
                </c:pt>
                <c:pt idx="723">
                  <c:v>43077</c:v>
                </c:pt>
                <c:pt idx="724">
                  <c:v>43080</c:v>
                </c:pt>
                <c:pt idx="725">
                  <c:v>43081</c:v>
                </c:pt>
                <c:pt idx="726">
                  <c:v>43082</c:v>
                </c:pt>
                <c:pt idx="727">
                  <c:v>43083</c:v>
                </c:pt>
                <c:pt idx="728">
                  <c:v>43084</c:v>
                </c:pt>
                <c:pt idx="729">
                  <c:v>43087</c:v>
                </c:pt>
                <c:pt idx="730">
                  <c:v>43088</c:v>
                </c:pt>
                <c:pt idx="731">
                  <c:v>43089</c:v>
                </c:pt>
                <c:pt idx="732">
                  <c:v>43090</c:v>
                </c:pt>
                <c:pt idx="733">
                  <c:v>43091</c:v>
                </c:pt>
                <c:pt idx="734">
                  <c:v>43095</c:v>
                </c:pt>
                <c:pt idx="735">
                  <c:v>43096</c:v>
                </c:pt>
                <c:pt idx="736">
                  <c:v>43097</c:v>
                </c:pt>
                <c:pt idx="737">
                  <c:v>43098</c:v>
                </c:pt>
                <c:pt idx="738">
                  <c:v>43102</c:v>
                </c:pt>
                <c:pt idx="739">
                  <c:v>43103</c:v>
                </c:pt>
                <c:pt idx="740">
                  <c:v>43104</c:v>
                </c:pt>
                <c:pt idx="741">
                  <c:v>43105</c:v>
                </c:pt>
                <c:pt idx="742">
                  <c:v>43108</c:v>
                </c:pt>
                <c:pt idx="743">
                  <c:v>43109</c:v>
                </c:pt>
                <c:pt idx="744">
                  <c:v>43110</c:v>
                </c:pt>
                <c:pt idx="745">
                  <c:v>43111</c:v>
                </c:pt>
                <c:pt idx="746">
                  <c:v>43112</c:v>
                </c:pt>
                <c:pt idx="747">
                  <c:v>43116</c:v>
                </c:pt>
                <c:pt idx="748">
                  <c:v>43117</c:v>
                </c:pt>
                <c:pt idx="749">
                  <c:v>43118</c:v>
                </c:pt>
                <c:pt idx="750">
                  <c:v>43119</c:v>
                </c:pt>
                <c:pt idx="751">
                  <c:v>43122</c:v>
                </c:pt>
                <c:pt idx="752">
                  <c:v>43123</c:v>
                </c:pt>
                <c:pt idx="753">
                  <c:v>43124</c:v>
                </c:pt>
                <c:pt idx="754">
                  <c:v>43125</c:v>
                </c:pt>
                <c:pt idx="755">
                  <c:v>43126</c:v>
                </c:pt>
                <c:pt idx="756">
                  <c:v>43129</c:v>
                </c:pt>
                <c:pt idx="757">
                  <c:v>43130</c:v>
                </c:pt>
                <c:pt idx="758">
                  <c:v>43131</c:v>
                </c:pt>
                <c:pt idx="759">
                  <c:v>43132</c:v>
                </c:pt>
                <c:pt idx="760">
                  <c:v>43133</c:v>
                </c:pt>
                <c:pt idx="761">
                  <c:v>43136</c:v>
                </c:pt>
                <c:pt idx="762">
                  <c:v>43137</c:v>
                </c:pt>
                <c:pt idx="763">
                  <c:v>43138</c:v>
                </c:pt>
                <c:pt idx="764">
                  <c:v>43139</c:v>
                </c:pt>
                <c:pt idx="765">
                  <c:v>43140</c:v>
                </c:pt>
                <c:pt idx="766">
                  <c:v>43143</c:v>
                </c:pt>
                <c:pt idx="767">
                  <c:v>43144</c:v>
                </c:pt>
                <c:pt idx="768">
                  <c:v>43145</c:v>
                </c:pt>
                <c:pt idx="769">
                  <c:v>43146</c:v>
                </c:pt>
                <c:pt idx="770">
                  <c:v>43147</c:v>
                </c:pt>
                <c:pt idx="771">
                  <c:v>43151</c:v>
                </c:pt>
                <c:pt idx="772">
                  <c:v>43152</c:v>
                </c:pt>
                <c:pt idx="773">
                  <c:v>43153</c:v>
                </c:pt>
                <c:pt idx="774">
                  <c:v>43154</c:v>
                </c:pt>
                <c:pt idx="775">
                  <c:v>43157</c:v>
                </c:pt>
                <c:pt idx="776">
                  <c:v>43158</c:v>
                </c:pt>
                <c:pt idx="777">
                  <c:v>43159</c:v>
                </c:pt>
                <c:pt idx="778">
                  <c:v>43160</c:v>
                </c:pt>
                <c:pt idx="779">
                  <c:v>43161</c:v>
                </c:pt>
                <c:pt idx="780">
                  <c:v>43164</c:v>
                </c:pt>
                <c:pt idx="781">
                  <c:v>43165</c:v>
                </c:pt>
                <c:pt idx="782">
                  <c:v>43166</c:v>
                </c:pt>
                <c:pt idx="783">
                  <c:v>43167</c:v>
                </c:pt>
                <c:pt idx="784">
                  <c:v>43168</c:v>
                </c:pt>
                <c:pt idx="785">
                  <c:v>43171</c:v>
                </c:pt>
                <c:pt idx="786">
                  <c:v>43172</c:v>
                </c:pt>
                <c:pt idx="787">
                  <c:v>43173</c:v>
                </c:pt>
                <c:pt idx="788">
                  <c:v>43174</c:v>
                </c:pt>
                <c:pt idx="789">
                  <c:v>43175</c:v>
                </c:pt>
                <c:pt idx="790">
                  <c:v>43178</c:v>
                </c:pt>
                <c:pt idx="791">
                  <c:v>43179</c:v>
                </c:pt>
                <c:pt idx="792">
                  <c:v>43180</c:v>
                </c:pt>
                <c:pt idx="793">
                  <c:v>43181</c:v>
                </c:pt>
                <c:pt idx="794">
                  <c:v>43182</c:v>
                </c:pt>
                <c:pt idx="795">
                  <c:v>43185</c:v>
                </c:pt>
                <c:pt idx="796">
                  <c:v>43186</c:v>
                </c:pt>
                <c:pt idx="797">
                  <c:v>43187</c:v>
                </c:pt>
                <c:pt idx="798">
                  <c:v>43188</c:v>
                </c:pt>
                <c:pt idx="799">
                  <c:v>43192</c:v>
                </c:pt>
                <c:pt idx="800">
                  <c:v>43193</c:v>
                </c:pt>
                <c:pt idx="801">
                  <c:v>43194</c:v>
                </c:pt>
                <c:pt idx="802">
                  <c:v>43195</c:v>
                </c:pt>
                <c:pt idx="803">
                  <c:v>43196</c:v>
                </c:pt>
                <c:pt idx="804">
                  <c:v>43199</c:v>
                </c:pt>
                <c:pt idx="805">
                  <c:v>43200</c:v>
                </c:pt>
                <c:pt idx="806">
                  <c:v>43201</c:v>
                </c:pt>
                <c:pt idx="807">
                  <c:v>43202</c:v>
                </c:pt>
                <c:pt idx="808">
                  <c:v>43203</c:v>
                </c:pt>
                <c:pt idx="809">
                  <c:v>43206</c:v>
                </c:pt>
                <c:pt idx="810">
                  <c:v>43207</c:v>
                </c:pt>
                <c:pt idx="811">
                  <c:v>43208</c:v>
                </c:pt>
                <c:pt idx="812">
                  <c:v>43209</c:v>
                </c:pt>
                <c:pt idx="813">
                  <c:v>43210</c:v>
                </c:pt>
                <c:pt idx="814">
                  <c:v>43213</c:v>
                </c:pt>
                <c:pt idx="815">
                  <c:v>43214</c:v>
                </c:pt>
                <c:pt idx="816">
                  <c:v>43215</c:v>
                </c:pt>
                <c:pt idx="817">
                  <c:v>43216</c:v>
                </c:pt>
                <c:pt idx="818">
                  <c:v>43217</c:v>
                </c:pt>
                <c:pt idx="819">
                  <c:v>43220</c:v>
                </c:pt>
                <c:pt idx="820">
                  <c:v>43221</c:v>
                </c:pt>
                <c:pt idx="821">
                  <c:v>43222</c:v>
                </c:pt>
                <c:pt idx="822">
                  <c:v>43223</c:v>
                </c:pt>
                <c:pt idx="823">
                  <c:v>43224</c:v>
                </c:pt>
                <c:pt idx="824">
                  <c:v>43227</c:v>
                </c:pt>
                <c:pt idx="825">
                  <c:v>43228</c:v>
                </c:pt>
                <c:pt idx="826">
                  <c:v>43229</c:v>
                </c:pt>
                <c:pt idx="827">
                  <c:v>43230</c:v>
                </c:pt>
                <c:pt idx="828">
                  <c:v>43231</c:v>
                </c:pt>
                <c:pt idx="829">
                  <c:v>43234</c:v>
                </c:pt>
                <c:pt idx="830">
                  <c:v>43235</c:v>
                </c:pt>
                <c:pt idx="831">
                  <c:v>43236</c:v>
                </c:pt>
                <c:pt idx="832">
                  <c:v>43237</c:v>
                </c:pt>
                <c:pt idx="833">
                  <c:v>43238</c:v>
                </c:pt>
                <c:pt idx="834">
                  <c:v>43241</c:v>
                </c:pt>
                <c:pt idx="835">
                  <c:v>43242</c:v>
                </c:pt>
                <c:pt idx="836">
                  <c:v>43243</c:v>
                </c:pt>
                <c:pt idx="837">
                  <c:v>43244</c:v>
                </c:pt>
                <c:pt idx="838">
                  <c:v>43245</c:v>
                </c:pt>
                <c:pt idx="839">
                  <c:v>43249</c:v>
                </c:pt>
                <c:pt idx="840">
                  <c:v>43250</c:v>
                </c:pt>
                <c:pt idx="841">
                  <c:v>43251</c:v>
                </c:pt>
                <c:pt idx="842">
                  <c:v>43252</c:v>
                </c:pt>
                <c:pt idx="843">
                  <c:v>43255</c:v>
                </c:pt>
                <c:pt idx="844">
                  <c:v>43256</c:v>
                </c:pt>
                <c:pt idx="845">
                  <c:v>43257</c:v>
                </c:pt>
                <c:pt idx="846">
                  <c:v>43258</c:v>
                </c:pt>
                <c:pt idx="847">
                  <c:v>43259</c:v>
                </c:pt>
                <c:pt idx="848">
                  <c:v>43262</c:v>
                </c:pt>
                <c:pt idx="849">
                  <c:v>43263</c:v>
                </c:pt>
                <c:pt idx="850">
                  <c:v>43264</c:v>
                </c:pt>
                <c:pt idx="851">
                  <c:v>43265</c:v>
                </c:pt>
                <c:pt idx="852">
                  <c:v>43266</c:v>
                </c:pt>
                <c:pt idx="853">
                  <c:v>43269</c:v>
                </c:pt>
                <c:pt idx="854">
                  <c:v>43270</c:v>
                </c:pt>
                <c:pt idx="855">
                  <c:v>43271</c:v>
                </c:pt>
                <c:pt idx="856">
                  <c:v>43272</c:v>
                </c:pt>
                <c:pt idx="857">
                  <c:v>43273</c:v>
                </c:pt>
                <c:pt idx="858">
                  <c:v>43276</c:v>
                </c:pt>
                <c:pt idx="859">
                  <c:v>43277</c:v>
                </c:pt>
                <c:pt idx="860">
                  <c:v>43278</c:v>
                </c:pt>
                <c:pt idx="861">
                  <c:v>43279</c:v>
                </c:pt>
                <c:pt idx="862">
                  <c:v>43280</c:v>
                </c:pt>
                <c:pt idx="863">
                  <c:v>43283</c:v>
                </c:pt>
                <c:pt idx="864">
                  <c:v>43284</c:v>
                </c:pt>
                <c:pt idx="865">
                  <c:v>43286</c:v>
                </c:pt>
                <c:pt idx="866">
                  <c:v>43287</c:v>
                </c:pt>
                <c:pt idx="867">
                  <c:v>43290</c:v>
                </c:pt>
                <c:pt idx="868">
                  <c:v>43291</c:v>
                </c:pt>
                <c:pt idx="869">
                  <c:v>43292</c:v>
                </c:pt>
                <c:pt idx="870">
                  <c:v>43293</c:v>
                </c:pt>
                <c:pt idx="871">
                  <c:v>43294</c:v>
                </c:pt>
                <c:pt idx="872">
                  <c:v>43297</c:v>
                </c:pt>
                <c:pt idx="873">
                  <c:v>43298</c:v>
                </c:pt>
                <c:pt idx="874">
                  <c:v>43299</c:v>
                </c:pt>
                <c:pt idx="875">
                  <c:v>43300</c:v>
                </c:pt>
                <c:pt idx="876">
                  <c:v>43301</c:v>
                </c:pt>
                <c:pt idx="877">
                  <c:v>43304</c:v>
                </c:pt>
                <c:pt idx="878">
                  <c:v>43305</c:v>
                </c:pt>
                <c:pt idx="879">
                  <c:v>43306</c:v>
                </c:pt>
                <c:pt idx="880">
                  <c:v>43307</c:v>
                </c:pt>
                <c:pt idx="881">
                  <c:v>43308</c:v>
                </c:pt>
                <c:pt idx="882">
                  <c:v>43311</c:v>
                </c:pt>
                <c:pt idx="883">
                  <c:v>43312</c:v>
                </c:pt>
                <c:pt idx="884">
                  <c:v>43313</c:v>
                </c:pt>
                <c:pt idx="885">
                  <c:v>43314</c:v>
                </c:pt>
                <c:pt idx="886">
                  <c:v>43315</c:v>
                </c:pt>
                <c:pt idx="887">
                  <c:v>43318</c:v>
                </c:pt>
                <c:pt idx="888">
                  <c:v>43319</c:v>
                </c:pt>
                <c:pt idx="889">
                  <c:v>43320</c:v>
                </c:pt>
                <c:pt idx="890">
                  <c:v>43321</c:v>
                </c:pt>
                <c:pt idx="891">
                  <c:v>43322</c:v>
                </c:pt>
                <c:pt idx="892">
                  <c:v>43325</c:v>
                </c:pt>
                <c:pt idx="893">
                  <c:v>43326</c:v>
                </c:pt>
                <c:pt idx="894">
                  <c:v>43327</c:v>
                </c:pt>
                <c:pt idx="895">
                  <c:v>43328</c:v>
                </c:pt>
                <c:pt idx="896">
                  <c:v>43329</c:v>
                </c:pt>
                <c:pt idx="897">
                  <c:v>43332</c:v>
                </c:pt>
                <c:pt idx="898">
                  <c:v>43333</c:v>
                </c:pt>
                <c:pt idx="899">
                  <c:v>43334</c:v>
                </c:pt>
                <c:pt idx="900">
                  <c:v>43335</c:v>
                </c:pt>
                <c:pt idx="901">
                  <c:v>43336</c:v>
                </c:pt>
                <c:pt idx="902">
                  <c:v>43339</c:v>
                </c:pt>
                <c:pt idx="903">
                  <c:v>43340</c:v>
                </c:pt>
                <c:pt idx="904">
                  <c:v>43341</c:v>
                </c:pt>
                <c:pt idx="905">
                  <c:v>43342</c:v>
                </c:pt>
                <c:pt idx="906">
                  <c:v>43343</c:v>
                </c:pt>
                <c:pt idx="907">
                  <c:v>43347</c:v>
                </c:pt>
                <c:pt idx="908">
                  <c:v>43348</c:v>
                </c:pt>
                <c:pt idx="909">
                  <c:v>43349</c:v>
                </c:pt>
                <c:pt idx="910">
                  <c:v>43350</c:v>
                </c:pt>
                <c:pt idx="911">
                  <c:v>43353</c:v>
                </c:pt>
                <c:pt idx="912">
                  <c:v>43354</c:v>
                </c:pt>
                <c:pt idx="913">
                  <c:v>43355</c:v>
                </c:pt>
                <c:pt idx="914">
                  <c:v>43356</c:v>
                </c:pt>
                <c:pt idx="915">
                  <c:v>43357</c:v>
                </c:pt>
                <c:pt idx="916">
                  <c:v>43360</c:v>
                </c:pt>
                <c:pt idx="917">
                  <c:v>43361</c:v>
                </c:pt>
                <c:pt idx="918">
                  <c:v>43362</c:v>
                </c:pt>
                <c:pt idx="919">
                  <c:v>43363</c:v>
                </c:pt>
                <c:pt idx="920">
                  <c:v>43364</c:v>
                </c:pt>
                <c:pt idx="921">
                  <c:v>43367</c:v>
                </c:pt>
                <c:pt idx="922">
                  <c:v>43368</c:v>
                </c:pt>
                <c:pt idx="923">
                  <c:v>43369</c:v>
                </c:pt>
                <c:pt idx="924">
                  <c:v>43370</c:v>
                </c:pt>
                <c:pt idx="925">
                  <c:v>43371</c:v>
                </c:pt>
                <c:pt idx="926">
                  <c:v>43374</c:v>
                </c:pt>
                <c:pt idx="927">
                  <c:v>43375</c:v>
                </c:pt>
                <c:pt idx="928">
                  <c:v>43376</c:v>
                </c:pt>
                <c:pt idx="929">
                  <c:v>43377</c:v>
                </c:pt>
                <c:pt idx="930">
                  <c:v>43378</c:v>
                </c:pt>
                <c:pt idx="931">
                  <c:v>43381</c:v>
                </c:pt>
                <c:pt idx="932">
                  <c:v>43382</c:v>
                </c:pt>
                <c:pt idx="933">
                  <c:v>43383</c:v>
                </c:pt>
                <c:pt idx="934">
                  <c:v>43384</c:v>
                </c:pt>
                <c:pt idx="935">
                  <c:v>43385</c:v>
                </c:pt>
                <c:pt idx="936">
                  <c:v>43388</c:v>
                </c:pt>
                <c:pt idx="937">
                  <c:v>43389</c:v>
                </c:pt>
                <c:pt idx="938">
                  <c:v>43390</c:v>
                </c:pt>
                <c:pt idx="939">
                  <c:v>43391</c:v>
                </c:pt>
                <c:pt idx="940">
                  <c:v>43392</c:v>
                </c:pt>
                <c:pt idx="941">
                  <c:v>43395</c:v>
                </c:pt>
                <c:pt idx="942">
                  <c:v>43396</c:v>
                </c:pt>
                <c:pt idx="943">
                  <c:v>43397</c:v>
                </c:pt>
                <c:pt idx="944">
                  <c:v>43398</c:v>
                </c:pt>
                <c:pt idx="945">
                  <c:v>43399</c:v>
                </c:pt>
                <c:pt idx="946">
                  <c:v>43402</c:v>
                </c:pt>
                <c:pt idx="947">
                  <c:v>43403</c:v>
                </c:pt>
                <c:pt idx="948">
                  <c:v>43404</c:v>
                </c:pt>
                <c:pt idx="949">
                  <c:v>43405</c:v>
                </c:pt>
                <c:pt idx="950">
                  <c:v>43406</c:v>
                </c:pt>
                <c:pt idx="951">
                  <c:v>43409</c:v>
                </c:pt>
                <c:pt idx="952">
                  <c:v>43410</c:v>
                </c:pt>
                <c:pt idx="953">
                  <c:v>43411</c:v>
                </c:pt>
                <c:pt idx="954">
                  <c:v>43412</c:v>
                </c:pt>
                <c:pt idx="955">
                  <c:v>43413</c:v>
                </c:pt>
                <c:pt idx="956">
                  <c:v>43416</c:v>
                </c:pt>
                <c:pt idx="957">
                  <c:v>43417</c:v>
                </c:pt>
                <c:pt idx="958">
                  <c:v>43418</c:v>
                </c:pt>
                <c:pt idx="959">
                  <c:v>43419</c:v>
                </c:pt>
                <c:pt idx="960">
                  <c:v>43420</c:v>
                </c:pt>
                <c:pt idx="961">
                  <c:v>43423</c:v>
                </c:pt>
                <c:pt idx="962">
                  <c:v>43424</c:v>
                </c:pt>
                <c:pt idx="963">
                  <c:v>43425</c:v>
                </c:pt>
                <c:pt idx="964">
                  <c:v>43427</c:v>
                </c:pt>
                <c:pt idx="965">
                  <c:v>43430</c:v>
                </c:pt>
                <c:pt idx="966">
                  <c:v>43431</c:v>
                </c:pt>
                <c:pt idx="967">
                  <c:v>43432</c:v>
                </c:pt>
                <c:pt idx="968">
                  <c:v>43433</c:v>
                </c:pt>
                <c:pt idx="969">
                  <c:v>43434</c:v>
                </c:pt>
                <c:pt idx="970">
                  <c:v>43437</c:v>
                </c:pt>
                <c:pt idx="971">
                  <c:v>43438</c:v>
                </c:pt>
                <c:pt idx="972">
                  <c:v>43440</c:v>
                </c:pt>
                <c:pt idx="973">
                  <c:v>43441</c:v>
                </c:pt>
                <c:pt idx="974">
                  <c:v>43444</c:v>
                </c:pt>
                <c:pt idx="975">
                  <c:v>43445</c:v>
                </c:pt>
                <c:pt idx="976">
                  <c:v>43446</c:v>
                </c:pt>
                <c:pt idx="977">
                  <c:v>43447</c:v>
                </c:pt>
                <c:pt idx="978">
                  <c:v>43448</c:v>
                </c:pt>
                <c:pt idx="979">
                  <c:v>43451</c:v>
                </c:pt>
                <c:pt idx="980">
                  <c:v>43452</c:v>
                </c:pt>
                <c:pt idx="981">
                  <c:v>43453</c:v>
                </c:pt>
                <c:pt idx="982">
                  <c:v>43454</c:v>
                </c:pt>
                <c:pt idx="983">
                  <c:v>43455</c:v>
                </c:pt>
                <c:pt idx="984">
                  <c:v>43458</c:v>
                </c:pt>
                <c:pt idx="985">
                  <c:v>43460</c:v>
                </c:pt>
                <c:pt idx="986">
                  <c:v>43461</c:v>
                </c:pt>
                <c:pt idx="987">
                  <c:v>43462</c:v>
                </c:pt>
                <c:pt idx="988">
                  <c:v>43465</c:v>
                </c:pt>
                <c:pt idx="989">
                  <c:v>43467</c:v>
                </c:pt>
                <c:pt idx="990">
                  <c:v>43468</c:v>
                </c:pt>
                <c:pt idx="991">
                  <c:v>43469</c:v>
                </c:pt>
                <c:pt idx="992">
                  <c:v>43472</c:v>
                </c:pt>
                <c:pt idx="993">
                  <c:v>43473</c:v>
                </c:pt>
                <c:pt idx="994">
                  <c:v>43474</c:v>
                </c:pt>
                <c:pt idx="995">
                  <c:v>43475</c:v>
                </c:pt>
                <c:pt idx="996">
                  <c:v>43476</c:v>
                </c:pt>
                <c:pt idx="997">
                  <c:v>43479</c:v>
                </c:pt>
                <c:pt idx="998">
                  <c:v>43480</c:v>
                </c:pt>
                <c:pt idx="999">
                  <c:v>43481</c:v>
                </c:pt>
                <c:pt idx="1000">
                  <c:v>43482</c:v>
                </c:pt>
                <c:pt idx="1001">
                  <c:v>43483</c:v>
                </c:pt>
                <c:pt idx="1002">
                  <c:v>43487</c:v>
                </c:pt>
                <c:pt idx="1003">
                  <c:v>43488</c:v>
                </c:pt>
                <c:pt idx="1004">
                  <c:v>43489</c:v>
                </c:pt>
                <c:pt idx="1005">
                  <c:v>43490</c:v>
                </c:pt>
                <c:pt idx="1006">
                  <c:v>43493</c:v>
                </c:pt>
                <c:pt idx="1007">
                  <c:v>43494</c:v>
                </c:pt>
                <c:pt idx="1008">
                  <c:v>43495</c:v>
                </c:pt>
                <c:pt idx="1009">
                  <c:v>43496</c:v>
                </c:pt>
                <c:pt idx="1010">
                  <c:v>43497</c:v>
                </c:pt>
                <c:pt idx="1011">
                  <c:v>43500</c:v>
                </c:pt>
                <c:pt idx="1012">
                  <c:v>43501</c:v>
                </c:pt>
                <c:pt idx="1013">
                  <c:v>43502</c:v>
                </c:pt>
                <c:pt idx="1014">
                  <c:v>43503</c:v>
                </c:pt>
                <c:pt idx="1015">
                  <c:v>43504</c:v>
                </c:pt>
                <c:pt idx="1016">
                  <c:v>43507</c:v>
                </c:pt>
                <c:pt idx="1017">
                  <c:v>43508</c:v>
                </c:pt>
                <c:pt idx="1018">
                  <c:v>43509</c:v>
                </c:pt>
                <c:pt idx="1019">
                  <c:v>43510</c:v>
                </c:pt>
                <c:pt idx="1020">
                  <c:v>43511</c:v>
                </c:pt>
                <c:pt idx="1021">
                  <c:v>43515</c:v>
                </c:pt>
                <c:pt idx="1022">
                  <c:v>43516</c:v>
                </c:pt>
                <c:pt idx="1023">
                  <c:v>43517</c:v>
                </c:pt>
                <c:pt idx="1024">
                  <c:v>43518</c:v>
                </c:pt>
                <c:pt idx="1025">
                  <c:v>43521</c:v>
                </c:pt>
                <c:pt idx="1026">
                  <c:v>43522</c:v>
                </c:pt>
                <c:pt idx="1027">
                  <c:v>43523</c:v>
                </c:pt>
                <c:pt idx="1028">
                  <c:v>43524</c:v>
                </c:pt>
                <c:pt idx="1029">
                  <c:v>43525</c:v>
                </c:pt>
                <c:pt idx="1030">
                  <c:v>43528</c:v>
                </c:pt>
                <c:pt idx="1031">
                  <c:v>43529</c:v>
                </c:pt>
                <c:pt idx="1032">
                  <c:v>43530</c:v>
                </c:pt>
                <c:pt idx="1033">
                  <c:v>43531</c:v>
                </c:pt>
                <c:pt idx="1034">
                  <c:v>43532</c:v>
                </c:pt>
                <c:pt idx="1035">
                  <c:v>43535</c:v>
                </c:pt>
                <c:pt idx="1036">
                  <c:v>43536</c:v>
                </c:pt>
                <c:pt idx="1037">
                  <c:v>43537</c:v>
                </c:pt>
                <c:pt idx="1038">
                  <c:v>43538</c:v>
                </c:pt>
                <c:pt idx="1039">
                  <c:v>43539</c:v>
                </c:pt>
                <c:pt idx="1040">
                  <c:v>43542</c:v>
                </c:pt>
                <c:pt idx="1041">
                  <c:v>43543</c:v>
                </c:pt>
                <c:pt idx="1042">
                  <c:v>43544</c:v>
                </c:pt>
                <c:pt idx="1043">
                  <c:v>43545</c:v>
                </c:pt>
                <c:pt idx="1044">
                  <c:v>43546</c:v>
                </c:pt>
                <c:pt idx="1045">
                  <c:v>43549</c:v>
                </c:pt>
                <c:pt idx="1046">
                  <c:v>43550</c:v>
                </c:pt>
                <c:pt idx="1047">
                  <c:v>43551</c:v>
                </c:pt>
                <c:pt idx="1048">
                  <c:v>43552</c:v>
                </c:pt>
                <c:pt idx="1049">
                  <c:v>43553</c:v>
                </c:pt>
                <c:pt idx="1050">
                  <c:v>43556</c:v>
                </c:pt>
                <c:pt idx="1051">
                  <c:v>43557</c:v>
                </c:pt>
                <c:pt idx="1052">
                  <c:v>43558</c:v>
                </c:pt>
                <c:pt idx="1053">
                  <c:v>43559</c:v>
                </c:pt>
                <c:pt idx="1054">
                  <c:v>43560</c:v>
                </c:pt>
                <c:pt idx="1055">
                  <c:v>43563</c:v>
                </c:pt>
                <c:pt idx="1056">
                  <c:v>43564</c:v>
                </c:pt>
                <c:pt idx="1057">
                  <c:v>43565</c:v>
                </c:pt>
                <c:pt idx="1058">
                  <c:v>43566</c:v>
                </c:pt>
                <c:pt idx="1059">
                  <c:v>43567</c:v>
                </c:pt>
                <c:pt idx="1060">
                  <c:v>43570</c:v>
                </c:pt>
                <c:pt idx="1061">
                  <c:v>43571</c:v>
                </c:pt>
                <c:pt idx="1062">
                  <c:v>43572</c:v>
                </c:pt>
                <c:pt idx="1063">
                  <c:v>43573</c:v>
                </c:pt>
                <c:pt idx="1064">
                  <c:v>43577</c:v>
                </c:pt>
                <c:pt idx="1065">
                  <c:v>43578</c:v>
                </c:pt>
                <c:pt idx="1066">
                  <c:v>43579</c:v>
                </c:pt>
                <c:pt idx="1067">
                  <c:v>43580</c:v>
                </c:pt>
                <c:pt idx="1068">
                  <c:v>43581</c:v>
                </c:pt>
                <c:pt idx="1069">
                  <c:v>43584</c:v>
                </c:pt>
                <c:pt idx="1070">
                  <c:v>43585</c:v>
                </c:pt>
                <c:pt idx="1071">
                  <c:v>43586</c:v>
                </c:pt>
                <c:pt idx="1072">
                  <c:v>43587</c:v>
                </c:pt>
                <c:pt idx="1073">
                  <c:v>43588</c:v>
                </c:pt>
                <c:pt idx="1074">
                  <c:v>43591</c:v>
                </c:pt>
                <c:pt idx="1075">
                  <c:v>43592</c:v>
                </c:pt>
                <c:pt idx="1076">
                  <c:v>43593</c:v>
                </c:pt>
                <c:pt idx="1077">
                  <c:v>43594</c:v>
                </c:pt>
                <c:pt idx="1078">
                  <c:v>43595</c:v>
                </c:pt>
                <c:pt idx="1079">
                  <c:v>43598</c:v>
                </c:pt>
                <c:pt idx="1080">
                  <c:v>43599</c:v>
                </c:pt>
                <c:pt idx="1081">
                  <c:v>43600</c:v>
                </c:pt>
                <c:pt idx="1082">
                  <c:v>43601</c:v>
                </c:pt>
                <c:pt idx="1083">
                  <c:v>43602</c:v>
                </c:pt>
                <c:pt idx="1084">
                  <c:v>43605</c:v>
                </c:pt>
                <c:pt idx="1085">
                  <c:v>43606</c:v>
                </c:pt>
                <c:pt idx="1086">
                  <c:v>43607</c:v>
                </c:pt>
                <c:pt idx="1087">
                  <c:v>43608</c:v>
                </c:pt>
                <c:pt idx="1088">
                  <c:v>43609</c:v>
                </c:pt>
                <c:pt idx="1089">
                  <c:v>43613</c:v>
                </c:pt>
                <c:pt idx="1090">
                  <c:v>43614</c:v>
                </c:pt>
                <c:pt idx="1091">
                  <c:v>43615</c:v>
                </c:pt>
                <c:pt idx="1092">
                  <c:v>43616</c:v>
                </c:pt>
                <c:pt idx="1093">
                  <c:v>43619</c:v>
                </c:pt>
                <c:pt idx="1094">
                  <c:v>43620</c:v>
                </c:pt>
                <c:pt idx="1095">
                  <c:v>43621</c:v>
                </c:pt>
                <c:pt idx="1096">
                  <c:v>43622</c:v>
                </c:pt>
                <c:pt idx="1097">
                  <c:v>43623</c:v>
                </c:pt>
                <c:pt idx="1098">
                  <c:v>43626</c:v>
                </c:pt>
                <c:pt idx="1099">
                  <c:v>43627</c:v>
                </c:pt>
                <c:pt idx="1100">
                  <c:v>43628</c:v>
                </c:pt>
                <c:pt idx="1101">
                  <c:v>43629</c:v>
                </c:pt>
                <c:pt idx="1102">
                  <c:v>43630</c:v>
                </c:pt>
                <c:pt idx="1103">
                  <c:v>43633</c:v>
                </c:pt>
                <c:pt idx="1104">
                  <c:v>43634</c:v>
                </c:pt>
                <c:pt idx="1105">
                  <c:v>43635</c:v>
                </c:pt>
                <c:pt idx="1106">
                  <c:v>43636</c:v>
                </c:pt>
                <c:pt idx="1107">
                  <c:v>43637</c:v>
                </c:pt>
                <c:pt idx="1108">
                  <c:v>43640</c:v>
                </c:pt>
                <c:pt idx="1109">
                  <c:v>43641</c:v>
                </c:pt>
                <c:pt idx="1110">
                  <c:v>43642</c:v>
                </c:pt>
                <c:pt idx="1111">
                  <c:v>43643</c:v>
                </c:pt>
                <c:pt idx="1112">
                  <c:v>43644</c:v>
                </c:pt>
                <c:pt idx="1113">
                  <c:v>43647</c:v>
                </c:pt>
                <c:pt idx="1114">
                  <c:v>43648</c:v>
                </c:pt>
                <c:pt idx="1115">
                  <c:v>43649</c:v>
                </c:pt>
                <c:pt idx="1116">
                  <c:v>43651</c:v>
                </c:pt>
                <c:pt idx="1117">
                  <c:v>43654</c:v>
                </c:pt>
                <c:pt idx="1118">
                  <c:v>43655</c:v>
                </c:pt>
                <c:pt idx="1119">
                  <c:v>43656</c:v>
                </c:pt>
                <c:pt idx="1120">
                  <c:v>43657</c:v>
                </c:pt>
                <c:pt idx="1121">
                  <c:v>43658</c:v>
                </c:pt>
                <c:pt idx="1122">
                  <c:v>43661</c:v>
                </c:pt>
                <c:pt idx="1123">
                  <c:v>43662</c:v>
                </c:pt>
                <c:pt idx="1124">
                  <c:v>43663</c:v>
                </c:pt>
                <c:pt idx="1125">
                  <c:v>43664</c:v>
                </c:pt>
                <c:pt idx="1126">
                  <c:v>43665</c:v>
                </c:pt>
                <c:pt idx="1127">
                  <c:v>43668</c:v>
                </c:pt>
                <c:pt idx="1128">
                  <c:v>43669</c:v>
                </c:pt>
                <c:pt idx="1129">
                  <c:v>43670</c:v>
                </c:pt>
                <c:pt idx="1130">
                  <c:v>43671</c:v>
                </c:pt>
                <c:pt idx="1131">
                  <c:v>43672</c:v>
                </c:pt>
                <c:pt idx="1132">
                  <c:v>43675</c:v>
                </c:pt>
                <c:pt idx="1133">
                  <c:v>43676</c:v>
                </c:pt>
                <c:pt idx="1134">
                  <c:v>43677</c:v>
                </c:pt>
                <c:pt idx="1135">
                  <c:v>43678</c:v>
                </c:pt>
                <c:pt idx="1136">
                  <c:v>43679</c:v>
                </c:pt>
                <c:pt idx="1137">
                  <c:v>43682</c:v>
                </c:pt>
                <c:pt idx="1138">
                  <c:v>43683</c:v>
                </c:pt>
                <c:pt idx="1139">
                  <c:v>43684</c:v>
                </c:pt>
                <c:pt idx="1140">
                  <c:v>43685</c:v>
                </c:pt>
                <c:pt idx="1141">
                  <c:v>43686</c:v>
                </c:pt>
                <c:pt idx="1142">
                  <c:v>43689</c:v>
                </c:pt>
                <c:pt idx="1143">
                  <c:v>43690</c:v>
                </c:pt>
                <c:pt idx="1144">
                  <c:v>43691</c:v>
                </c:pt>
                <c:pt idx="1145">
                  <c:v>43692</c:v>
                </c:pt>
                <c:pt idx="1146">
                  <c:v>43693</c:v>
                </c:pt>
                <c:pt idx="1147">
                  <c:v>43696</c:v>
                </c:pt>
                <c:pt idx="1148">
                  <c:v>43697</c:v>
                </c:pt>
                <c:pt idx="1149">
                  <c:v>43698</c:v>
                </c:pt>
                <c:pt idx="1150">
                  <c:v>43699</c:v>
                </c:pt>
                <c:pt idx="1151">
                  <c:v>43700</c:v>
                </c:pt>
                <c:pt idx="1152">
                  <c:v>43703</c:v>
                </c:pt>
                <c:pt idx="1153">
                  <c:v>43704</c:v>
                </c:pt>
                <c:pt idx="1154">
                  <c:v>43705</c:v>
                </c:pt>
                <c:pt idx="1155">
                  <c:v>43706</c:v>
                </c:pt>
                <c:pt idx="1156">
                  <c:v>43707</c:v>
                </c:pt>
                <c:pt idx="1157">
                  <c:v>43711</c:v>
                </c:pt>
                <c:pt idx="1158">
                  <c:v>43712</c:v>
                </c:pt>
                <c:pt idx="1159">
                  <c:v>43713</c:v>
                </c:pt>
                <c:pt idx="1160">
                  <c:v>43714</c:v>
                </c:pt>
                <c:pt idx="1161">
                  <c:v>43717</c:v>
                </c:pt>
                <c:pt idx="1162">
                  <c:v>43718</c:v>
                </c:pt>
                <c:pt idx="1163">
                  <c:v>43719</c:v>
                </c:pt>
                <c:pt idx="1164">
                  <c:v>43720</c:v>
                </c:pt>
                <c:pt idx="1165">
                  <c:v>43721</c:v>
                </c:pt>
                <c:pt idx="1166">
                  <c:v>43724</c:v>
                </c:pt>
                <c:pt idx="1167">
                  <c:v>43725</c:v>
                </c:pt>
                <c:pt idx="1168">
                  <c:v>43726</c:v>
                </c:pt>
                <c:pt idx="1169">
                  <c:v>43727</c:v>
                </c:pt>
                <c:pt idx="1170">
                  <c:v>43728</c:v>
                </c:pt>
                <c:pt idx="1171">
                  <c:v>43731</c:v>
                </c:pt>
                <c:pt idx="1172">
                  <c:v>43732</c:v>
                </c:pt>
                <c:pt idx="1173">
                  <c:v>43733</c:v>
                </c:pt>
                <c:pt idx="1174">
                  <c:v>43734</c:v>
                </c:pt>
                <c:pt idx="1175">
                  <c:v>43735</c:v>
                </c:pt>
                <c:pt idx="1176">
                  <c:v>43738</c:v>
                </c:pt>
                <c:pt idx="1177">
                  <c:v>43739</c:v>
                </c:pt>
                <c:pt idx="1178">
                  <c:v>43740</c:v>
                </c:pt>
                <c:pt idx="1179">
                  <c:v>43741</c:v>
                </c:pt>
                <c:pt idx="1180">
                  <c:v>43742</c:v>
                </c:pt>
                <c:pt idx="1181">
                  <c:v>43745</c:v>
                </c:pt>
                <c:pt idx="1182">
                  <c:v>43746</c:v>
                </c:pt>
                <c:pt idx="1183">
                  <c:v>43747</c:v>
                </c:pt>
                <c:pt idx="1184">
                  <c:v>43748</c:v>
                </c:pt>
                <c:pt idx="1185">
                  <c:v>43749</c:v>
                </c:pt>
                <c:pt idx="1186">
                  <c:v>43752</c:v>
                </c:pt>
                <c:pt idx="1187">
                  <c:v>43753</c:v>
                </c:pt>
                <c:pt idx="1188">
                  <c:v>43754</c:v>
                </c:pt>
                <c:pt idx="1189">
                  <c:v>43755</c:v>
                </c:pt>
                <c:pt idx="1190">
                  <c:v>43756</c:v>
                </c:pt>
                <c:pt idx="1191">
                  <c:v>43759</c:v>
                </c:pt>
                <c:pt idx="1192">
                  <c:v>43760</c:v>
                </c:pt>
                <c:pt idx="1193">
                  <c:v>43761</c:v>
                </c:pt>
                <c:pt idx="1194">
                  <c:v>43762</c:v>
                </c:pt>
                <c:pt idx="1195">
                  <c:v>43763</c:v>
                </c:pt>
                <c:pt idx="1196">
                  <c:v>43766</c:v>
                </c:pt>
                <c:pt idx="1197">
                  <c:v>43767</c:v>
                </c:pt>
                <c:pt idx="1198">
                  <c:v>43768</c:v>
                </c:pt>
                <c:pt idx="1199">
                  <c:v>43769</c:v>
                </c:pt>
                <c:pt idx="1200">
                  <c:v>43770</c:v>
                </c:pt>
                <c:pt idx="1201">
                  <c:v>43773</c:v>
                </c:pt>
                <c:pt idx="1202">
                  <c:v>43774</c:v>
                </c:pt>
                <c:pt idx="1203">
                  <c:v>43775</c:v>
                </c:pt>
                <c:pt idx="1204">
                  <c:v>43776</c:v>
                </c:pt>
                <c:pt idx="1205">
                  <c:v>43777</c:v>
                </c:pt>
                <c:pt idx="1206">
                  <c:v>43780</c:v>
                </c:pt>
                <c:pt idx="1207">
                  <c:v>43781</c:v>
                </c:pt>
                <c:pt idx="1208">
                  <c:v>43782</c:v>
                </c:pt>
                <c:pt idx="1209">
                  <c:v>43783</c:v>
                </c:pt>
                <c:pt idx="1210">
                  <c:v>43784</c:v>
                </c:pt>
                <c:pt idx="1211">
                  <c:v>43787</c:v>
                </c:pt>
                <c:pt idx="1212">
                  <c:v>43788</c:v>
                </c:pt>
                <c:pt idx="1213">
                  <c:v>43789</c:v>
                </c:pt>
                <c:pt idx="1214">
                  <c:v>43790</c:v>
                </c:pt>
                <c:pt idx="1215">
                  <c:v>43791</c:v>
                </c:pt>
                <c:pt idx="1216">
                  <c:v>43794</c:v>
                </c:pt>
                <c:pt idx="1217">
                  <c:v>43795</c:v>
                </c:pt>
                <c:pt idx="1218">
                  <c:v>43796</c:v>
                </c:pt>
                <c:pt idx="1219">
                  <c:v>43798</c:v>
                </c:pt>
                <c:pt idx="1220">
                  <c:v>43801</c:v>
                </c:pt>
                <c:pt idx="1221">
                  <c:v>43802</c:v>
                </c:pt>
                <c:pt idx="1222">
                  <c:v>43803</c:v>
                </c:pt>
                <c:pt idx="1223">
                  <c:v>43804</c:v>
                </c:pt>
                <c:pt idx="1224">
                  <c:v>43805</c:v>
                </c:pt>
                <c:pt idx="1225">
                  <c:v>43808</c:v>
                </c:pt>
                <c:pt idx="1226">
                  <c:v>43809</c:v>
                </c:pt>
                <c:pt idx="1227">
                  <c:v>43810</c:v>
                </c:pt>
                <c:pt idx="1228">
                  <c:v>43811</c:v>
                </c:pt>
                <c:pt idx="1229">
                  <c:v>43812</c:v>
                </c:pt>
                <c:pt idx="1230">
                  <c:v>43815</c:v>
                </c:pt>
                <c:pt idx="1231">
                  <c:v>43816</c:v>
                </c:pt>
                <c:pt idx="1232">
                  <c:v>43817</c:v>
                </c:pt>
                <c:pt idx="1233">
                  <c:v>43818</c:v>
                </c:pt>
                <c:pt idx="1234">
                  <c:v>43819</c:v>
                </c:pt>
                <c:pt idx="1235">
                  <c:v>43822</c:v>
                </c:pt>
                <c:pt idx="1236">
                  <c:v>43823</c:v>
                </c:pt>
                <c:pt idx="1237">
                  <c:v>43825</c:v>
                </c:pt>
                <c:pt idx="1238">
                  <c:v>43826</c:v>
                </c:pt>
                <c:pt idx="1239">
                  <c:v>43829</c:v>
                </c:pt>
                <c:pt idx="1240">
                  <c:v>43830</c:v>
                </c:pt>
                <c:pt idx="1241">
                  <c:v>43832</c:v>
                </c:pt>
                <c:pt idx="1242">
                  <c:v>43833</c:v>
                </c:pt>
                <c:pt idx="1243">
                  <c:v>43836</c:v>
                </c:pt>
                <c:pt idx="1244">
                  <c:v>43837</c:v>
                </c:pt>
                <c:pt idx="1245">
                  <c:v>43838</c:v>
                </c:pt>
                <c:pt idx="1246">
                  <c:v>43839</c:v>
                </c:pt>
                <c:pt idx="1247">
                  <c:v>43840</c:v>
                </c:pt>
                <c:pt idx="1248">
                  <c:v>43843</c:v>
                </c:pt>
                <c:pt idx="1249">
                  <c:v>43844</c:v>
                </c:pt>
                <c:pt idx="1250">
                  <c:v>43845</c:v>
                </c:pt>
                <c:pt idx="1251">
                  <c:v>43846</c:v>
                </c:pt>
                <c:pt idx="1252">
                  <c:v>43847</c:v>
                </c:pt>
                <c:pt idx="1253">
                  <c:v>43851</c:v>
                </c:pt>
                <c:pt idx="1254">
                  <c:v>43852</c:v>
                </c:pt>
                <c:pt idx="1255">
                  <c:v>43853</c:v>
                </c:pt>
                <c:pt idx="1256">
                  <c:v>43854</c:v>
                </c:pt>
                <c:pt idx="1257">
                  <c:v>43857</c:v>
                </c:pt>
              </c:numCache>
            </c:numRef>
          </c:cat>
          <c:val>
            <c:numRef>
              <c:f>'Russell 1000 shipping industry'!$B$37:$B$1294</c:f>
              <c:numCache>
                <c:formatCode>0.00</c:formatCode>
                <c:ptCount val="1258"/>
                <c:pt idx="0">
                  <c:v>982.82703100000003</c:v>
                </c:pt>
                <c:pt idx="1">
                  <c:v>971.36265700000001</c:v>
                </c:pt>
                <c:pt idx="2">
                  <c:v>966.16124200000002</c:v>
                </c:pt>
                <c:pt idx="3">
                  <c:v>991.37125200000003</c:v>
                </c:pt>
                <c:pt idx="4">
                  <c:v>1030.4451770000001</c:v>
                </c:pt>
                <c:pt idx="5">
                  <c:v>1010.850627</c:v>
                </c:pt>
                <c:pt idx="6">
                  <c:v>1027.327147</c:v>
                </c:pt>
                <c:pt idx="7">
                  <c:v>1028.434925</c:v>
                </c:pt>
                <c:pt idx="8">
                  <c:v>1018.744473</c:v>
                </c:pt>
                <c:pt idx="9">
                  <c:v>1011.800348</c:v>
                </c:pt>
                <c:pt idx="10">
                  <c:v>1007.173991</c:v>
                </c:pt>
                <c:pt idx="11">
                  <c:v>1023.754148</c:v>
                </c:pt>
                <c:pt idx="12">
                  <c:v>1042.512596</c:v>
                </c:pt>
                <c:pt idx="13">
                  <c:v>1041.351993</c:v>
                </c:pt>
                <c:pt idx="14">
                  <c:v>1055.8246770000001</c:v>
                </c:pt>
                <c:pt idx="15">
                  <c:v>1072.5766060000001</c:v>
                </c:pt>
                <c:pt idx="16">
                  <c:v>1085.356511</c:v>
                </c:pt>
                <c:pt idx="17">
                  <c:v>1086.883662</c:v>
                </c:pt>
                <c:pt idx="18">
                  <c:v>1077.6878119999999</c:v>
                </c:pt>
                <c:pt idx="19">
                  <c:v>1088.2123160000001</c:v>
                </c:pt>
                <c:pt idx="20">
                  <c:v>1083.6553240000001</c:v>
                </c:pt>
                <c:pt idx="21">
                  <c:v>1076.381331</c:v>
                </c:pt>
                <c:pt idx="22">
                  <c:v>1086.296376</c:v>
                </c:pt>
                <c:pt idx="23">
                  <c:v>1078.5599090000001</c:v>
                </c:pt>
                <c:pt idx="24">
                  <c:v>1075.991068</c:v>
                </c:pt>
                <c:pt idx="25">
                  <c:v>1070.5690529999999</c:v>
                </c:pt>
                <c:pt idx="26">
                  <c:v>1049.4233859999999</c:v>
                </c:pt>
                <c:pt idx="27">
                  <c:v>1053.111263</c:v>
                </c:pt>
                <c:pt idx="28">
                  <c:v>1035.349811</c:v>
                </c:pt>
                <c:pt idx="29">
                  <c:v>1049.339174</c:v>
                </c:pt>
                <c:pt idx="30">
                  <c:v>1053.6659500000001</c:v>
                </c:pt>
                <c:pt idx="31">
                  <c:v>1034.601909</c:v>
                </c:pt>
                <c:pt idx="32">
                  <c:v>1038.5347300000001</c:v>
                </c:pt>
                <c:pt idx="33">
                  <c:v>1045.329101</c:v>
                </c:pt>
                <c:pt idx="34">
                  <c:v>1061.3395760000001</c:v>
                </c:pt>
                <c:pt idx="35">
                  <c:v>1051.4535269999999</c:v>
                </c:pt>
                <c:pt idx="36">
                  <c:v>1055.622443</c:v>
                </c:pt>
                <c:pt idx="37">
                  <c:v>1050.550612</c:v>
                </c:pt>
                <c:pt idx="38">
                  <c:v>1045.8924360000001</c:v>
                </c:pt>
                <c:pt idx="39">
                  <c:v>1031.63328</c:v>
                </c:pt>
                <c:pt idx="40">
                  <c:v>1029.7272129999999</c:v>
                </c:pt>
                <c:pt idx="41">
                  <c:v>1020.327796</c:v>
                </c:pt>
                <c:pt idx="42">
                  <c:v>1043.865065</c:v>
                </c:pt>
                <c:pt idx="43">
                  <c:v>1040.2479989999999</c:v>
                </c:pt>
                <c:pt idx="44">
                  <c:v>1039.6032990000001</c:v>
                </c:pt>
                <c:pt idx="45">
                  <c:v>1036.8434870000001</c:v>
                </c:pt>
                <c:pt idx="46">
                  <c:v>1056.1373900000001</c:v>
                </c:pt>
                <c:pt idx="47">
                  <c:v>1072.113057</c:v>
                </c:pt>
                <c:pt idx="48">
                  <c:v>1069.0212280000001</c:v>
                </c:pt>
                <c:pt idx="49">
                  <c:v>1076.578428</c:v>
                </c:pt>
                <c:pt idx="50">
                  <c:v>1090.2547629999999</c:v>
                </c:pt>
                <c:pt idx="51">
                  <c:v>1083.740051</c:v>
                </c:pt>
                <c:pt idx="52">
                  <c:v>1095.198603</c:v>
                </c:pt>
                <c:pt idx="53">
                  <c:v>1118.9673479999999</c:v>
                </c:pt>
                <c:pt idx="54">
                  <c:v>1117.0789689999999</c:v>
                </c:pt>
                <c:pt idx="55">
                  <c:v>1095.0942399999999</c:v>
                </c:pt>
                <c:pt idx="56">
                  <c:v>1098.5415909999999</c:v>
                </c:pt>
                <c:pt idx="57">
                  <c:v>1095.3774129999999</c:v>
                </c:pt>
                <c:pt idx="58">
                  <c:v>1100.063165</c:v>
                </c:pt>
                <c:pt idx="59">
                  <c:v>1107.744833</c:v>
                </c:pt>
                <c:pt idx="60">
                  <c:v>1098.699382</c:v>
                </c:pt>
                <c:pt idx="61">
                  <c:v>1097.5288310000001</c:v>
                </c:pt>
                <c:pt idx="62">
                  <c:v>1096.1072429999999</c:v>
                </c:pt>
                <c:pt idx="63">
                  <c:v>1094.981587</c:v>
                </c:pt>
                <c:pt idx="64">
                  <c:v>1063.8547430000001</c:v>
                </c:pt>
                <c:pt idx="65">
                  <c:v>1069.7028760000001</c:v>
                </c:pt>
                <c:pt idx="66">
                  <c:v>1080.7997519999999</c:v>
                </c:pt>
                <c:pt idx="67">
                  <c:v>1089.099293</c:v>
                </c:pt>
                <c:pt idx="68">
                  <c:v>1087.8413069999999</c:v>
                </c:pt>
                <c:pt idx="69">
                  <c:v>1045.467609</c:v>
                </c:pt>
                <c:pt idx="70">
                  <c:v>1035.3696910000001</c:v>
                </c:pt>
                <c:pt idx="71">
                  <c:v>1035.497938</c:v>
                </c:pt>
                <c:pt idx="72">
                  <c:v>1041.7490560000001</c:v>
                </c:pt>
                <c:pt idx="73">
                  <c:v>1043.668954</c:v>
                </c:pt>
                <c:pt idx="74">
                  <c:v>1041.563592</c:v>
                </c:pt>
                <c:pt idx="75">
                  <c:v>1039.244919</c:v>
                </c:pt>
                <c:pt idx="76">
                  <c:v>1041.5018970000001</c:v>
                </c:pt>
                <c:pt idx="77">
                  <c:v>1018.649783</c:v>
                </c:pt>
                <c:pt idx="78">
                  <c:v>1025.531348</c:v>
                </c:pt>
                <c:pt idx="79">
                  <c:v>1034.0884940000001</c:v>
                </c:pt>
                <c:pt idx="80">
                  <c:v>1031.628798</c:v>
                </c:pt>
                <c:pt idx="81">
                  <c:v>1010.718092</c:v>
                </c:pt>
                <c:pt idx="82">
                  <c:v>1013.972609</c:v>
                </c:pt>
                <c:pt idx="83">
                  <c:v>1010.136951</c:v>
                </c:pt>
                <c:pt idx="84">
                  <c:v>1005.028913</c:v>
                </c:pt>
                <c:pt idx="85">
                  <c:v>999.31122300000004</c:v>
                </c:pt>
                <c:pt idx="86">
                  <c:v>1011.126921</c:v>
                </c:pt>
                <c:pt idx="87">
                  <c:v>1004.820562</c:v>
                </c:pt>
                <c:pt idx="88">
                  <c:v>988.20849999999996</c:v>
                </c:pt>
                <c:pt idx="89">
                  <c:v>994.88259700000003</c:v>
                </c:pt>
                <c:pt idx="90">
                  <c:v>981.76849600000003</c:v>
                </c:pt>
                <c:pt idx="91">
                  <c:v>974.68908599999997</c:v>
                </c:pt>
                <c:pt idx="92">
                  <c:v>980.89923399999998</c:v>
                </c:pt>
                <c:pt idx="93">
                  <c:v>979.368741</c:v>
                </c:pt>
                <c:pt idx="94">
                  <c:v>976.04499599999997</c:v>
                </c:pt>
                <c:pt idx="95">
                  <c:v>968.65894500000002</c:v>
                </c:pt>
                <c:pt idx="96">
                  <c:v>970.31868799999995</c:v>
                </c:pt>
                <c:pt idx="97">
                  <c:v>973.69810600000005</c:v>
                </c:pt>
                <c:pt idx="98">
                  <c:v>981.03868299999999</c:v>
                </c:pt>
                <c:pt idx="99">
                  <c:v>979.20995400000004</c:v>
                </c:pt>
                <c:pt idx="100">
                  <c:v>988.891931</c:v>
                </c:pt>
                <c:pt idx="101">
                  <c:v>999.40456900000004</c:v>
                </c:pt>
                <c:pt idx="102">
                  <c:v>979.12626499999999</c:v>
                </c:pt>
                <c:pt idx="103">
                  <c:v>967.72947199999999</c:v>
                </c:pt>
                <c:pt idx="104">
                  <c:v>964.51609699999995</c:v>
                </c:pt>
                <c:pt idx="105">
                  <c:v>946.31158700000003</c:v>
                </c:pt>
                <c:pt idx="106">
                  <c:v>947.46830399999999</c:v>
                </c:pt>
                <c:pt idx="107">
                  <c:v>953.24074900000005</c:v>
                </c:pt>
                <c:pt idx="108">
                  <c:v>957.97456</c:v>
                </c:pt>
                <c:pt idx="109">
                  <c:v>944.23541899999998</c:v>
                </c:pt>
                <c:pt idx="110">
                  <c:v>956.62071600000002</c:v>
                </c:pt>
                <c:pt idx="111">
                  <c:v>928.32489099999998</c:v>
                </c:pt>
                <c:pt idx="112">
                  <c:v>935.97825599999999</c:v>
                </c:pt>
                <c:pt idx="113">
                  <c:v>950.38268500000004</c:v>
                </c:pt>
                <c:pt idx="114">
                  <c:v>966.98000500000001</c:v>
                </c:pt>
                <c:pt idx="115">
                  <c:v>969.38521500000002</c:v>
                </c:pt>
                <c:pt idx="116">
                  <c:v>956.97240699999998</c:v>
                </c:pt>
                <c:pt idx="117">
                  <c:v>966.83079699999996</c:v>
                </c:pt>
                <c:pt idx="118">
                  <c:v>955.21959600000002</c:v>
                </c:pt>
                <c:pt idx="119">
                  <c:v>946.08474699999999</c:v>
                </c:pt>
                <c:pt idx="120">
                  <c:v>942.26228400000002</c:v>
                </c:pt>
                <c:pt idx="121">
                  <c:v>931.25013799999999</c:v>
                </c:pt>
                <c:pt idx="122">
                  <c:v>924.225821</c:v>
                </c:pt>
                <c:pt idx="123">
                  <c:v>903.59709699999996</c:v>
                </c:pt>
                <c:pt idx="124">
                  <c:v>898.62271399999997</c:v>
                </c:pt>
                <c:pt idx="125">
                  <c:v>916.152016</c:v>
                </c:pt>
                <c:pt idx="126">
                  <c:v>936.25400999999999</c:v>
                </c:pt>
                <c:pt idx="127">
                  <c:v>926.68545700000004</c:v>
                </c:pt>
                <c:pt idx="128">
                  <c:v>920.88317400000005</c:v>
                </c:pt>
                <c:pt idx="129">
                  <c:v>905.12450100000001</c:v>
                </c:pt>
                <c:pt idx="130">
                  <c:v>902.26558699999998</c:v>
                </c:pt>
                <c:pt idx="131">
                  <c:v>902.70263</c:v>
                </c:pt>
                <c:pt idx="132">
                  <c:v>931.54544799999996</c:v>
                </c:pt>
                <c:pt idx="133">
                  <c:v>898.07627400000001</c:v>
                </c:pt>
                <c:pt idx="134">
                  <c:v>933.70412399999998</c:v>
                </c:pt>
                <c:pt idx="135">
                  <c:v>920.27271599999995</c:v>
                </c:pt>
                <c:pt idx="136">
                  <c:v>916.19795299999998</c:v>
                </c:pt>
                <c:pt idx="137">
                  <c:v>907.22255700000005</c:v>
                </c:pt>
                <c:pt idx="138">
                  <c:v>916.40544499999999</c:v>
                </c:pt>
                <c:pt idx="139">
                  <c:v>924.48863900000003</c:v>
                </c:pt>
                <c:pt idx="140">
                  <c:v>921.32649700000002</c:v>
                </c:pt>
                <c:pt idx="141">
                  <c:v>903.11466399999995</c:v>
                </c:pt>
                <c:pt idx="142">
                  <c:v>871.08368299999995</c:v>
                </c:pt>
                <c:pt idx="143">
                  <c:v>853.91376400000001</c:v>
                </c:pt>
                <c:pt idx="144">
                  <c:v>829.36175100000003</c:v>
                </c:pt>
                <c:pt idx="145">
                  <c:v>819.48506799999996</c:v>
                </c:pt>
                <c:pt idx="146">
                  <c:v>843.32742900000005</c:v>
                </c:pt>
                <c:pt idx="147">
                  <c:v>884.40473599999996</c:v>
                </c:pt>
                <c:pt idx="148">
                  <c:v>897.89417300000002</c:v>
                </c:pt>
                <c:pt idx="149">
                  <c:v>897.05785700000001</c:v>
                </c:pt>
                <c:pt idx="150">
                  <c:v>863.11787600000002</c:v>
                </c:pt>
                <c:pt idx="151">
                  <c:v>888.84204399999999</c:v>
                </c:pt>
                <c:pt idx="152">
                  <c:v>891.23847799999999</c:v>
                </c:pt>
                <c:pt idx="153">
                  <c:v>881.71048800000005</c:v>
                </c:pt>
                <c:pt idx="154">
                  <c:v>901.41800999999998</c:v>
                </c:pt>
                <c:pt idx="155">
                  <c:v>889.79787099999999</c:v>
                </c:pt>
                <c:pt idx="156">
                  <c:v>891.71577000000002</c:v>
                </c:pt>
                <c:pt idx="157">
                  <c:v>886.85584100000005</c:v>
                </c:pt>
                <c:pt idx="158">
                  <c:v>878.18100100000004</c:v>
                </c:pt>
                <c:pt idx="159">
                  <c:v>892.79521199999999</c:v>
                </c:pt>
                <c:pt idx="160">
                  <c:v>903.05728299999998</c:v>
                </c:pt>
                <c:pt idx="161">
                  <c:v>896.362976</c:v>
                </c:pt>
                <c:pt idx="162">
                  <c:v>872.42353900000001</c:v>
                </c:pt>
                <c:pt idx="163">
                  <c:v>867.69056799999998</c:v>
                </c:pt>
                <c:pt idx="164">
                  <c:v>845.54173300000002</c:v>
                </c:pt>
                <c:pt idx="165">
                  <c:v>825.559077</c:v>
                </c:pt>
                <c:pt idx="166">
                  <c:v>816.97858399999996</c:v>
                </c:pt>
                <c:pt idx="167">
                  <c:v>808.28057799999999</c:v>
                </c:pt>
                <c:pt idx="168">
                  <c:v>789.78414899999996</c:v>
                </c:pt>
                <c:pt idx="169">
                  <c:v>796.54443100000003</c:v>
                </c:pt>
                <c:pt idx="170">
                  <c:v>810.38332500000001</c:v>
                </c:pt>
                <c:pt idx="171">
                  <c:v>806.58340599999997</c:v>
                </c:pt>
                <c:pt idx="172">
                  <c:v>814.26101500000004</c:v>
                </c:pt>
                <c:pt idx="173">
                  <c:v>839.17139799999995</c:v>
                </c:pt>
                <c:pt idx="174">
                  <c:v>843.38671199999999</c:v>
                </c:pt>
                <c:pt idx="175">
                  <c:v>858.43378900000005</c:v>
                </c:pt>
                <c:pt idx="176">
                  <c:v>874.07291699999996</c:v>
                </c:pt>
                <c:pt idx="177">
                  <c:v>887.52214100000003</c:v>
                </c:pt>
                <c:pt idx="178">
                  <c:v>870.40989000000002</c:v>
                </c:pt>
                <c:pt idx="179">
                  <c:v>856.44335000000001</c:v>
                </c:pt>
                <c:pt idx="180">
                  <c:v>855.09210299999995</c:v>
                </c:pt>
                <c:pt idx="181">
                  <c:v>860.05057299999999</c:v>
                </c:pt>
                <c:pt idx="182">
                  <c:v>847.05031099999997</c:v>
                </c:pt>
                <c:pt idx="183">
                  <c:v>835.56005800000003</c:v>
                </c:pt>
                <c:pt idx="184">
                  <c:v>840.58228999999994</c:v>
                </c:pt>
                <c:pt idx="185">
                  <c:v>831.54622400000005</c:v>
                </c:pt>
                <c:pt idx="186">
                  <c:v>834.11886500000003</c:v>
                </c:pt>
                <c:pt idx="187">
                  <c:v>839.372433</c:v>
                </c:pt>
                <c:pt idx="188">
                  <c:v>829.38128500000005</c:v>
                </c:pt>
                <c:pt idx="189">
                  <c:v>825.42817000000002</c:v>
                </c:pt>
                <c:pt idx="190">
                  <c:v>846.19194000000005</c:v>
                </c:pt>
                <c:pt idx="191">
                  <c:v>847.93276700000001</c:v>
                </c:pt>
                <c:pt idx="192">
                  <c:v>884.93285500000002</c:v>
                </c:pt>
                <c:pt idx="193">
                  <c:v>895.64097700000002</c:v>
                </c:pt>
                <c:pt idx="194">
                  <c:v>900.71412499999997</c:v>
                </c:pt>
                <c:pt idx="195">
                  <c:v>893.18160399999999</c:v>
                </c:pt>
                <c:pt idx="196">
                  <c:v>924.19132000000002</c:v>
                </c:pt>
                <c:pt idx="197">
                  <c:v>919.59738100000004</c:v>
                </c:pt>
                <c:pt idx="198">
                  <c:v>905.53543000000002</c:v>
                </c:pt>
                <c:pt idx="199">
                  <c:v>904.93831599999999</c:v>
                </c:pt>
                <c:pt idx="200">
                  <c:v>907.03027899999995</c:v>
                </c:pt>
                <c:pt idx="201">
                  <c:v>886.99623299999996</c:v>
                </c:pt>
                <c:pt idx="202">
                  <c:v>891.33751299999994</c:v>
                </c:pt>
                <c:pt idx="203">
                  <c:v>910.73405300000002</c:v>
                </c:pt>
                <c:pt idx="204">
                  <c:v>907.136393</c:v>
                </c:pt>
                <c:pt idx="205">
                  <c:v>908.36883899999998</c:v>
                </c:pt>
                <c:pt idx="206">
                  <c:v>918.79269999999997</c:v>
                </c:pt>
                <c:pt idx="207">
                  <c:v>919.11324100000002</c:v>
                </c:pt>
                <c:pt idx="208">
                  <c:v>913.84777799999995</c:v>
                </c:pt>
                <c:pt idx="209">
                  <c:v>919.605548</c:v>
                </c:pt>
                <c:pt idx="210">
                  <c:v>913.55721500000004</c:v>
                </c:pt>
                <c:pt idx="211">
                  <c:v>913.05226000000005</c:v>
                </c:pt>
                <c:pt idx="212">
                  <c:v>908.75145999999995</c:v>
                </c:pt>
                <c:pt idx="213">
                  <c:v>922.79008499999998</c:v>
                </c:pt>
                <c:pt idx="214">
                  <c:v>903.414491</c:v>
                </c:pt>
                <c:pt idx="215">
                  <c:v>889.55296199999998</c:v>
                </c:pt>
                <c:pt idx="216">
                  <c:v>887.47459600000002</c:v>
                </c:pt>
                <c:pt idx="217">
                  <c:v>864.11050499999999</c:v>
                </c:pt>
                <c:pt idx="218">
                  <c:v>849.410707</c:v>
                </c:pt>
                <c:pt idx="219">
                  <c:v>841.32689000000005</c:v>
                </c:pt>
                <c:pt idx="220">
                  <c:v>840.55895499999997</c:v>
                </c:pt>
                <c:pt idx="221">
                  <c:v>817.97582899999998</c:v>
                </c:pt>
                <c:pt idx="222">
                  <c:v>810.86591199999998</c:v>
                </c:pt>
                <c:pt idx="223">
                  <c:v>814.01524500000005</c:v>
                </c:pt>
                <c:pt idx="224">
                  <c:v>812.69373900000005</c:v>
                </c:pt>
                <c:pt idx="225">
                  <c:v>755.50302099999999</c:v>
                </c:pt>
                <c:pt idx="226">
                  <c:v>753.86936400000002</c:v>
                </c:pt>
                <c:pt idx="227">
                  <c:v>765.70757600000002</c:v>
                </c:pt>
                <c:pt idx="228">
                  <c:v>772.99413600000003</c:v>
                </c:pt>
                <c:pt idx="229">
                  <c:v>790.56904799999995</c:v>
                </c:pt>
                <c:pt idx="230">
                  <c:v>792.17685300000005</c:v>
                </c:pt>
                <c:pt idx="231">
                  <c:v>780.10860700000001</c:v>
                </c:pt>
                <c:pt idx="232">
                  <c:v>787.65872200000001</c:v>
                </c:pt>
                <c:pt idx="233">
                  <c:v>774.12480700000003</c:v>
                </c:pt>
                <c:pt idx="234">
                  <c:v>771.30199800000003</c:v>
                </c:pt>
                <c:pt idx="235">
                  <c:v>755.85619999999994</c:v>
                </c:pt>
                <c:pt idx="236">
                  <c:v>764.79008399999998</c:v>
                </c:pt>
                <c:pt idx="237">
                  <c:v>752.00296100000003</c:v>
                </c:pt>
                <c:pt idx="238">
                  <c:v>731.39042600000005</c:v>
                </c:pt>
                <c:pt idx="239">
                  <c:v>739.30362500000001</c:v>
                </c:pt>
                <c:pt idx="240">
                  <c:v>730.544217</c:v>
                </c:pt>
                <c:pt idx="241">
                  <c:v>740.14893800000004</c:v>
                </c:pt>
                <c:pt idx="242">
                  <c:v>711.15549099999998</c:v>
                </c:pt>
                <c:pt idx="243">
                  <c:v>734.508779</c:v>
                </c:pt>
                <c:pt idx="244">
                  <c:v>725.66368599999998</c:v>
                </c:pt>
                <c:pt idx="245">
                  <c:v>711.15906299999995</c:v>
                </c:pt>
                <c:pt idx="246">
                  <c:v>717.29891299999997</c:v>
                </c:pt>
                <c:pt idx="247">
                  <c:v>721.23346400000003</c:v>
                </c:pt>
                <c:pt idx="248">
                  <c:v>738.24481600000001</c:v>
                </c:pt>
                <c:pt idx="249">
                  <c:v>722.94311500000003</c:v>
                </c:pt>
                <c:pt idx="250">
                  <c:v>743.25755700000002</c:v>
                </c:pt>
                <c:pt idx="251">
                  <c:v>731.48046499999998</c:v>
                </c:pt>
                <c:pt idx="252">
                  <c:v>725.10325799999998</c:v>
                </c:pt>
                <c:pt idx="253">
                  <c:v>755.11918500000002</c:v>
                </c:pt>
                <c:pt idx="254">
                  <c:v>753.59296900000004</c:v>
                </c:pt>
                <c:pt idx="255">
                  <c:v>739.50849100000005</c:v>
                </c:pt>
                <c:pt idx="256">
                  <c:v>750.68924400000003</c:v>
                </c:pt>
                <c:pt idx="257">
                  <c:v>757.57468700000004</c:v>
                </c:pt>
                <c:pt idx="258">
                  <c:v>751.598974</c:v>
                </c:pt>
                <c:pt idx="259">
                  <c:v>747.87392999999997</c:v>
                </c:pt>
                <c:pt idx="260">
                  <c:v>751.10812399999998</c:v>
                </c:pt>
                <c:pt idx="261">
                  <c:v>766.47976900000003</c:v>
                </c:pt>
                <c:pt idx="262">
                  <c:v>759.67360099999996</c:v>
                </c:pt>
                <c:pt idx="263">
                  <c:v>778.56536700000004</c:v>
                </c:pt>
                <c:pt idx="264">
                  <c:v>798.95214099999998</c:v>
                </c:pt>
                <c:pt idx="265">
                  <c:v>804.29314199999999</c:v>
                </c:pt>
                <c:pt idx="266">
                  <c:v>800.48791700000004</c:v>
                </c:pt>
                <c:pt idx="267">
                  <c:v>795.21260400000006</c:v>
                </c:pt>
                <c:pt idx="268">
                  <c:v>805.49441899999999</c:v>
                </c:pt>
                <c:pt idx="269">
                  <c:v>799.588345</c:v>
                </c:pt>
                <c:pt idx="270">
                  <c:v>801.04094799999996</c:v>
                </c:pt>
                <c:pt idx="271">
                  <c:v>806.07703100000003</c:v>
                </c:pt>
                <c:pt idx="272">
                  <c:v>807.40928499999995</c:v>
                </c:pt>
                <c:pt idx="273">
                  <c:v>798.72706600000004</c:v>
                </c:pt>
                <c:pt idx="274">
                  <c:v>802.71093099999996</c:v>
                </c:pt>
                <c:pt idx="275">
                  <c:v>805.03782200000001</c:v>
                </c:pt>
                <c:pt idx="276">
                  <c:v>824.00753599999996</c:v>
                </c:pt>
                <c:pt idx="277">
                  <c:v>834.57101299999999</c:v>
                </c:pt>
                <c:pt idx="278">
                  <c:v>831.06089699999995</c:v>
                </c:pt>
                <c:pt idx="279">
                  <c:v>798.75530000000003</c:v>
                </c:pt>
                <c:pt idx="280">
                  <c:v>811.38640199999998</c:v>
                </c:pt>
                <c:pt idx="281">
                  <c:v>813.22896400000002</c:v>
                </c:pt>
                <c:pt idx="282">
                  <c:v>828.65011200000004</c:v>
                </c:pt>
                <c:pt idx="283">
                  <c:v>823.94677300000001</c:v>
                </c:pt>
                <c:pt idx="284">
                  <c:v>824.54072799999994</c:v>
                </c:pt>
                <c:pt idx="285">
                  <c:v>835.14378899999997</c:v>
                </c:pt>
                <c:pt idx="286">
                  <c:v>853.45507099999998</c:v>
                </c:pt>
                <c:pt idx="287">
                  <c:v>859.50859700000001</c:v>
                </c:pt>
                <c:pt idx="288">
                  <c:v>854.524406</c:v>
                </c:pt>
                <c:pt idx="289">
                  <c:v>850.96158500000001</c:v>
                </c:pt>
                <c:pt idx="290">
                  <c:v>847.01654900000005</c:v>
                </c:pt>
                <c:pt idx="291">
                  <c:v>841.79501900000002</c:v>
                </c:pt>
                <c:pt idx="292">
                  <c:v>834.73724000000004</c:v>
                </c:pt>
                <c:pt idx="293">
                  <c:v>842.78963799999997</c:v>
                </c:pt>
                <c:pt idx="294">
                  <c:v>848.97916399999997</c:v>
                </c:pt>
                <c:pt idx="295">
                  <c:v>840.82364399999994</c:v>
                </c:pt>
                <c:pt idx="296">
                  <c:v>842.04932299999996</c:v>
                </c:pt>
                <c:pt idx="297">
                  <c:v>839.73047899999995</c:v>
                </c:pt>
                <c:pt idx="298">
                  <c:v>838.86690899999996</c:v>
                </c:pt>
                <c:pt idx="299">
                  <c:v>848.97062900000003</c:v>
                </c:pt>
                <c:pt idx="300">
                  <c:v>837.03682200000003</c:v>
                </c:pt>
                <c:pt idx="301">
                  <c:v>847.86962800000003</c:v>
                </c:pt>
                <c:pt idx="302">
                  <c:v>846.46571400000005</c:v>
                </c:pt>
                <c:pt idx="303">
                  <c:v>861.33434099999999</c:v>
                </c:pt>
                <c:pt idx="304">
                  <c:v>885.05188699999997</c:v>
                </c:pt>
                <c:pt idx="305">
                  <c:v>885.80965800000001</c:v>
                </c:pt>
                <c:pt idx="306">
                  <c:v>879.38371500000005</c:v>
                </c:pt>
                <c:pt idx="307">
                  <c:v>883.07648200000006</c:v>
                </c:pt>
                <c:pt idx="308">
                  <c:v>892.19426099999998</c:v>
                </c:pt>
                <c:pt idx="309">
                  <c:v>894.89989500000001</c:v>
                </c:pt>
                <c:pt idx="310">
                  <c:v>891.65016600000001</c:v>
                </c:pt>
                <c:pt idx="311">
                  <c:v>898.42839900000001</c:v>
                </c:pt>
                <c:pt idx="312">
                  <c:v>887.65221099999997</c:v>
                </c:pt>
                <c:pt idx="313">
                  <c:v>900.49781900000005</c:v>
                </c:pt>
                <c:pt idx="314">
                  <c:v>909.74791800000003</c:v>
                </c:pt>
                <c:pt idx="315">
                  <c:v>899.02487499999995</c:v>
                </c:pt>
                <c:pt idx="316">
                  <c:v>896.96451500000001</c:v>
                </c:pt>
                <c:pt idx="317">
                  <c:v>904.79119700000001</c:v>
                </c:pt>
                <c:pt idx="318">
                  <c:v>902.251439</c:v>
                </c:pt>
                <c:pt idx="319">
                  <c:v>890.974425</c:v>
                </c:pt>
                <c:pt idx="320">
                  <c:v>911.12315899999999</c:v>
                </c:pt>
                <c:pt idx="321">
                  <c:v>933.51643799999999</c:v>
                </c:pt>
                <c:pt idx="322">
                  <c:v>927.87256000000002</c:v>
                </c:pt>
                <c:pt idx="323">
                  <c:v>937.00786900000003</c:v>
                </c:pt>
                <c:pt idx="324">
                  <c:v>927.34911499999998</c:v>
                </c:pt>
                <c:pt idx="325">
                  <c:v>927.00531100000001</c:v>
                </c:pt>
                <c:pt idx="326">
                  <c:v>918.68532100000004</c:v>
                </c:pt>
                <c:pt idx="327">
                  <c:v>933.49372200000005</c:v>
                </c:pt>
                <c:pt idx="328">
                  <c:v>946.10645799999998</c:v>
                </c:pt>
                <c:pt idx="329">
                  <c:v>947.05627500000003</c:v>
                </c:pt>
                <c:pt idx="330">
                  <c:v>942.78245800000002</c:v>
                </c:pt>
                <c:pt idx="331">
                  <c:v>952.87459799999999</c:v>
                </c:pt>
                <c:pt idx="332">
                  <c:v>946.68060300000002</c:v>
                </c:pt>
                <c:pt idx="333">
                  <c:v>937.30546600000002</c:v>
                </c:pt>
                <c:pt idx="334">
                  <c:v>945.689032</c:v>
                </c:pt>
                <c:pt idx="335">
                  <c:v>954.57286099999999</c:v>
                </c:pt>
                <c:pt idx="336">
                  <c:v>958.717536</c:v>
                </c:pt>
                <c:pt idx="337">
                  <c:v>956.45049500000005</c:v>
                </c:pt>
                <c:pt idx="338">
                  <c:v>963.96737399999995</c:v>
                </c:pt>
                <c:pt idx="339">
                  <c:v>966.78379900000004</c:v>
                </c:pt>
                <c:pt idx="340">
                  <c:v>967.49839499999996</c:v>
                </c:pt>
                <c:pt idx="341">
                  <c:v>979.90549199999998</c:v>
                </c:pt>
                <c:pt idx="342">
                  <c:v>983.29811199999995</c:v>
                </c:pt>
                <c:pt idx="343">
                  <c:v>1004.087181</c:v>
                </c:pt>
                <c:pt idx="344">
                  <c:v>1004.194707</c:v>
                </c:pt>
                <c:pt idx="345">
                  <c:v>989.62449600000002</c:v>
                </c:pt>
                <c:pt idx="346">
                  <c:v>969.36307299999999</c:v>
                </c:pt>
                <c:pt idx="347">
                  <c:v>963.14251000000002</c:v>
                </c:pt>
                <c:pt idx="348">
                  <c:v>964.06388300000003</c:v>
                </c:pt>
                <c:pt idx="349">
                  <c:v>959.27441599999997</c:v>
                </c:pt>
                <c:pt idx="350">
                  <c:v>966.79240800000002</c:v>
                </c:pt>
                <c:pt idx="351">
                  <c:v>972.31784500000003</c:v>
                </c:pt>
                <c:pt idx="352">
                  <c:v>960.73083099999997</c:v>
                </c:pt>
                <c:pt idx="353">
                  <c:v>965.341723</c:v>
                </c:pt>
                <c:pt idx="354">
                  <c:v>973.25540899999999</c:v>
                </c:pt>
                <c:pt idx="355">
                  <c:v>939.34341300000006</c:v>
                </c:pt>
                <c:pt idx="356">
                  <c:v>925.82849699999997</c:v>
                </c:pt>
                <c:pt idx="357">
                  <c:v>939.04335500000002</c:v>
                </c:pt>
                <c:pt idx="358">
                  <c:v>963.85599000000002</c:v>
                </c:pt>
                <c:pt idx="359">
                  <c:v>968.58913800000005</c:v>
                </c:pt>
                <c:pt idx="360">
                  <c:v>973.71407499999998</c:v>
                </c:pt>
                <c:pt idx="361">
                  <c:v>976.14436699999999</c:v>
                </c:pt>
                <c:pt idx="362">
                  <c:v>985.12460699999997</c:v>
                </c:pt>
                <c:pt idx="363">
                  <c:v>980.78320499999995</c:v>
                </c:pt>
                <c:pt idx="364">
                  <c:v>985.84135900000001</c:v>
                </c:pt>
                <c:pt idx="365">
                  <c:v>992.84134400000005</c:v>
                </c:pt>
                <c:pt idx="366">
                  <c:v>996.35627299999999</c:v>
                </c:pt>
                <c:pt idx="367">
                  <c:v>994.83375899999999</c:v>
                </c:pt>
                <c:pt idx="368">
                  <c:v>987.609465</c:v>
                </c:pt>
                <c:pt idx="369">
                  <c:v>986.47061900000006</c:v>
                </c:pt>
                <c:pt idx="370">
                  <c:v>986.10435099999995</c:v>
                </c:pt>
                <c:pt idx="371">
                  <c:v>979.92957899999999</c:v>
                </c:pt>
                <c:pt idx="372">
                  <c:v>976.34660599999995</c:v>
                </c:pt>
                <c:pt idx="373">
                  <c:v>971.61057900000003</c:v>
                </c:pt>
                <c:pt idx="374">
                  <c:v>977.09790199999998</c:v>
                </c:pt>
                <c:pt idx="375">
                  <c:v>952.23935200000005</c:v>
                </c:pt>
                <c:pt idx="376">
                  <c:v>964.92198099999996</c:v>
                </c:pt>
                <c:pt idx="377">
                  <c:v>966.56684800000005</c:v>
                </c:pt>
                <c:pt idx="378">
                  <c:v>949.17912799999999</c:v>
                </c:pt>
                <c:pt idx="379">
                  <c:v>950.73141799999996</c:v>
                </c:pt>
                <c:pt idx="380">
                  <c:v>946.41549499999996</c:v>
                </c:pt>
                <c:pt idx="381">
                  <c:v>941.66390100000001</c:v>
                </c:pt>
                <c:pt idx="382">
                  <c:v>949.87014399999998</c:v>
                </c:pt>
                <c:pt idx="383">
                  <c:v>948.64118499999995</c:v>
                </c:pt>
                <c:pt idx="384">
                  <c:v>944.50369699999999</c:v>
                </c:pt>
                <c:pt idx="385">
                  <c:v>936.27784699999995</c:v>
                </c:pt>
                <c:pt idx="386">
                  <c:v>938.07761900000003</c:v>
                </c:pt>
                <c:pt idx="387">
                  <c:v>923.82372299999997</c:v>
                </c:pt>
                <c:pt idx="388">
                  <c:v>930.241939</c:v>
                </c:pt>
                <c:pt idx="389">
                  <c:v>924.70523400000002</c:v>
                </c:pt>
                <c:pt idx="390">
                  <c:v>936.46855700000003</c:v>
                </c:pt>
                <c:pt idx="391">
                  <c:v>920.21464100000003</c:v>
                </c:pt>
                <c:pt idx="392">
                  <c:v>922.535529</c:v>
                </c:pt>
                <c:pt idx="393">
                  <c:v>935.48518899999999</c:v>
                </c:pt>
                <c:pt idx="394">
                  <c:v>935.30700999999999</c:v>
                </c:pt>
                <c:pt idx="395">
                  <c:v>936.77338299999997</c:v>
                </c:pt>
                <c:pt idx="396">
                  <c:v>933.81117700000004</c:v>
                </c:pt>
                <c:pt idx="397">
                  <c:v>922.26849700000002</c:v>
                </c:pt>
                <c:pt idx="398">
                  <c:v>920.18088499999999</c:v>
                </c:pt>
                <c:pt idx="399">
                  <c:v>911.78859999999997</c:v>
                </c:pt>
                <c:pt idx="400">
                  <c:v>917.15499</c:v>
                </c:pt>
                <c:pt idx="401">
                  <c:v>910.96878800000002</c:v>
                </c:pt>
                <c:pt idx="402">
                  <c:v>909.67860299999995</c:v>
                </c:pt>
                <c:pt idx="403">
                  <c:v>911.964473</c:v>
                </c:pt>
                <c:pt idx="404">
                  <c:v>921.489732</c:v>
                </c:pt>
                <c:pt idx="405">
                  <c:v>929.44880799999999</c:v>
                </c:pt>
                <c:pt idx="406">
                  <c:v>931.92271000000005</c:v>
                </c:pt>
                <c:pt idx="407">
                  <c:v>940.58742500000005</c:v>
                </c:pt>
                <c:pt idx="408">
                  <c:v>919.076683</c:v>
                </c:pt>
                <c:pt idx="409">
                  <c:v>927.69097099999999</c:v>
                </c:pt>
                <c:pt idx="410">
                  <c:v>906.92707099999996</c:v>
                </c:pt>
                <c:pt idx="411">
                  <c:v>902.41225999999995</c:v>
                </c:pt>
                <c:pt idx="412">
                  <c:v>905.08179800000005</c:v>
                </c:pt>
                <c:pt idx="413">
                  <c:v>892.368291</c:v>
                </c:pt>
                <c:pt idx="414">
                  <c:v>889.60292400000003</c:v>
                </c:pt>
                <c:pt idx="415">
                  <c:v>873.89386999999999</c:v>
                </c:pt>
                <c:pt idx="416">
                  <c:v>882.02929200000005</c:v>
                </c:pt>
                <c:pt idx="417">
                  <c:v>900.38439700000004</c:v>
                </c:pt>
                <c:pt idx="418">
                  <c:v>896.416653</c:v>
                </c:pt>
                <c:pt idx="419">
                  <c:v>898.37284799999998</c:v>
                </c:pt>
                <c:pt idx="420">
                  <c:v>896.89567599999998</c:v>
                </c:pt>
                <c:pt idx="421">
                  <c:v>905.06627200000003</c:v>
                </c:pt>
                <c:pt idx="422">
                  <c:v>895.99932799999999</c:v>
                </c:pt>
                <c:pt idx="423">
                  <c:v>908.25336000000004</c:v>
                </c:pt>
                <c:pt idx="424">
                  <c:v>906.45238500000005</c:v>
                </c:pt>
                <c:pt idx="425">
                  <c:v>908.36999800000001</c:v>
                </c:pt>
                <c:pt idx="426">
                  <c:v>911.88094599999999</c:v>
                </c:pt>
                <c:pt idx="427">
                  <c:v>917.35579499999994</c:v>
                </c:pt>
                <c:pt idx="428">
                  <c:v>909.40982299999996</c:v>
                </c:pt>
                <c:pt idx="429">
                  <c:v>914.61113799999998</c:v>
                </c:pt>
                <c:pt idx="430">
                  <c:v>901.24446799999998</c:v>
                </c:pt>
                <c:pt idx="431">
                  <c:v>909.651117</c:v>
                </c:pt>
                <c:pt idx="432">
                  <c:v>901.61089300000003</c:v>
                </c:pt>
                <c:pt idx="433">
                  <c:v>904.69744200000002</c:v>
                </c:pt>
                <c:pt idx="434">
                  <c:v>916.31220399999995</c:v>
                </c:pt>
                <c:pt idx="435">
                  <c:v>919.05287899999996</c:v>
                </c:pt>
                <c:pt idx="436">
                  <c:v>920.28193899999997</c:v>
                </c:pt>
                <c:pt idx="437">
                  <c:v>915.64231299999994</c:v>
                </c:pt>
                <c:pt idx="438">
                  <c:v>908.22841200000005</c:v>
                </c:pt>
                <c:pt idx="439">
                  <c:v>904.02079100000003</c:v>
                </c:pt>
                <c:pt idx="440">
                  <c:v>894.53736600000002</c:v>
                </c:pt>
                <c:pt idx="441">
                  <c:v>902.141662</c:v>
                </c:pt>
                <c:pt idx="442">
                  <c:v>918.45658800000001</c:v>
                </c:pt>
                <c:pt idx="443">
                  <c:v>920.75341500000002</c:v>
                </c:pt>
                <c:pt idx="444">
                  <c:v>925.71160199999997</c:v>
                </c:pt>
                <c:pt idx="445">
                  <c:v>933.45963200000006</c:v>
                </c:pt>
                <c:pt idx="446">
                  <c:v>926.27821800000004</c:v>
                </c:pt>
                <c:pt idx="447">
                  <c:v>878.41512499999999</c:v>
                </c:pt>
                <c:pt idx="448">
                  <c:v>864.36441400000001</c:v>
                </c:pt>
                <c:pt idx="449">
                  <c:v>883.13432399999999</c:v>
                </c:pt>
                <c:pt idx="450">
                  <c:v>889.36911899999996</c:v>
                </c:pt>
                <c:pt idx="451">
                  <c:v>967.30959399999995</c:v>
                </c:pt>
                <c:pt idx="452">
                  <c:v>999.19827599999996</c:v>
                </c:pt>
                <c:pt idx="453">
                  <c:v>994.18337399999996</c:v>
                </c:pt>
                <c:pt idx="454">
                  <c:v>1016.090417</c:v>
                </c:pt>
                <c:pt idx="455">
                  <c:v>994.57238400000006</c:v>
                </c:pt>
                <c:pt idx="456">
                  <c:v>1005.433072</c:v>
                </c:pt>
                <c:pt idx="457">
                  <c:v>1004.894555</c:v>
                </c:pt>
                <c:pt idx="458">
                  <c:v>1006.746272</c:v>
                </c:pt>
                <c:pt idx="459">
                  <c:v>1011.668182</c:v>
                </c:pt>
                <c:pt idx="460">
                  <c:v>1025.9223930000001</c:v>
                </c:pt>
                <c:pt idx="461">
                  <c:v>1023.811922</c:v>
                </c:pt>
                <c:pt idx="462">
                  <c:v>1036.7683999999999</c:v>
                </c:pt>
                <c:pt idx="463">
                  <c:v>1023.94927</c:v>
                </c:pt>
                <c:pt idx="464">
                  <c:v>1013.22719</c:v>
                </c:pt>
                <c:pt idx="465">
                  <c:v>1016.998037</c:v>
                </c:pt>
                <c:pt idx="466">
                  <c:v>1025.814564</c:v>
                </c:pt>
                <c:pt idx="467">
                  <c:v>1034.4427439999999</c:v>
                </c:pt>
                <c:pt idx="468">
                  <c:v>1046.9118619999999</c:v>
                </c:pt>
                <c:pt idx="469">
                  <c:v>1050.6037679999999</c:v>
                </c:pt>
                <c:pt idx="470">
                  <c:v>1055.4851040000001</c:v>
                </c:pt>
                <c:pt idx="471">
                  <c:v>1055.6313009999999</c:v>
                </c:pt>
                <c:pt idx="472">
                  <c:v>1055.2394549999999</c:v>
                </c:pt>
                <c:pt idx="473">
                  <c:v>1040.241023</c:v>
                </c:pt>
                <c:pt idx="474">
                  <c:v>1033.965496</c:v>
                </c:pt>
                <c:pt idx="475">
                  <c:v>1018.456017</c:v>
                </c:pt>
                <c:pt idx="476">
                  <c:v>1035.4828259999999</c:v>
                </c:pt>
                <c:pt idx="477">
                  <c:v>1044.4095460000001</c:v>
                </c:pt>
                <c:pt idx="478">
                  <c:v>1054.511804</c:v>
                </c:pt>
                <c:pt idx="479">
                  <c:v>1078.921636</c:v>
                </c:pt>
                <c:pt idx="480">
                  <c:v>1062.3954470000001</c:v>
                </c:pt>
                <c:pt idx="481">
                  <c:v>1070.1731520000001</c:v>
                </c:pt>
                <c:pt idx="482">
                  <c:v>1066.7919460000001</c:v>
                </c:pt>
                <c:pt idx="483">
                  <c:v>1059.772827</c:v>
                </c:pt>
                <c:pt idx="484">
                  <c:v>1053.8761999999999</c:v>
                </c:pt>
                <c:pt idx="485">
                  <c:v>1056.9866509999999</c:v>
                </c:pt>
                <c:pt idx="486">
                  <c:v>1053.051461</c:v>
                </c:pt>
                <c:pt idx="487">
                  <c:v>1071.621022</c:v>
                </c:pt>
                <c:pt idx="488">
                  <c:v>1090.648424</c:v>
                </c:pt>
                <c:pt idx="489">
                  <c:v>1106.282776</c:v>
                </c:pt>
                <c:pt idx="490">
                  <c:v>1099.303758</c:v>
                </c:pt>
                <c:pt idx="491">
                  <c:v>1073.623505</c:v>
                </c:pt>
                <c:pt idx="492">
                  <c:v>1074.5437569999999</c:v>
                </c:pt>
                <c:pt idx="493">
                  <c:v>1074.0966570000001</c:v>
                </c:pt>
                <c:pt idx="494">
                  <c:v>1074.9897539999999</c:v>
                </c:pt>
                <c:pt idx="495">
                  <c:v>1083.2654010000001</c:v>
                </c:pt>
                <c:pt idx="496">
                  <c:v>1077.3411470000001</c:v>
                </c:pt>
                <c:pt idx="497">
                  <c:v>1079.979077</c:v>
                </c:pt>
                <c:pt idx="498">
                  <c:v>1089.745216</c:v>
                </c:pt>
                <c:pt idx="499">
                  <c:v>1095.6549480000001</c:v>
                </c:pt>
                <c:pt idx="500">
                  <c:v>1079.264846</c:v>
                </c:pt>
                <c:pt idx="501">
                  <c:v>1094.558824</c:v>
                </c:pt>
                <c:pt idx="502">
                  <c:v>1088.8102839999999</c:v>
                </c:pt>
                <c:pt idx="503">
                  <c:v>1098.668942</c:v>
                </c:pt>
                <c:pt idx="504">
                  <c:v>1081.4534699999999</c:v>
                </c:pt>
                <c:pt idx="505">
                  <c:v>1081.6978590000001</c:v>
                </c:pt>
                <c:pt idx="506">
                  <c:v>1083.267607</c:v>
                </c:pt>
                <c:pt idx="507">
                  <c:v>1078.5204670000001</c:v>
                </c:pt>
                <c:pt idx="508">
                  <c:v>1087.3924050000001</c:v>
                </c:pt>
                <c:pt idx="509">
                  <c:v>1123.242172</c:v>
                </c:pt>
                <c:pt idx="510">
                  <c:v>1124.161793</c:v>
                </c:pt>
                <c:pt idx="511">
                  <c:v>1124.6752039999999</c:v>
                </c:pt>
                <c:pt idx="512">
                  <c:v>1124.3233009999999</c:v>
                </c:pt>
                <c:pt idx="513">
                  <c:v>1131.9226120000001</c:v>
                </c:pt>
                <c:pt idx="514">
                  <c:v>1143.904057</c:v>
                </c:pt>
                <c:pt idx="515">
                  <c:v>1151.90958</c:v>
                </c:pt>
                <c:pt idx="516">
                  <c:v>1151.383538</c:v>
                </c:pt>
                <c:pt idx="517">
                  <c:v>1165.8409329999999</c:v>
                </c:pt>
                <c:pt idx="518">
                  <c:v>1177.7573279999999</c:v>
                </c:pt>
                <c:pt idx="519">
                  <c:v>1187.5893040000001</c:v>
                </c:pt>
                <c:pt idx="520">
                  <c:v>1193.3907340000001</c:v>
                </c:pt>
                <c:pt idx="521">
                  <c:v>1199.3426159999999</c:v>
                </c:pt>
                <c:pt idx="522">
                  <c:v>1191.282942</c:v>
                </c:pt>
                <c:pt idx="523">
                  <c:v>1201.4941329999999</c:v>
                </c:pt>
                <c:pt idx="524">
                  <c:v>1208.9185170000001</c:v>
                </c:pt>
                <c:pt idx="525">
                  <c:v>1204.6731</c:v>
                </c:pt>
                <c:pt idx="526">
                  <c:v>1213.6658150000001</c:v>
                </c:pt>
                <c:pt idx="527">
                  <c:v>1206.9310290000001</c:v>
                </c:pt>
                <c:pt idx="528">
                  <c:v>1210.5687829999999</c:v>
                </c:pt>
                <c:pt idx="529">
                  <c:v>1208.9725100000001</c:v>
                </c:pt>
                <c:pt idx="530">
                  <c:v>1198.0333539999999</c:v>
                </c:pt>
                <c:pt idx="531">
                  <c:v>1180.980493</c:v>
                </c:pt>
                <c:pt idx="532">
                  <c:v>1172.5550249999999</c:v>
                </c:pt>
                <c:pt idx="533">
                  <c:v>1172.7154290000001</c:v>
                </c:pt>
                <c:pt idx="534">
                  <c:v>1177.8550459999999</c:v>
                </c:pt>
                <c:pt idx="535">
                  <c:v>1170.2543169999999</c:v>
                </c:pt>
                <c:pt idx="536">
                  <c:v>1179.0975249999999</c:v>
                </c:pt>
                <c:pt idx="537">
                  <c:v>1174.9720970000001</c:v>
                </c:pt>
                <c:pt idx="538">
                  <c:v>1189.4163880000001</c:v>
                </c:pt>
                <c:pt idx="539">
                  <c:v>1174.5810389999999</c:v>
                </c:pt>
                <c:pt idx="540">
                  <c:v>1152.2936790000001</c:v>
                </c:pt>
                <c:pt idx="541">
                  <c:v>1158.4340649999999</c:v>
                </c:pt>
                <c:pt idx="542">
                  <c:v>1156.0804659999999</c:v>
                </c:pt>
                <c:pt idx="543">
                  <c:v>1142.02881</c:v>
                </c:pt>
                <c:pt idx="544">
                  <c:v>1127.7068710000001</c:v>
                </c:pt>
                <c:pt idx="545">
                  <c:v>1137.523852</c:v>
                </c:pt>
                <c:pt idx="546">
                  <c:v>1138.7134410000001</c:v>
                </c:pt>
                <c:pt idx="547">
                  <c:v>1139.998227</c:v>
                </c:pt>
                <c:pt idx="548">
                  <c:v>1136.7916319999999</c:v>
                </c:pt>
                <c:pt idx="549">
                  <c:v>1137.536799</c:v>
                </c:pt>
                <c:pt idx="550">
                  <c:v>1142.1072790000001</c:v>
                </c:pt>
                <c:pt idx="551">
                  <c:v>1127.6631460000001</c:v>
                </c:pt>
                <c:pt idx="552">
                  <c:v>1141.5108299999999</c:v>
                </c:pt>
                <c:pt idx="553">
                  <c:v>1153.7644479999999</c:v>
                </c:pt>
                <c:pt idx="554">
                  <c:v>1156.8880039999999</c:v>
                </c:pt>
                <c:pt idx="555">
                  <c:v>1159.080095</c:v>
                </c:pt>
                <c:pt idx="556">
                  <c:v>1140.5132120000001</c:v>
                </c:pt>
                <c:pt idx="557">
                  <c:v>1130.3984800000001</c:v>
                </c:pt>
                <c:pt idx="558">
                  <c:v>1125.461102</c:v>
                </c:pt>
                <c:pt idx="559">
                  <c:v>1118.455561</c:v>
                </c:pt>
                <c:pt idx="560">
                  <c:v>1128.6650179999999</c:v>
                </c:pt>
                <c:pt idx="561">
                  <c:v>1135.101265</c:v>
                </c:pt>
                <c:pt idx="562">
                  <c:v>1133.8568949999999</c:v>
                </c:pt>
                <c:pt idx="563">
                  <c:v>1158.037176</c:v>
                </c:pt>
                <c:pt idx="564">
                  <c:v>1167.8279480000001</c:v>
                </c:pt>
                <c:pt idx="565">
                  <c:v>1156.8196459999999</c:v>
                </c:pt>
                <c:pt idx="566">
                  <c:v>1149.3008520000001</c:v>
                </c:pt>
                <c:pt idx="567">
                  <c:v>1139.6587979999999</c:v>
                </c:pt>
                <c:pt idx="568">
                  <c:v>1134.411194</c:v>
                </c:pt>
                <c:pt idx="569">
                  <c:v>1135.2776100000001</c:v>
                </c:pt>
                <c:pt idx="570">
                  <c:v>1132.262671</c:v>
                </c:pt>
                <c:pt idx="571">
                  <c:v>1084.07357</c:v>
                </c:pt>
                <c:pt idx="572">
                  <c:v>1123.5361419999999</c:v>
                </c:pt>
                <c:pt idx="573">
                  <c:v>1114.9497960000001</c:v>
                </c:pt>
                <c:pt idx="574">
                  <c:v>1113.341365</c:v>
                </c:pt>
                <c:pt idx="575">
                  <c:v>1111.611054</c:v>
                </c:pt>
                <c:pt idx="576">
                  <c:v>1105.011724</c:v>
                </c:pt>
                <c:pt idx="577">
                  <c:v>1097.587025</c:v>
                </c:pt>
                <c:pt idx="578">
                  <c:v>1110.381365</c:v>
                </c:pt>
                <c:pt idx="579">
                  <c:v>1104.8230619999999</c:v>
                </c:pt>
                <c:pt idx="580">
                  <c:v>1076.6935410000001</c:v>
                </c:pt>
                <c:pt idx="581">
                  <c:v>1075.705719</c:v>
                </c:pt>
                <c:pt idx="582">
                  <c:v>1101.888168</c:v>
                </c:pt>
                <c:pt idx="583">
                  <c:v>1102.753954</c:v>
                </c:pt>
                <c:pt idx="584">
                  <c:v>1106.3778159999999</c:v>
                </c:pt>
                <c:pt idx="585">
                  <c:v>1104.3623849999999</c:v>
                </c:pt>
                <c:pt idx="586">
                  <c:v>1110.719533</c:v>
                </c:pt>
                <c:pt idx="587">
                  <c:v>1103.6467359999999</c:v>
                </c:pt>
                <c:pt idx="588">
                  <c:v>1090.8803379999999</c:v>
                </c:pt>
                <c:pt idx="589">
                  <c:v>1099.0489439999999</c:v>
                </c:pt>
                <c:pt idx="590">
                  <c:v>1101.386759</c:v>
                </c:pt>
                <c:pt idx="591">
                  <c:v>1099.128201</c:v>
                </c:pt>
                <c:pt idx="592">
                  <c:v>1087.8488279999999</c:v>
                </c:pt>
                <c:pt idx="593">
                  <c:v>1077.8542420000001</c:v>
                </c:pt>
                <c:pt idx="594">
                  <c:v>1081.6547639999999</c:v>
                </c:pt>
                <c:pt idx="595">
                  <c:v>1092.555552</c:v>
                </c:pt>
                <c:pt idx="596">
                  <c:v>1099.6687649999999</c:v>
                </c:pt>
                <c:pt idx="597">
                  <c:v>1107.4718909999999</c:v>
                </c:pt>
                <c:pt idx="598">
                  <c:v>1121.8470359999999</c:v>
                </c:pt>
                <c:pt idx="599">
                  <c:v>1104.3232290000001</c:v>
                </c:pt>
                <c:pt idx="600">
                  <c:v>1089.2996909999999</c:v>
                </c:pt>
                <c:pt idx="601">
                  <c:v>1050.429944</c:v>
                </c:pt>
                <c:pt idx="602">
                  <c:v>1059.355245</c:v>
                </c:pt>
                <c:pt idx="603">
                  <c:v>1054.5948430000001</c:v>
                </c:pt>
                <c:pt idx="604">
                  <c:v>1045.2787980000001</c:v>
                </c:pt>
                <c:pt idx="605">
                  <c:v>1047.72523</c:v>
                </c:pt>
                <c:pt idx="606">
                  <c:v>1055.7582219999999</c:v>
                </c:pt>
                <c:pt idx="607">
                  <c:v>1054.2594409999999</c:v>
                </c:pt>
                <c:pt idx="608">
                  <c:v>1056.5161760000001</c:v>
                </c:pt>
                <c:pt idx="609">
                  <c:v>1065.403779</c:v>
                </c:pt>
                <c:pt idx="610">
                  <c:v>1059.177052</c:v>
                </c:pt>
                <c:pt idx="611">
                  <c:v>1062.949693</c:v>
                </c:pt>
                <c:pt idx="612">
                  <c:v>1089.029939</c:v>
                </c:pt>
                <c:pt idx="613">
                  <c:v>1091.934708</c:v>
                </c:pt>
                <c:pt idx="614">
                  <c:v>1081.3016339999999</c:v>
                </c:pt>
                <c:pt idx="615">
                  <c:v>1077.9538700000001</c:v>
                </c:pt>
                <c:pt idx="616">
                  <c:v>1078.297955</c:v>
                </c:pt>
                <c:pt idx="617">
                  <c:v>1081.88501</c:v>
                </c:pt>
                <c:pt idx="618">
                  <c:v>1104.9861020000001</c:v>
                </c:pt>
                <c:pt idx="619">
                  <c:v>1104.0031859999999</c:v>
                </c:pt>
                <c:pt idx="620">
                  <c:v>1103.748574</c:v>
                </c:pt>
                <c:pt idx="621">
                  <c:v>1101.6720660000001</c:v>
                </c:pt>
                <c:pt idx="622">
                  <c:v>1095.461706</c:v>
                </c:pt>
                <c:pt idx="623">
                  <c:v>1102.9873</c:v>
                </c:pt>
                <c:pt idx="624">
                  <c:v>1106.2691239999999</c:v>
                </c:pt>
                <c:pt idx="625">
                  <c:v>1113.04853</c:v>
                </c:pt>
                <c:pt idx="626">
                  <c:v>1113.5840840000001</c:v>
                </c:pt>
                <c:pt idx="627">
                  <c:v>1126.174544</c:v>
                </c:pt>
                <c:pt idx="628">
                  <c:v>1124.707975</c:v>
                </c:pt>
                <c:pt idx="629">
                  <c:v>1106.982107</c:v>
                </c:pt>
                <c:pt idx="630">
                  <c:v>1120.1495359999999</c:v>
                </c:pt>
                <c:pt idx="631">
                  <c:v>1114.9095689999999</c:v>
                </c:pt>
                <c:pt idx="632">
                  <c:v>1113.765357</c:v>
                </c:pt>
                <c:pt idx="633">
                  <c:v>1122.6291940000001</c:v>
                </c:pt>
                <c:pt idx="634">
                  <c:v>1146.294731</c:v>
                </c:pt>
                <c:pt idx="635">
                  <c:v>1149.918077</c:v>
                </c:pt>
                <c:pt idx="636">
                  <c:v>1151.1070239999999</c:v>
                </c:pt>
                <c:pt idx="637">
                  <c:v>1154.1342360000001</c:v>
                </c:pt>
                <c:pt idx="638">
                  <c:v>1155.05861</c:v>
                </c:pt>
                <c:pt idx="639">
                  <c:v>1144.3005310000001</c:v>
                </c:pt>
                <c:pt idx="640">
                  <c:v>1144.621607</c:v>
                </c:pt>
                <c:pt idx="641">
                  <c:v>1158.896434</c:v>
                </c:pt>
                <c:pt idx="642">
                  <c:v>1155.458674</c:v>
                </c:pt>
                <c:pt idx="643">
                  <c:v>1142.080087</c:v>
                </c:pt>
                <c:pt idx="644">
                  <c:v>1129.9298249999999</c:v>
                </c:pt>
                <c:pt idx="645">
                  <c:v>1107.794523</c:v>
                </c:pt>
                <c:pt idx="646">
                  <c:v>1102.1046309999999</c:v>
                </c:pt>
                <c:pt idx="647">
                  <c:v>1118.340688</c:v>
                </c:pt>
                <c:pt idx="648">
                  <c:v>1119.492821</c:v>
                </c:pt>
                <c:pt idx="649">
                  <c:v>1131.7726909999999</c:v>
                </c:pt>
                <c:pt idx="650">
                  <c:v>1132.4089590000001</c:v>
                </c:pt>
                <c:pt idx="651">
                  <c:v>1116.3669339999999</c:v>
                </c:pt>
                <c:pt idx="652">
                  <c:v>1133.2643069999999</c:v>
                </c:pt>
                <c:pt idx="653">
                  <c:v>1140.2878410000001</c:v>
                </c:pt>
                <c:pt idx="654">
                  <c:v>1154.4461080000001</c:v>
                </c:pt>
                <c:pt idx="655">
                  <c:v>1158.976703</c:v>
                </c:pt>
                <c:pt idx="656">
                  <c:v>1150.304335</c:v>
                </c:pt>
                <c:pt idx="657">
                  <c:v>1143.08473</c:v>
                </c:pt>
                <c:pt idx="658">
                  <c:v>1136.3822729999999</c:v>
                </c:pt>
                <c:pt idx="659">
                  <c:v>1141.2234579999999</c:v>
                </c:pt>
                <c:pt idx="660">
                  <c:v>1149.4760739999999</c:v>
                </c:pt>
                <c:pt idx="661">
                  <c:v>1159.218267</c:v>
                </c:pt>
                <c:pt idx="662">
                  <c:v>1148.5458160000001</c:v>
                </c:pt>
                <c:pt idx="663">
                  <c:v>1144.823795</c:v>
                </c:pt>
                <c:pt idx="664">
                  <c:v>1155.5476229999999</c:v>
                </c:pt>
                <c:pt idx="665">
                  <c:v>1170.5708810000001</c:v>
                </c:pt>
                <c:pt idx="666">
                  <c:v>1175.1385399999999</c:v>
                </c:pt>
                <c:pt idx="667">
                  <c:v>1183.6316629999999</c:v>
                </c:pt>
                <c:pt idx="668">
                  <c:v>1183.33851</c:v>
                </c:pt>
                <c:pt idx="669">
                  <c:v>1186.6663880000001</c:v>
                </c:pt>
                <c:pt idx="670">
                  <c:v>1188.776145</c:v>
                </c:pt>
                <c:pt idx="671">
                  <c:v>1202.374268</c:v>
                </c:pt>
                <c:pt idx="672">
                  <c:v>1212.3828940000001</c:v>
                </c:pt>
                <c:pt idx="673">
                  <c:v>1212.4530099999999</c:v>
                </c:pt>
                <c:pt idx="674">
                  <c:v>1220.245488</c:v>
                </c:pt>
                <c:pt idx="675">
                  <c:v>1234.4415839999999</c:v>
                </c:pt>
                <c:pt idx="676">
                  <c:v>1242.7201299999999</c:v>
                </c:pt>
                <c:pt idx="677">
                  <c:v>1249.370244</c:v>
                </c:pt>
                <c:pt idx="678">
                  <c:v>1246.826204</c:v>
                </c:pt>
                <c:pt idx="679">
                  <c:v>1248.2569800000001</c:v>
                </c:pt>
                <c:pt idx="680">
                  <c:v>1255.1376929999999</c:v>
                </c:pt>
                <c:pt idx="681">
                  <c:v>1249.228603</c:v>
                </c:pt>
                <c:pt idx="682">
                  <c:v>1248.5303919999999</c:v>
                </c:pt>
                <c:pt idx="683">
                  <c:v>1256.4777140000001</c:v>
                </c:pt>
                <c:pt idx="684">
                  <c:v>1252.079896</c:v>
                </c:pt>
                <c:pt idx="685">
                  <c:v>1254.859152</c:v>
                </c:pt>
                <c:pt idx="686">
                  <c:v>1252.0596439999999</c:v>
                </c:pt>
                <c:pt idx="687">
                  <c:v>1254.2781</c:v>
                </c:pt>
                <c:pt idx="688">
                  <c:v>1254.196704</c:v>
                </c:pt>
                <c:pt idx="689">
                  <c:v>1257.590467</c:v>
                </c:pt>
                <c:pt idx="690">
                  <c:v>1255.6623440000001</c:v>
                </c:pt>
                <c:pt idx="691">
                  <c:v>1260.8228469999999</c:v>
                </c:pt>
                <c:pt idx="692">
                  <c:v>1258.5908030000001</c:v>
                </c:pt>
                <c:pt idx="693">
                  <c:v>1252.7349079999999</c:v>
                </c:pt>
                <c:pt idx="694">
                  <c:v>1264.7803550000001</c:v>
                </c:pt>
                <c:pt idx="695">
                  <c:v>1260.734015</c:v>
                </c:pt>
                <c:pt idx="696">
                  <c:v>1269.178684</c:v>
                </c:pt>
                <c:pt idx="697">
                  <c:v>1271.3053620000001</c:v>
                </c:pt>
                <c:pt idx="698">
                  <c:v>1256.337994</c:v>
                </c:pt>
                <c:pt idx="699">
                  <c:v>1260.484573</c:v>
                </c:pt>
                <c:pt idx="700">
                  <c:v>1259.7957200000001</c:v>
                </c:pt>
                <c:pt idx="701">
                  <c:v>1247.403538</c:v>
                </c:pt>
                <c:pt idx="702">
                  <c:v>1320.399179</c:v>
                </c:pt>
                <c:pt idx="703">
                  <c:v>1274.8937109999999</c:v>
                </c:pt>
                <c:pt idx="704">
                  <c:v>1262.0869869999999</c:v>
                </c:pt>
                <c:pt idx="705">
                  <c:v>1255.9294789999999</c:v>
                </c:pt>
                <c:pt idx="706">
                  <c:v>1249.5691859999999</c:v>
                </c:pt>
                <c:pt idx="707">
                  <c:v>1238.827996</c:v>
                </c:pt>
                <c:pt idx="708">
                  <c:v>1245.115865</c:v>
                </c:pt>
                <c:pt idx="709">
                  <c:v>1229.9782680000001</c:v>
                </c:pt>
                <c:pt idx="710">
                  <c:v>1238.521254</c:v>
                </c:pt>
                <c:pt idx="711">
                  <c:v>1252.2120540000001</c:v>
                </c:pt>
                <c:pt idx="712">
                  <c:v>1241.456764</c:v>
                </c:pt>
                <c:pt idx="713">
                  <c:v>1239.3982800000001</c:v>
                </c:pt>
                <c:pt idx="714">
                  <c:v>1238.696737</c:v>
                </c:pt>
                <c:pt idx="715">
                  <c:v>1265.7950530000001</c:v>
                </c:pt>
                <c:pt idx="716">
                  <c:v>1272.957639</c:v>
                </c:pt>
                <c:pt idx="717">
                  <c:v>1287.5955799999999</c:v>
                </c:pt>
                <c:pt idx="718">
                  <c:v>1261.5399010000001</c:v>
                </c:pt>
                <c:pt idx="719">
                  <c:v>1252.912699</c:v>
                </c:pt>
                <c:pt idx="720">
                  <c:v>1231.3281589999999</c:v>
                </c:pt>
                <c:pt idx="721">
                  <c:v>1235.0061029999999</c:v>
                </c:pt>
                <c:pt idx="722">
                  <c:v>1248.3769589999999</c:v>
                </c:pt>
                <c:pt idx="723">
                  <c:v>1254.407438</c:v>
                </c:pt>
                <c:pt idx="724">
                  <c:v>1240.384004</c:v>
                </c:pt>
                <c:pt idx="725">
                  <c:v>1238.144397</c:v>
                </c:pt>
                <c:pt idx="726">
                  <c:v>1243.627665</c:v>
                </c:pt>
                <c:pt idx="727">
                  <c:v>1237.8343239999999</c:v>
                </c:pt>
                <c:pt idx="728">
                  <c:v>1259.777777</c:v>
                </c:pt>
                <c:pt idx="729">
                  <c:v>1266.0143720000001</c:v>
                </c:pt>
                <c:pt idx="730">
                  <c:v>1264.8075329999999</c:v>
                </c:pt>
                <c:pt idx="731">
                  <c:v>1270.851214</c:v>
                </c:pt>
                <c:pt idx="732">
                  <c:v>1267.68805</c:v>
                </c:pt>
                <c:pt idx="733">
                  <c:v>1280.697559</c:v>
                </c:pt>
                <c:pt idx="734">
                  <c:v>1276.2296269999999</c:v>
                </c:pt>
                <c:pt idx="735">
                  <c:v>1273.902472</c:v>
                </c:pt>
                <c:pt idx="736">
                  <c:v>1278.0014960000001</c:v>
                </c:pt>
                <c:pt idx="737">
                  <c:v>1261.334296</c:v>
                </c:pt>
                <c:pt idx="738">
                  <c:v>1235.3506540000001</c:v>
                </c:pt>
                <c:pt idx="739">
                  <c:v>1239.19985</c:v>
                </c:pt>
                <c:pt idx="740">
                  <c:v>1259.4339869999999</c:v>
                </c:pt>
                <c:pt idx="741">
                  <c:v>1264.98596</c:v>
                </c:pt>
                <c:pt idx="742">
                  <c:v>1280.8236899999999</c:v>
                </c:pt>
                <c:pt idx="743">
                  <c:v>1293.938566</c:v>
                </c:pt>
                <c:pt idx="744">
                  <c:v>1289.322453</c:v>
                </c:pt>
                <c:pt idx="745">
                  <c:v>1310.2012199999999</c:v>
                </c:pt>
                <c:pt idx="746">
                  <c:v>1346.4137049999999</c:v>
                </c:pt>
                <c:pt idx="747">
                  <c:v>1291.577184</c:v>
                </c:pt>
                <c:pt idx="748">
                  <c:v>1301.844098</c:v>
                </c:pt>
                <c:pt idx="749">
                  <c:v>1301.3585419999999</c:v>
                </c:pt>
                <c:pt idx="750">
                  <c:v>1323.984696</c:v>
                </c:pt>
                <c:pt idx="751">
                  <c:v>1328.6795090000001</c:v>
                </c:pt>
                <c:pt idx="752">
                  <c:v>1310.936729</c:v>
                </c:pt>
                <c:pt idx="753">
                  <c:v>1321.6647170000001</c:v>
                </c:pt>
                <c:pt idx="754">
                  <c:v>1333.625436</c:v>
                </c:pt>
                <c:pt idx="755">
                  <c:v>1359.8994110000001</c:v>
                </c:pt>
                <c:pt idx="756">
                  <c:v>1355.365593</c:v>
                </c:pt>
                <c:pt idx="757">
                  <c:v>1336.571203</c:v>
                </c:pt>
                <c:pt idx="758">
                  <c:v>1307.3377479999999</c:v>
                </c:pt>
                <c:pt idx="759">
                  <c:v>1334.266734</c:v>
                </c:pt>
                <c:pt idx="760">
                  <c:v>1336.070136</c:v>
                </c:pt>
                <c:pt idx="761">
                  <c:v>1285.2212460000001</c:v>
                </c:pt>
                <c:pt idx="762">
                  <c:v>1278.599332</c:v>
                </c:pt>
                <c:pt idx="763">
                  <c:v>1303.85464</c:v>
                </c:pt>
                <c:pt idx="764">
                  <c:v>1249.1243850000001</c:v>
                </c:pt>
                <c:pt idx="765">
                  <c:v>1266.733984</c:v>
                </c:pt>
                <c:pt idx="766">
                  <c:v>1289.2660510000001</c:v>
                </c:pt>
                <c:pt idx="767">
                  <c:v>1305.586517</c:v>
                </c:pt>
                <c:pt idx="768">
                  <c:v>1322.775036</c:v>
                </c:pt>
                <c:pt idx="769">
                  <c:v>1379.917948</c:v>
                </c:pt>
                <c:pt idx="770">
                  <c:v>1424.96747</c:v>
                </c:pt>
                <c:pt idx="771">
                  <c:v>1426.1300859999999</c:v>
                </c:pt>
                <c:pt idx="772">
                  <c:v>1442.8212579999999</c:v>
                </c:pt>
                <c:pt idx="773">
                  <c:v>1411.3425560000001</c:v>
                </c:pt>
                <c:pt idx="774">
                  <c:v>1424.6334260000001</c:v>
                </c:pt>
                <c:pt idx="775">
                  <c:v>1431.1410000000001</c:v>
                </c:pt>
                <c:pt idx="776">
                  <c:v>1412.493892</c:v>
                </c:pt>
                <c:pt idx="777">
                  <c:v>1405.6776540000001</c:v>
                </c:pt>
                <c:pt idx="778">
                  <c:v>1397.686109</c:v>
                </c:pt>
                <c:pt idx="779">
                  <c:v>1398.891539</c:v>
                </c:pt>
                <c:pt idx="780">
                  <c:v>1395.812079</c:v>
                </c:pt>
                <c:pt idx="781">
                  <c:v>1394.2669659999999</c:v>
                </c:pt>
                <c:pt idx="782">
                  <c:v>1393.931</c:v>
                </c:pt>
                <c:pt idx="783">
                  <c:v>1402.1540419999999</c:v>
                </c:pt>
                <c:pt idx="784">
                  <c:v>1420.435573</c:v>
                </c:pt>
                <c:pt idx="785">
                  <c:v>1402.6848440000001</c:v>
                </c:pt>
                <c:pt idx="786">
                  <c:v>1398.999339</c:v>
                </c:pt>
                <c:pt idx="787">
                  <c:v>1385.1688200000001</c:v>
                </c:pt>
                <c:pt idx="788">
                  <c:v>1375.5088499999999</c:v>
                </c:pt>
                <c:pt idx="789">
                  <c:v>1381.1596520000001</c:v>
                </c:pt>
                <c:pt idx="790">
                  <c:v>1376.2673070000001</c:v>
                </c:pt>
                <c:pt idx="791">
                  <c:v>1385.391345</c:v>
                </c:pt>
                <c:pt idx="792">
                  <c:v>1384.37742</c:v>
                </c:pt>
                <c:pt idx="793">
                  <c:v>1352.099757</c:v>
                </c:pt>
                <c:pt idx="794">
                  <c:v>1370.2236250000001</c:v>
                </c:pt>
                <c:pt idx="795">
                  <c:v>1409.4600660000001</c:v>
                </c:pt>
                <c:pt idx="796">
                  <c:v>1375.808542</c:v>
                </c:pt>
                <c:pt idx="797">
                  <c:v>1367.024187</c:v>
                </c:pt>
                <c:pt idx="798">
                  <c:v>1397.9840039999999</c:v>
                </c:pt>
                <c:pt idx="799">
                  <c:v>1384.1652770000001</c:v>
                </c:pt>
                <c:pt idx="800">
                  <c:v>1420.161388</c:v>
                </c:pt>
                <c:pt idx="801">
                  <c:v>1420.1797180000001</c:v>
                </c:pt>
                <c:pt idx="802">
                  <c:v>1443.105689</c:v>
                </c:pt>
                <c:pt idx="803">
                  <c:v>1409.3604640000001</c:v>
                </c:pt>
                <c:pt idx="804">
                  <c:v>1412.9184290000001</c:v>
                </c:pt>
                <c:pt idx="805">
                  <c:v>1416.203107</c:v>
                </c:pt>
                <c:pt idx="806">
                  <c:v>1416.276042</c:v>
                </c:pt>
                <c:pt idx="807">
                  <c:v>1429.658179</c:v>
                </c:pt>
                <c:pt idx="808">
                  <c:v>1428.452749</c:v>
                </c:pt>
                <c:pt idx="809">
                  <c:v>1448.737261</c:v>
                </c:pt>
                <c:pt idx="810">
                  <c:v>1455.9872700000001</c:v>
                </c:pt>
                <c:pt idx="811">
                  <c:v>1472.711896</c:v>
                </c:pt>
                <c:pt idx="812">
                  <c:v>1472.9527519999999</c:v>
                </c:pt>
                <c:pt idx="813">
                  <c:v>1461.733056</c:v>
                </c:pt>
                <c:pt idx="814">
                  <c:v>1466.4178750000001</c:v>
                </c:pt>
                <c:pt idx="815">
                  <c:v>1427.040305</c:v>
                </c:pt>
                <c:pt idx="816">
                  <c:v>1405.5734359999999</c:v>
                </c:pt>
                <c:pt idx="817">
                  <c:v>1420.89651</c:v>
                </c:pt>
                <c:pt idx="818">
                  <c:v>1399.6503700000001</c:v>
                </c:pt>
                <c:pt idx="819">
                  <c:v>1379.6317079999999</c:v>
                </c:pt>
                <c:pt idx="820">
                  <c:v>1348.540246</c:v>
                </c:pt>
                <c:pt idx="821">
                  <c:v>1337.4179690000001</c:v>
                </c:pt>
                <c:pt idx="822">
                  <c:v>1250.9268770000001</c:v>
                </c:pt>
                <c:pt idx="823">
                  <c:v>1264.7216330000001</c:v>
                </c:pt>
                <c:pt idx="824">
                  <c:v>1275.418987</c:v>
                </c:pt>
                <c:pt idx="825">
                  <c:v>1301.918819</c:v>
                </c:pt>
                <c:pt idx="826">
                  <c:v>1309.6652770000001</c:v>
                </c:pt>
                <c:pt idx="827">
                  <c:v>1315.013056</c:v>
                </c:pt>
                <c:pt idx="828">
                  <c:v>1310.8655779999999</c:v>
                </c:pt>
                <c:pt idx="829">
                  <c:v>1301.3627610000001</c:v>
                </c:pt>
                <c:pt idx="830">
                  <c:v>1297.264635</c:v>
                </c:pt>
                <c:pt idx="831">
                  <c:v>1313.738022</c:v>
                </c:pt>
                <c:pt idx="832">
                  <c:v>1314.8978179999999</c:v>
                </c:pt>
                <c:pt idx="833">
                  <c:v>1317.1030720000001</c:v>
                </c:pt>
                <c:pt idx="834">
                  <c:v>1325.2390789999999</c:v>
                </c:pt>
                <c:pt idx="835">
                  <c:v>1315.7692039999999</c:v>
                </c:pt>
                <c:pt idx="836">
                  <c:v>1322.4094480000001</c:v>
                </c:pt>
                <c:pt idx="837">
                  <c:v>1340.85608</c:v>
                </c:pt>
                <c:pt idx="838">
                  <c:v>1328.8638269999999</c:v>
                </c:pt>
                <c:pt idx="839">
                  <c:v>1304.6064220000001</c:v>
                </c:pt>
                <c:pt idx="840">
                  <c:v>1331.917007</c:v>
                </c:pt>
                <c:pt idx="841">
                  <c:v>1316.850424</c:v>
                </c:pt>
                <c:pt idx="842">
                  <c:v>1336.1049889999999</c:v>
                </c:pt>
                <c:pt idx="843">
                  <c:v>1342.0926549999999</c:v>
                </c:pt>
                <c:pt idx="844">
                  <c:v>1332.951184</c:v>
                </c:pt>
                <c:pt idx="845">
                  <c:v>1340.4439709999999</c:v>
                </c:pt>
                <c:pt idx="846">
                  <c:v>1328.0174360000001</c:v>
                </c:pt>
                <c:pt idx="847">
                  <c:v>1344.168958</c:v>
                </c:pt>
                <c:pt idx="848">
                  <c:v>1333.8987119999999</c:v>
                </c:pt>
                <c:pt idx="849">
                  <c:v>1296.5907810000001</c:v>
                </c:pt>
                <c:pt idx="850">
                  <c:v>1294.2185050000001</c:v>
                </c:pt>
                <c:pt idx="851">
                  <c:v>1288.2778820000001</c:v>
                </c:pt>
                <c:pt idx="852">
                  <c:v>1287.456361</c:v>
                </c:pt>
                <c:pt idx="853">
                  <c:v>1291.182757</c:v>
                </c:pt>
                <c:pt idx="854">
                  <c:v>1261.11509</c:v>
                </c:pt>
                <c:pt idx="855">
                  <c:v>1259.8282650000001</c:v>
                </c:pt>
                <c:pt idx="856">
                  <c:v>1249.995633</c:v>
                </c:pt>
                <c:pt idx="857">
                  <c:v>1254.3590979999999</c:v>
                </c:pt>
                <c:pt idx="858">
                  <c:v>1248.322639</c:v>
                </c:pt>
                <c:pt idx="859">
                  <c:v>1247.814026</c:v>
                </c:pt>
                <c:pt idx="860">
                  <c:v>1245.6953269999999</c:v>
                </c:pt>
                <c:pt idx="861">
                  <c:v>1260.5922479999999</c:v>
                </c:pt>
                <c:pt idx="862">
                  <c:v>1264.908707</c:v>
                </c:pt>
                <c:pt idx="863">
                  <c:v>1267.796077</c:v>
                </c:pt>
                <c:pt idx="864">
                  <c:v>1265.647522</c:v>
                </c:pt>
                <c:pt idx="865">
                  <c:v>1271.4898189999999</c:v>
                </c:pt>
                <c:pt idx="866">
                  <c:v>1278.5323330000001</c:v>
                </c:pt>
                <c:pt idx="867">
                  <c:v>1309.555582</c:v>
                </c:pt>
                <c:pt idx="868">
                  <c:v>1311.6369110000001</c:v>
                </c:pt>
                <c:pt idx="869">
                  <c:v>1297.9470570000001</c:v>
                </c:pt>
                <c:pt idx="870">
                  <c:v>1302.263516</c:v>
                </c:pt>
                <c:pt idx="871">
                  <c:v>1312.652143</c:v>
                </c:pt>
                <c:pt idx="872">
                  <c:v>1308.8117830000001</c:v>
                </c:pt>
                <c:pt idx="873">
                  <c:v>1312.860005</c:v>
                </c:pt>
                <c:pt idx="874">
                  <c:v>1323.067634</c:v>
                </c:pt>
                <c:pt idx="875">
                  <c:v>1320.3442379999999</c:v>
                </c:pt>
                <c:pt idx="876">
                  <c:v>1319.854975</c:v>
                </c:pt>
                <c:pt idx="877">
                  <c:v>1320.335394</c:v>
                </c:pt>
                <c:pt idx="878">
                  <c:v>1321.879917</c:v>
                </c:pt>
                <c:pt idx="879">
                  <c:v>1316.30486</c:v>
                </c:pt>
                <c:pt idx="880">
                  <c:v>1302.2437070000001</c:v>
                </c:pt>
                <c:pt idx="881">
                  <c:v>1304.6129550000001</c:v>
                </c:pt>
                <c:pt idx="882">
                  <c:v>1301.4032870000001</c:v>
                </c:pt>
                <c:pt idx="883">
                  <c:v>1326.516349</c:v>
                </c:pt>
                <c:pt idx="884">
                  <c:v>1311.3033150000001</c:v>
                </c:pt>
                <c:pt idx="885">
                  <c:v>1356.8745260000001</c:v>
                </c:pt>
                <c:pt idx="886">
                  <c:v>1338.199282</c:v>
                </c:pt>
                <c:pt idx="887">
                  <c:v>1332.8770999999999</c:v>
                </c:pt>
                <c:pt idx="888">
                  <c:v>1335.745784</c:v>
                </c:pt>
                <c:pt idx="889">
                  <c:v>1338.4885300000001</c:v>
                </c:pt>
                <c:pt idx="890">
                  <c:v>1342.1419109999999</c:v>
                </c:pt>
                <c:pt idx="891">
                  <c:v>1354.2587169999999</c:v>
                </c:pt>
                <c:pt idx="892">
                  <c:v>1371.574091</c:v>
                </c:pt>
                <c:pt idx="893">
                  <c:v>1382.9405790000001</c:v>
                </c:pt>
                <c:pt idx="894">
                  <c:v>1361.6815779999999</c:v>
                </c:pt>
                <c:pt idx="895">
                  <c:v>1377.1726900000001</c:v>
                </c:pt>
                <c:pt idx="896">
                  <c:v>1385.737386</c:v>
                </c:pt>
                <c:pt idx="897">
                  <c:v>1398.132269</c:v>
                </c:pt>
                <c:pt idx="898">
                  <c:v>1425.6250849999999</c:v>
                </c:pt>
                <c:pt idx="899">
                  <c:v>1412.915086</c:v>
                </c:pt>
                <c:pt idx="900">
                  <c:v>1396.032919</c:v>
                </c:pt>
                <c:pt idx="901">
                  <c:v>1401.5492630000001</c:v>
                </c:pt>
                <c:pt idx="902">
                  <c:v>1416.724594</c:v>
                </c:pt>
                <c:pt idx="903">
                  <c:v>1408.3894359999999</c:v>
                </c:pt>
                <c:pt idx="904">
                  <c:v>1403.0373979999999</c:v>
                </c:pt>
                <c:pt idx="905">
                  <c:v>1380.51594</c:v>
                </c:pt>
                <c:pt idx="906">
                  <c:v>1390.2791910000001</c:v>
                </c:pt>
                <c:pt idx="907">
                  <c:v>1384.3893499999999</c:v>
                </c:pt>
                <c:pt idx="908">
                  <c:v>1373.305797</c:v>
                </c:pt>
                <c:pt idx="909">
                  <c:v>1364.426189</c:v>
                </c:pt>
                <c:pt idx="910">
                  <c:v>1340.595599</c:v>
                </c:pt>
                <c:pt idx="911">
                  <c:v>1352.6153240000001</c:v>
                </c:pt>
                <c:pt idx="912">
                  <c:v>1333.9295729999999</c:v>
                </c:pt>
                <c:pt idx="913">
                  <c:v>1339.4632730000001</c:v>
                </c:pt>
                <c:pt idx="914">
                  <c:v>1351.4721589999999</c:v>
                </c:pt>
                <c:pt idx="915">
                  <c:v>1392.571578</c:v>
                </c:pt>
                <c:pt idx="916">
                  <c:v>1398.265263</c:v>
                </c:pt>
                <c:pt idx="917">
                  <c:v>1404.6260139999999</c:v>
                </c:pt>
                <c:pt idx="918">
                  <c:v>1389.4927049999999</c:v>
                </c:pt>
                <c:pt idx="919">
                  <c:v>1382.932272</c:v>
                </c:pt>
                <c:pt idx="920">
                  <c:v>1397.9124449999999</c:v>
                </c:pt>
                <c:pt idx="921">
                  <c:v>1384.954907</c:v>
                </c:pt>
                <c:pt idx="922">
                  <c:v>1398.8209810000001</c:v>
                </c:pt>
                <c:pt idx="923">
                  <c:v>1402.723264</c:v>
                </c:pt>
                <c:pt idx="924">
                  <c:v>1404.785631</c:v>
                </c:pt>
                <c:pt idx="925">
                  <c:v>1408.8238799999999</c:v>
                </c:pt>
                <c:pt idx="926">
                  <c:v>1417.3086920000001</c:v>
                </c:pt>
                <c:pt idx="927">
                  <c:v>1415.2944890000001</c:v>
                </c:pt>
                <c:pt idx="928">
                  <c:v>1435.345873</c:v>
                </c:pt>
                <c:pt idx="929">
                  <c:v>1428.759986</c:v>
                </c:pt>
                <c:pt idx="930">
                  <c:v>1440.8624689999999</c:v>
                </c:pt>
                <c:pt idx="931">
                  <c:v>1438.4290020000001</c:v>
                </c:pt>
                <c:pt idx="932">
                  <c:v>1428.467633</c:v>
                </c:pt>
                <c:pt idx="933">
                  <c:v>1358.3019469999999</c:v>
                </c:pt>
                <c:pt idx="934">
                  <c:v>1293.0985700000001</c:v>
                </c:pt>
                <c:pt idx="935">
                  <c:v>1279.7764030000001</c:v>
                </c:pt>
                <c:pt idx="936">
                  <c:v>1314.588608</c:v>
                </c:pt>
                <c:pt idx="937">
                  <c:v>1326.0066870000001</c:v>
                </c:pt>
                <c:pt idx="938">
                  <c:v>1308.9312600000001</c:v>
                </c:pt>
                <c:pt idx="939">
                  <c:v>1290.0559740000001</c:v>
                </c:pt>
                <c:pt idx="940">
                  <c:v>1290.5428260000001</c:v>
                </c:pt>
                <c:pt idx="941">
                  <c:v>1294.8884310000001</c:v>
                </c:pt>
                <c:pt idx="942">
                  <c:v>1266.737441</c:v>
                </c:pt>
                <c:pt idx="943">
                  <c:v>1202.8791329999999</c:v>
                </c:pt>
                <c:pt idx="944">
                  <c:v>1201.6526590000001</c:v>
                </c:pt>
                <c:pt idx="945">
                  <c:v>1212.3099540000001</c:v>
                </c:pt>
                <c:pt idx="946">
                  <c:v>1153.910392</c:v>
                </c:pt>
                <c:pt idx="947">
                  <c:v>1197.5995620000001</c:v>
                </c:pt>
                <c:pt idx="948">
                  <c:v>1211.294985</c:v>
                </c:pt>
                <c:pt idx="949">
                  <c:v>1239.9876240000001</c:v>
                </c:pt>
                <c:pt idx="950">
                  <c:v>1230.401302</c:v>
                </c:pt>
                <c:pt idx="951">
                  <c:v>1251.131406</c:v>
                </c:pt>
                <c:pt idx="952">
                  <c:v>1268.221783</c:v>
                </c:pt>
                <c:pt idx="953">
                  <c:v>1299.7553089999999</c:v>
                </c:pt>
                <c:pt idx="954">
                  <c:v>1243.2837750000001</c:v>
                </c:pt>
                <c:pt idx="955">
                  <c:v>1252.4587300000001</c:v>
                </c:pt>
                <c:pt idx="956">
                  <c:v>1206.5135339999999</c:v>
                </c:pt>
                <c:pt idx="957">
                  <c:v>1203.8484060000001</c:v>
                </c:pt>
                <c:pt idx="958">
                  <c:v>1207.410173</c:v>
                </c:pt>
                <c:pt idx="959">
                  <c:v>1218.1540090000001</c:v>
                </c:pt>
                <c:pt idx="960">
                  <c:v>1224.3624279999999</c:v>
                </c:pt>
                <c:pt idx="961">
                  <c:v>1200.5585140000001</c:v>
                </c:pt>
                <c:pt idx="962">
                  <c:v>1174.2756569999999</c:v>
                </c:pt>
                <c:pt idx="963">
                  <c:v>1184.3458800000001</c:v>
                </c:pt>
                <c:pt idx="964">
                  <c:v>1175.8697030000001</c:v>
                </c:pt>
                <c:pt idx="965">
                  <c:v>1192.637354</c:v>
                </c:pt>
                <c:pt idx="966">
                  <c:v>1157.33698</c:v>
                </c:pt>
                <c:pt idx="967">
                  <c:v>1207.9256069999999</c:v>
                </c:pt>
                <c:pt idx="968">
                  <c:v>1219.3905339999999</c:v>
                </c:pt>
                <c:pt idx="969">
                  <c:v>1223.1841730000001</c:v>
                </c:pt>
                <c:pt idx="970">
                  <c:v>1222.5943600000001</c:v>
                </c:pt>
                <c:pt idx="971">
                  <c:v>1175.015324</c:v>
                </c:pt>
                <c:pt idx="972">
                  <c:v>1165.4792210000001</c:v>
                </c:pt>
                <c:pt idx="973">
                  <c:v>1142.0816219999999</c:v>
                </c:pt>
                <c:pt idx="974">
                  <c:v>1135.647334</c:v>
                </c:pt>
                <c:pt idx="975">
                  <c:v>1146.190092</c:v>
                </c:pt>
                <c:pt idx="976">
                  <c:v>1160.1984990000001</c:v>
                </c:pt>
                <c:pt idx="977">
                  <c:v>1135.61412</c:v>
                </c:pt>
                <c:pt idx="978">
                  <c:v>1119.2369389999999</c:v>
                </c:pt>
                <c:pt idx="979">
                  <c:v>1105.2058979999999</c:v>
                </c:pt>
                <c:pt idx="980">
                  <c:v>1095.255795</c:v>
                </c:pt>
                <c:pt idx="981">
                  <c:v>1058.8698099999999</c:v>
                </c:pt>
                <c:pt idx="982">
                  <c:v>1042.426146</c:v>
                </c:pt>
                <c:pt idx="983">
                  <c:v>1012.227052</c:v>
                </c:pt>
                <c:pt idx="984">
                  <c:v>1003.654438</c:v>
                </c:pt>
                <c:pt idx="985">
                  <c:v>1053.236566</c:v>
                </c:pt>
                <c:pt idx="986">
                  <c:v>1064.7270779999999</c:v>
                </c:pt>
                <c:pt idx="987">
                  <c:v>1067.0633210000001</c:v>
                </c:pt>
                <c:pt idx="988">
                  <c:v>1079.9064760000001</c:v>
                </c:pt>
                <c:pt idx="989">
                  <c:v>1091.6371750000001</c:v>
                </c:pt>
                <c:pt idx="990">
                  <c:v>1070.2995209999999</c:v>
                </c:pt>
                <c:pt idx="991">
                  <c:v>1099.312044</c:v>
                </c:pt>
                <c:pt idx="992">
                  <c:v>1105.694011</c:v>
                </c:pt>
                <c:pt idx="993">
                  <c:v>1100.776018</c:v>
                </c:pt>
                <c:pt idx="994">
                  <c:v>1101.998855</c:v>
                </c:pt>
                <c:pt idx="995">
                  <c:v>1095.3771220000001</c:v>
                </c:pt>
                <c:pt idx="996">
                  <c:v>1099.888379</c:v>
                </c:pt>
                <c:pt idx="997">
                  <c:v>1102.2561020000001</c:v>
                </c:pt>
                <c:pt idx="998">
                  <c:v>1105.5950519999999</c:v>
                </c:pt>
                <c:pt idx="999">
                  <c:v>1099.079962</c:v>
                </c:pt>
                <c:pt idx="1000">
                  <c:v>1110.5224659999999</c:v>
                </c:pt>
                <c:pt idx="1001">
                  <c:v>1132.934728</c:v>
                </c:pt>
                <c:pt idx="1002">
                  <c:v>1107.2653680000001</c:v>
                </c:pt>
                <c:pt idx="1003">
                  <c:v>1105.836135</c:v>
                </c:pt>
                <c:pt idx="1004">
                  <c:v>1113.379882</c:v>
                </c:pt>
                <c:pt idx="1005">
                  <c:v>1131.827589</c:v>
                </c:pt>
                <c:pt idx="1006">
                  <c:v>1141.6587320000001</c:v>
                </c:pt>
                <c:pt idx="1007">
                  <c:v>1159.7570780000001</c:v>
                </c:pt>
                <c:pt idx="1008">
                  <c:v>1171.3551279999999</c:v>
                </c:pt>
                <c:pt idx="1009">
                  <c:v>1181.1923200000001</c:v>
                </c:pt>
                <c:pt idx="1010">
                  <c:v>1175.7138359999999</c:v>
                </c:pt>
                <c:pt idx="1011">
                  <c:v>1196.490998</c:v>
                </c:pt>
                <c:pt idx="1012">
                  <c:v>1203.016615</c:v>
                </c:pt>
                <c:pt idx="1013">
                  <c:v>1199.514013</c:v>
                </c:pt>
                <c:pt idx="1014">
                  <c:v>1187.4326920000001</c:v>
                </c:pt>
                <c:pt idx="1015">
                  <c:v>1186.6596460000001</c:v>
                </c:pt>
                <c:pt idx="1016">
                  <c:v>1192.0970199999999</c:v>
                </c:pt>
                <c:pt idx="1017">
                  <c:v>1216.9720159999999</c:v>
                </c:pt>
                <c:pt idx="1018">
                  <c:v>1218.449468</c:v>
                </c:pt>
                <c:pt idx="1019">
                  <c:v>1215.0258229999999</c:v>
                </c:pt>
                <c:pt idx="1020">
                  <c:v>1246.242992</c:v>
                </c:pt>
                <c:pt idx="1021">
                  <c:v>1236.2358810000001</c:v>
                </c:pt>
                <c:pt idx="1022">
                  <c:v>1256.298266</c:v>
                </c:pt>
                <c:pt idx="1023">
                  <c:v>1237.8619799999999</c:v>
                </c:pt>
                <c:pt idx="1024">
                  <c:v>1240.5042100000001</c:v>
                </c:pt>
                <c:pt idx="1025">
                  <c:v>1221.65524</c:v>
                </c:pt>
                <c:pt idx="1026">
                  <c:v>1207.919183</c:v>
                </c:pt>
                <c:pt idx="1027">
                  <c:v>1199.3646249999999</c:v>
                </c:pt>
                <c:pt idx="1028">
                  <c:v>1188.8143930000001</c:v>
                </c:pt>
                <c:pt idx="1029">
                  <c:v>1190.954191</c:v>
                </c:pt>
                <c:pt idx="1030">
                  <c:v>1178.9344020000001</c:v>
                </c:pt>
                <c:pt idx="1031">
                  <c:v>1174.117634</c:v>
                </c:pt>
                <c:pt idx="1032">
                  <c:v>1163.425489</c:v>
                </c:pt>
                <c:pt idx="1033">
                  <c:v>1145.4652639999999</c:v>
                </c:pt>
                <c:pt idx="1034">
                  <c:v>1137.5673670000001</c:v>
                </c:pt>
                <c:pt idx="1035">
                  <c:v>1146.9034979999999</c:v>
                </c:pt>
                <c:pt idx="1036">
                  <c:v>1163.349794</c:v>
                </c:pt>
                <c:pt idx="1037">
                  <c:v>1178.208048</c:v>
                </c:pt>
                <c:pt idx="1038">
                  <c:v>1173.7095830000001</c:v>
                </c:pt>
                <c:pt idx="1039">
                  <c:v>1167.832204</c:v>
                </c:pt>
                <c:pt idx="1040">
                  <c:v>1183.895505</c:v>
                </c:pt>
                <c:pt idx="1041">
                  <c:v>1180.2672540000001</c:v>
                </c:pt>
                <c:pt idx="1042">
                  <c:v>1180.477333</c:v>
                </c:pt>
                <c:pt idx="1043">
                  <c:v>1194.4459469999999</c:v>
                </c:pt>
                <c:pt idx="1044">
                  <c:v>1170.2467200000001</c:v>
                </c:pt>
                <c:pt idx="1045">
                  <c:v>1168.7842720000001</c:v>
                </c:pt>
                <c:pt idx="1046">
                  <c:v>1175.6134520000001</c:v>
                </c:pt>
                <c:pt idx="1047">
                  <c:v>1177.9795939999999</c:v>
                </c:pt>
                <c:pt idx="1048">
                  <c:v>1185.9127060000001</c:v>
                </c:pt>
                <c:pt idx="1049">
                  <c:v>1185.1025520000001</c:v>
                </c:pt>
                <c:pt idx="1050">
                  <c:v>1214.389582</c:v>
                </c:pt>
                <c:pt idx="1051">
                  <c:v>1201.5719570000001</c:v>
                </c:pt>
                <c:pt idx="1052">
                  <c:v>1189.345196</c:v>
                </c:pt>
                <c:pt idx="1053">
                  <c:v>1197.1966649999999</c:v>
                </c:pt>
                <c:pt idx="1054">
                  <c:v>1218.082682</c:v>
                </c:pt>
                <c:pt idx="1055">
                  <c:v>1222.7329560000001</c:v>
                </c:pt>
                <c:pt idx="1056">
                  <c:v>1210.3621250000001</c:v>
                </c:pt>
                <c:pt idx="1057">
                  <c:v>1216.28298</c:v>
                </c:pt>
                <c:pt idx="1058">
                  <c:v>1241.0467000000001</c:v>
                </c:pt>
                <c:pt idx="1059">
                  <c:v>1245.542113</c:v>
                </c:pt>
                <c:pt idx="1060">
                  <c:v>1244.1203539999999</c:v>
                </c:pt>
                <c:pt idx="1061">
                  <c:v>1259.828135</c:v>
                </c:pt>
                <c:pt idx="1062">
                  <c:v>1254.6386869999999</c:v>
                </c:pt>
                <c:pt idx="1063">
                  <c:v>1260.3131960000001</c:v>
                </c:pt>
                <c:pt idx="1064">
                  <c:v>1255.4310499999999</c:v>
                </c:pt>
                <c:pt idx="1065">
                  <c:v>1285.9108630000001</c:v>
                </c:pt>
                <c:pt idx="1066">
                  <c:v>1288.773068</c:v>
                </c:pt>
                <c:pt idx="1067">
                  <c:v>1274.8027179999999</c:v>
                </c:pt>
                <c:pt idx="1068">
                  <c:v>1270.932278</c:v>
                </c:pt>
                <c:pt idx="1069">
                  <c:v>1271.341435</c:v>
                </c:pt>
                <c:pt idx="1070">
                  <c:v>1278.533189</c:v>
                </c:pt>
                <c:pt idx="1071">
                  <c:v>1261.868974</c:v>
                </c:pt>
                <c:pt idx="1072">
                  <c:v>1222.270839</c:v>
                </c:pt>
                <c:pt idx="1073">
                  <c:v>1255.1717470000001</c:v>
                </c:pt>
                <c:pt idx="1074">
                  <c:v>1251.2544600000001</c:v>
                </c:pt>
                <c:pt idx="1075">
                  <c:v>1222.6043560000001</c:v>
                </c:pt>
                <c:pt idx="1076">
                  <c:v>1227.065814</c:v>
                </c:pt>
                <c:pt idx="1077">
                  <c:v>1227.232573</c:v>
                </c:pt>
                <c:pt idx="1078">
                  <c:v>1232.386385</c:v>
                </c:pt>
                <c:pt idx="1079">
                  <c:v>1201.7121810000001</c:v>
                </c:pt>
                <c:pt idx="1080">
                  <c:v>1218.668118</c:v>
                </c:pt>
                <c:pt idx="1081">
                  <c:v>1218.5825279999999</c:v>
                </c:pt>
                <c:pt idx="1082">
                  <c:v>1242.665581</c:v>
                </c:pt>
                <c:pt idx="1083">
                  <c:v>1232.7554829999999</c:v>
                </c:pt>
                <c:pt idx="1084">
                  <c:v>1246.09428</c:v>
                </c:pt>
                <c:pt idx="1085">
                  <c:v>1261.7921650000001</c:v>
                </c:pt>
                <c:pt idx="1086">
                  <c:v>1248.1029550000001</c:v>
                </c:pt>
                <c:pt idx="1087">
                  <c:v>1204.7637769999999</c:v>
                </c:pt>
                <c:pt idx="1088">
                  <c:v>1216.3230840000001</c:v>
                </c:pt>
                <c:pt idx="1089">
                  <c:v>1208.2199519999999</c:v>
                </c:pt>
                <c:pt idx="1090">
                  <c:v>1202.4431669999999</c:v>
                </c:pt>
                <c:pt idx="1091">
                  <c:v>1195.5732969999999</c:v>
                </c:pt>
                <c:pt idx="1092">
                  <c:v>1189.171329</c:v>
                </c:pt>
                <c:pt idx="1093">
                  <c:v>1201.332766</c:v>
                </c:pt>
                <c:pt idx="1094">
                  <c:v>1226.5014309999999</c:v>
                </c:pt>
                <c:pt idx="1095">
                  <c:v>1246.3799529999999</c:v>
                </c:pt>
                <c:pt idx="1096">
                  <c:v>1241.9886059999999</c:v>
                </c:pt>
                <c:pt idx="1097">
                  <c:v>1259.54099</c:v>
                </c:pt>
                <c:pt idx="1098">
                  <c:v>1250.928318</c:v>
                </c:pt>
                <c:pt idx="1099">
                  <c:v>1226.453213</c:v>
                </c:pt>
                <c:pt idx="1100">
                  <c:v>1221.7744110000001</c:v>
                </c:pt>
                <c:pt idx="1101">
                  <c:v>1243.0984309999999</c:v>
                </c:pt>
                <c:pt idx="1102">
                  <c:v>1236.2153490000001</c:v>
                </c:pt>
                <c:pt idx="1103">
                  <c:v>1240.29234</c:v>
                </c:pt>
                <c:pt idx="1104">
                  <c:v>1263.5640800000001</c:v>
                </c:pt>
                <c:pt idx="1105">
                  <c:v>1276.5973120000001</c:v>
                </c:pt>
                <c:pt idx="1106">
                  <c:v>1289.9446889999999</c:v>
                </c:pt>
                <c:pt idx="1107">
                  <c:v>1271.6204190000001</c:v>
                </c:pt>
                <c:pt idx="1108">
                  <c:v>1253.5630269999999</c:v>
                </c:pt>
                <c:pt idx="1109">
                  <c:v>1250.9670140000001</c:v>
                </c:pt>
                <c:pt idx="1110">
                  <c:v>1257.0926850000001</c:v>
                </c:pt>
                <c:pt idx="1111">
                  <c:v>1263.5408709999999</c:v>
                </c:pt>
                <c:pt idx="1112">
                  <c:v>1272.393045</c:v>
                </c:pt>
                <c:pt idx="1113">
                  <c:v>1270.1781169999999</c:v>
                </c:pt>
                <c:pt idx="1114">
                  <c:v>1282.2064889999999</c:v>
                </c:pt>
                <c:pt idx="1115">
                  <c:v>1292.837653</c:v>
                </c:pt>
                <c:pt idx="1116">
                  <c:v>1285.5895929999999</c:v>
                </c:pt>
                <c:pt idx="1117">
                  <c:v>1270.9808330000001</c:v>
                </c:pt>
                <c:pt idx="1118">
                  <c:v>1275.1363060000001</c:v>
                </c:pt>
                <c:pt idx="1119">
                  <c:v>1271.136675</c:v>
                </c:pt>
                <c:pt idx="1120">
                  <c:v>1277.6866110000001</c:v>
                </c:pt>
                <c:pt idx="1121">
                  <c:v>1291.301698</c:v>
                </c:pt>
                <c:pt idx="1122">
                  <c:v>1294.706365</c:v>
                </c:pt>
                <c:pt idx="1123">
                  <c:v>1306.6168</c:v>
                </c:pt>
                <c:pt idx="1124">
                  <c:v>1278.7706840000001</c:v>
                </c:pt>
                <c:pt idx="1125">
                  <c:v>1276.6199549999999</c:v>
                </c:pt>
                <c:pt idx="1126">
                  <c:v>1274.9962210000001</c:v>
                </c:pt>
                <c:pt idx="1127">
                  <c:v>1271.7829830000001</c:v>
                </c:pt>
                <c:pt idx="1128">
                  <c:v>1283.0357059999999</c:v>
                </c:pt>
                <c:pt idx="1129">
                  <c:v>1299.085857</c:v>
                </c:pt>
                <c:pt idx="1130">
                  <c:v>1269.1219590000001</c:v>
                </c:pt>
                <c:pt idx="1131">
                  <c:v>1292.0147119999999</c:v>
                </c:pt>
                <c:pt idx="1132">
                  <c:v>1302.217404</c:v>
                </c:pt>
                <c:pt idx="1133">
                  <c:v>1301.4727809999999</c:v>
                </c:pt>
                <c:pt idx="1134">
                  <c:v>1282.2168369999999</c:v>
                </c:pt>
                <c:pt idx="1135">
                  <c:v>1220.0380950000001</c:v>
                </c:pt>
                <c:pt idx="1136">
                  <c:v>1180.428602</c:v>
                </c:pt>
                <c:pt idx="1137">
                  <c:v>1149.4876750000001</c:v>
                </c:pt>
                <c:pt idx="1138">
                  <c:v>1176.104319</c:v>
                </c:pt>
                <c:pt idx="1139">
                  <c:v>1184.7343189999999</c:v>
                </c:pt>
                <c:pt idx="1140">
                  <c:v>1213.704336</c:v>
                </c:pt>
                <c:pt idx="1141">
                  <c:v>1195.785077</c:v>
                </c:pt>
                <c:pt idx="1142">
                  <c:v>1159.771473</c:v>
                </c:pt>
                <c:pt idx="1143">
                  <c:v>1165.9634129999999</c:v>
                </c:pt>
                <c:pt idx="1144">
                  <c:v>1140.3069860000001</c:v>
                </c:pt>
                <c:pt idx="1145">
                  <c:v>1148.7232220000001</c:v>
                </c:pt>
                <c:pt idx="1146">
                  <c:v>1173.4996719999999</c:v>
                </c:pt>
                <c:pt idx="1147">
                  <c:v>1187.989421</c:v>
                </c:pt>
                <c:pt idx="1148">
                  <c:v>1182.089939</c:v>
                </c:pt>
                <c:pt idx="1149">
                  <c:v>1192.223305</c:v>
                </c:pt>
                <c:pt idx="1150">
                  <c:v>1187.036159</c:v>
                </c:pt>
                <c:pt idx="1151">
                  <c:v>1149.428885</c:v>
                </c:pt>
                <c:pt idx="1152">
                  <c:v>1159.3689939999999</c:v>
                </c:pt>
                <c:pt idx="1153">
                  <c:v>1144.7474729999999</c:v>
                </c:pt>
                <c:pt idx="1154">
                  <c:v>1159.3426999999999</c:v>
                </c:pt>
                <c:pt idx="1155">
                  <c:v>1178.5700300000001</c:v>
                </c:pt>
                <c:pt idx="1156">
                  <c:v>1183.950339</c:v>
                </c:pt>
                <c:pt idx="1157">
                  <c:v>1171.454798</c:v>
                </c:pt>
                <c:pt idx="1158">
                  <c:v>1176.896309</c:v>
                </c:pt>
                <c:pt idx="1159">
                  <c:v>1214.098201</c:v>
                </c:pt>
                <c:pt idx="1160">
                  <c:v>1218.689705</c:v>
                </c:pt>
                <c:pt idx="1161">
                  <c:v>1235.5588379999999</c:v>
                </c:pt>
                <c:pt idx="1162">
                  <c:v>1255.79396</c:v>
                </c:pt>
                <c:pt idx="1163">
                  <c:v>1279.131433</c:v>
                </c:pt>
                <c:pt idx="1164">
                  <c:v>1259.9093230000001</c:v>
                </c:pt>
                <c:pt idx="1165">
                  <c:v>1269.583946</c:v>
                </c:pt>
                <c:pt idx="1166">
                  <c:v>1287.7166669999999</c:v>
                </c:pt>
                <c:pt idx="1167">
                  <c:v>1279.0739060000001</c:v>
                </c:pt>
                <c:pt idx="1168">
                  <c:v>1269.267605</c:v>
                </c:pt>
                <c:pt idx="1169">
                  <c:v>1254.577342</c:v>
                </c:pt>
                <c:pt idx="1170">
                  <c:v>1243.3071279999999</c:v>
                </c:pt>
                <c:pt idx="1171">
                  <c:v>1236.2678000000001</c:v>
                </c:pt>
                <c:pt idx="1172">
                  <c:v>1237.4448729999999</c:v>
                </c:pt>
                <c:pt idx="1173">
                  <c:v>1246.077098</c:v>
                </c:pt>
                <c:pt idx="1174">
                  <c:v>1248.640748</c:v>
                </c:pt>
                <c:pt idx="1175">
                  <c:v>1246.3142539999999</c:v>
                </c:pt>
                <c:pt idx="1176">
                  <c:v>1241.2018439999999</c:v>
                </c:pt>
                <c:pt idx="1177">
                  <c:v>1208.2419600000001</c:v>
                </c:pt>
                <c:pt idx="1178">
                  <c:v>1175.7294159999999</c:v>
                </c:pt>
                <c:pt idx="1179">
                  <c:v>1192.757482</c:v>
                </c:pt>
                <c:pt idx="1180">
                  <c:v>1209.3312539999999</c:v>
                </c:pt>
                <c:pt idx="1181">
                  <c:v>1214.1951039999999</c:v>
                </c:pt>
                <c:pt idx="1182">
                  <c:v>1191.2063539999999</c:v>
                </c:pt>
                <c:pt idx="1183">
                  <c:v>1196.413894</c:v>
                </c:pt>
                <c:pt idx="1184">
                  <c:v>1216.6655470000001</c:v>
                </c:pt>
                <c:pt idx="1185">
                  <c:v>1231.237081</c:v>
                </c:pt>
                <c:pt idx="1186">
                  <c:v>1228.4513529999999</c:v>
                </c:pt>
                <c:pt idx="1187">
                  <c:v>1234.31342</c:v>
                </c:pt>
                <c:pt idx="1188">
                  <c:v>1246.4760900000001</c:v>
                </c:pt>
                <c:pt idx="1189">
                  <c:v>1234.825053</c:v>
                </c:pt>
                <c:pt idx="1190">
                  <c:v>1229.1432</c:v>
                </c:pt>
                <c:pt idx="1191">
                  <c:v>1232.7664569999999</c:v>
                </c:pt>
                <c:pt idx="1192">
                  <c:v>1256.0502670000001</c:v>
                </c:pt>
                <c:pt idx="1193">
                  <c:v>1262.604652</c:v>
                </c:pt>
                <c:pt idx="1194">
                  <c:v>1271.117469</c:v>
                </c:pt>
                <c:pt idx="1195">
                  <c:v>1270.6363899999999</c:v>
                </c:pt>
                <c:pt idx="1196">
                  <c:v>1274.0636750000001</c:v>
                </c:pt>
                <c:pt idx="1197">
                  <c:v>1286.942941</c:v>
                </c:pt>
                <c:pt idx="1198">
                  <c:v>1282.387778</c:v>
                </c:pt>
                <c:pt idx="1199">
                  <c:v>1276.7092050000001</c:v>
                </c:pt>
                <c:pt idx="1200">
                  <c:v>1302.602298</c:v>
                </c:pt>
                <c:pt idx="1201">
                  <c:v>1317.313163</c:v>
                </c:pt>
                <c:pt idx="1202">
                  <c:v>1322.312555</c:v>
                </c:pt>
                <c:pt idx="1203">
                  <c:v>1329.015337</c:v>
                </c:pt>
                <c:pt idx="1204">
                  <c:v>1388.7431449999999</c:v>
                </c:pt>
                <c:pt idx="1205">
                  <c:v>1393.826264</c:v>
                </c:pt>
                <c:pt idx="1206">
                  <c:v>1396.7356400000001</c:v>
                </c:pt>
                <c:pt idx="1207">
                  <c:v>1403.18677</c:v>
                </c:pt>
                <c:pt idx="1208">
                  <c:v>1401.492749</c:v>
                </c:pt>
                <c:pt idx="1209">
                  <c:v>1408.410652</c:v>
                </c:pt>
                <c:pt idx="1210">
                  <c:v>1414.6925960000001</c:v>
                </c:pt>
                <c:pt idx="1211">
                  <c:v>1420.0017499999999</c:v>
                </c:pt>
                <c:pt idx="1212">
                  <c:v>1417.577996</c:v>
                </c:pt>
                <c:pt idx="1213">
                  <c:v>1411.628829</c:v>
                </c:pt>
                <c:pt idx="1214">
                  <c:v>1395.089287</c:v>
                </c:pt>
                <c:pt idx="1215">
                  <c:v>1393.1219579999999</c:v>
                </c:pt>
                <c:pt idx="1216">
                  <c:v>1397.954972</c:v>
                </c:pt>
                <c:pt idx="1217">
                  <c:v>1398.2520669999999</c:v>
                </c:pt>
                <c:pt idx="1218">
                  <c:v>1409.76466</c:v>
                </c:pt>
                <c:pt idx="1219">
                  <c:v>1402.484594</c:v>
                </c:pt>
                <c:pt idx="1220">
                  <c:v>1392.9992709999999</c:v>
                </c:pt>
                <c:pt idx="1221">
                  <c:v>1380.3720519999999</c:v>
                </c:pt>
                <c:pt idx="1222">
                  <c:v>1400.891885</c:v>
                </c:pt>
                <c:pt idx="1223">
                  <c:v>1394.2723410000001</c:v>
                </c:pt>
                <c:pt idx="1224">
                  <c:v>1405.0072479999999</c:v>
                </c:pt>
                <c:pt idx="1225">
                  <c:v>1400.7285979999999</c:v>
                </c:pt>
                <c:pt idx="1226">
                  <c:v>1386.454348</c:v>
                </c:pt>
                <c:pt idx="1227">
                  <c:v>1395.754142</c:v>
                </c:pt>
                <c:pt idx="1228">
                  <c:v>1406.4867320000001</c:v>
                </c:pt>
                <c:pt idx="1229">
                  <c:v>1388.4761129999999</c:v>
                </c:pt>
                <c:pt idx="1230">
                  <c:v>1396.3578150000001</c:v>
                </c:pt>
                <c:pt idx="1231">
                  <c:v>1396.9676689999999</c:v>
                </c:pt>
                <c:pt idx="1232">
                  <c:v>1392.310326</c:v>
                </c:pt>
                <c:pt idx="1233">
                  <c:v>1424.499877</c:v>
                </c:pt>
                <c:pt idx="1234">
                  <c:v>1431.7154599999999</c:v>
                </c:pt>
                <c:pt idx="1235">
                  <c:v>1433.59446</c:v>
                </c:pt>
                <c:pt idx="1236">
                  <c:v>1429.447298</c:v>
                </c:pt>
                <c:pt idx="1237">
                  <c:v>1429.2422590000001</c:v>
                </c:pt>
                <c:pt idx="1238">
                  <c:v>1422.8306789999999</c:v>
                </c:pt>
                <c:pt idx="1239">
                  <c:v>1431.8773490000001</c:v>
                </c:pt>
                <c:pt idx="1240">
                  <c:v>1427.8643050000001</c:v>
                </c:pt>
                <c:pt idx="1241">
                  <c:v>1443.103711</c:v>
                </c:pt>
                <c:pt idx="1242">
                  <c:v>1469.917682</c:v>
                </c:pt>
                <c:pt idx="1243">
                  <c:v>1475.05843</c:v>
                </c:pt>
                <c:pt idx="1244">
                  <c:v>1490.671785</c:v>
                </c:pt>
                <c:pt idx="1245">
                  <c:v>1498.020503</c:v>
                </c:pt>
                <c:pt idx="1246">
                  <c:v>1523.6503230000001</c:v>
                </c:pt>
                <c:pt idx="1247">
                  <c:v>1504.34041</c:v>
                </c:pt>
                <c:pt idx="1248">
                  <c:v>1520.9328410000001</c:v>
                </c:pt>
                <c:pt idx="1249">
                  <c:v>1514.6813950000001</c:v>
                </c:pt>
                <c:pt idx="1250">
                  <c:v>1519.4124999999999</c:v>
                </c:pt>
                <c:pt idx="1251">
                  <c:v>1529.5431450000001</c:v>
                </c:pt>
                <c:pt idx="1252">
                  <c:v>1533.2194950000001</c:v>
                </c:pt>
                <c:pt idx="1253">
                  <c:v>1520.3712949999999</c:v>
                </c:pt>
                <c:pt idx="1254">
                  <c:v>1503.60176</c:v>
                </c:pt>
                <c:pt idx="1255">
                  <c:v>1500.824791</c:v>
                </c:pt>
                <c:pt idx="1256">
                  <c:v>1490.6971129999999</c:v>
                </c:pt>
                <c:pt idx="1257">
                  <c:v>1478.436674</c:v>
                </c:pt>
              </c:numCache>
            </c:numRef>
          </c:val>
          <c:smooth val="0"/>
          <c:extLst xmlns:c16r2="http://schemas.microsoft.com/office/drawing/2015/06/chart">
            <c:ext xmlns:c16="http://schemas.microsoft.com/office/drawing/2014/chart" uri="{C3380CC4-5D6E-409C-BE32-E72D297353CC}">
              <c16:uniqueId val="{00000000-8653-4AB0-B4B5-7255BE630AE5}"/>
            </c:ext>
          </c:extLst>
        </c:ser>
        <c:dLbls>
          <c:showLegendKey val="0"/>
          <c:showVal val="0"/>
          <c:showCatName val="0"/>
          <c:showSerName val="0"/>
          <c:showPercent val="0"/>
          <c:showBubbleSize val="0"/>
        </c:dLbls>
        <c:marker val="1"/>
        <c:smooth val="0"/>
        <c:axId val="301639552"/>
        <c:axId val="301641088"/>
      </c:lineChart>
      <c:catAx>
        <c:axId val="301639552"/>
        <c:scaling>
          <c:orientation val="minMax"/>
        </c:scaling>
        <c:delete val="0"/>
        <c:axPos val="b"/>
        <c:majorGridlines>
          <c:spPr>
            <a:ln w="3175">
              <a:solidFill>
                <a:srgbClr val="C0C0C0"/>
              </a:solidFill>
              <a:prstDash val="solid"/>
            </a:ln>
          </c:spPr>
        </c:majorGridlines>
        <c:numFmt formatCode="[$-409]mmm\-dd\-yyyy;@" sourceLinked="1"/>
        <c:majorTickMark val="none"/>
        <c:minorTickMark val="none"/>
        <c:tickLblPos val="low"/>
        <c:spPr>
          <a:ln w="9525">
            <a:noFill/>
          </a:ln>
        </c:spPr>
        <c:txPr>
          <a:bodyPr rot="-2700000" vert="horz"/>
          <a:lstStyle/>
          <a:p>
            <a:pPr>
              <a:defRPr sz="1000" b="0" i="0" u="none" strike="noStrike" baseline="0">
                <a:solidFill>
                  <a:srgbClr val="000000"/>
                </a:solidFill>
                <a:latin typeface="Arial"/>
                <a:ea typeface="Arial"/>
                <a:cs typeface="Arial"/>
              </a:defRPr>
            </a:pPr>
            <a:endParaRPr lang="en-US"/>
          </a:p>
        </c:txPr>
        <c:crossAx val="301641088"/>
        <c:crosses val="autoZero"/>
        <c:auto val="0"/>
        <c:lblAlgn val="ctr"/>
        <c:lblOffset val="100"/>
        <c:tickMarkSkip val="47"/>
        <c:noMultiLvlLbl val="0"/>
      </c:catAx>
      <c:valAx>
        <c:axId val="301641088"/>
        <c:scaling>
          <c:orientation val="minMax"/>
          <c:max val="1616"/>
          <c:min val="628"/>
        </c:scaling>
        <c:delete val="0"/>
        <c:axPos val="l"/>
        <c:majorGridlines>
          <c:spPr>
            <a:ln w="3175">
              <a:solidFill>
                <a:srgbClr val="C0C0C0"/>
              </a:solidFill>
              <a:prstDash val="solid"/>
            </a:ln>
          </c:spPr>
        </c:majorGridlines>
        <c:numFmt formatCode="0.00" sourceLinked="1"/>
        <c:majorTickMark val="out"/>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n-US"/>
          </a:p>
        </c:txPr>
        <c:crossAx val="301639552"/>
        <c:crosses val="autoZero"/>
        <c:crossBetween val="between"/>
      </c:valAx>
      <c:spPr>
        <a:solidFill>
          <a:srgbClr val="FFFFFF"/>
        </a:solidFill>
        <a:ln w="12700">
          <a:solidFill>
            <a:srgbClr val="808080"/>
          </a:solidFill>
          <a:prstDash val="solid"/>
        </a:ln>
      </c:spPr>
    </c:plotArea>
    <c:legend>
      <c:legendPos val="b"/>
      <c:layout>
        <c:manualLayout>
          <c:xMode val="edge"/>
          <c:yMode val="edge"/>
          <c:x val="0.39363636363636362"/>
          <c:y val="0.93799999999999994"/>
          <c:w val="0.27272727272727271"/>
          <c:h val="4.800000000000000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3.gif"/></Relationships>
</file>

<file path=xl/drawings/drawing1.xml><?xml version="1.0" encoding="utf-8"?>
<xdr:wsDr xmlns:xdr="http://schemas.openxmlformats.org/drawingml/2006/spreadsheetDrawing" xmlns:a="http://schemas.openxmlformats.org/drawingml/2006/main">
  <xdr:twoCellAnchor>
    <xdr:from>
      <xdr:col>6</xdr:col>
      <xdr:colOff>0</xdr:colOff>
      <xdr:row>4</xdr:row>
      <xdr:rowOff>0</xdr:rowOff>
    </xdr:from>
    <xdr:to>
      <xdr:col>7</xdr:col>
      <xdr:colOff>428625</xdr:colOff>
      <xdr:row>5</xdr:row>
      <xdr:rowOff>152400</xdr:rowOff>
    </xdr:to>
    <xdr:pic>
      <xdr:nvPicPr>
        <xdr:cNvPr id="2" name="Picture 2">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114425" cy="314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7</xdr:row>
      <xdr:rowOff>0</xdr:rowOff>
    </xdr:from>
    <xdr:to>
      <xdr:col>19</xdr:col>
      <xdr:colOff>104775</xdr:colOff>
      <xdr:row>35</xdr:row>
      <xdr:rowOff>133350</xdr:rowOff>
    </xdr:to>
    <xdr:graphicFrame macro="">
      <xdr:nvGraphicFramePr>
        <xdr:cNvPr id="3" name="Chart 3">
          <a:extLst>
            <a:ext uri="{FF2B5EF4-FFF2-40B4-BE49-F238E27FC236}">
              <a16:creationId xmlns=""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37</xdr:row>
      <xdr:rowOff>0</xdr:rowOff>
    </xdr:from>
    <xdr:to>
      <xdr:col>19</xdr:col>
      <xdr:colOff>409575</xdr:colOff>
      <xdr:row>40</xdr:row>
      <xdr:rowOff>114300</xdr:rowOff>
    </xdr:to>
    <xdr:pic>
      <xdr:nvPicPr>
        <xdr:cNvPr id="4" name="Picture 4">
          <a:extLst>
            <a:ext uri="{FF2B5EF4-FFF2-40B4-BE49-F238E27FC236}">
              <a16:creationId xmlns=""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229600" y="5343525"/>
          <a:ext cx="1095375" cy="600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609600</xdr:colOff>
      <xdr:row>2</xdr:row>
      <xdr:rowOff>0</xdr:rowOff>
    </xdr:to>
    <xdr:pic>
      <xdr:nvPicPr>
        <xdr:cNvPr id="2" name="Picture 1">
          <a:extLst>
            <a:ext uri="{FF2B5EF4-FFF2-40B4-BE49-F238E27FC236}">
              <a16:creationId xmlns=""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096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190500</xdr:colOff>
      <xdr:row>3</xdr:row>
      <xdr:rowOff>76200</xdr:rowOff>
    </xdr:from>
    <xdr:to>
      <xdr:col>12</xdr:col>
      <xdr:colOff>615315</xdr:colOff>
      <xdr:row>32</xdr:row>
      <xdr:rowOff>142875</xdr:rowOff>
    </xdr:to>
    <xdr:graphicFrame macro="">
      <xdr:nvGraphicFramePr>
        <xdr:cNvPr id="3" name="Chart 2">
          <a:extLst>
            <a:ext uri="{FF2B5EF4-FFF2-40B4-BE49-F238E27FC236}">
              <a16:creationId xmlns=""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C000"/>
  </sheetPr>
  <dimension ref="A1:Q1002"/>
  <sheetViews>
    <sheetView tabSelected="1" workbookViewId="0">
      <selection activeCell="C19" sqref="C19"/>
    </sheetView>
  </sheetViews>
  <sheetFormatPr defaultColWidth="12.625" defaultRowHeight="15" customHeight="1"/>
  <cols>
    <col min="1" max="1" width="47.75" style="69" customWidth="1"/>
    <col min="2" max="2" width="23.25" style="69" customWidth="1"/>
    <col min="3" max="3" width="25.125" style="69" customWidth="1"/>
    <col min="4" max="4" width="19.625" customWidth="1"/>
    <col min="5" max="5" width="34.875" customWidth="1"/>
    <col min="6" max="6" width="20" customWidth="1"/>
    <col min="7" max="7" width="30.125" customWidth="1"/>
    <col min="8" max="9" width="3" customWidth="1"/>
    <col min="10" max="10" width="10.625" customWidth="1"/>
    <col min="11" max="11" width="12.375" customWidth="1"/>
    <col min="12" max="12" width="16.5" customWidth="1"/>
    <col min="13" max="13" width="15.375" customWidth="1"/>
    <col min="14" max="14" width="16.25" customWidth="1"/>
    <col min="15" max="15" width="23.75" customWidth="1"/>
    <col min="16" max="16" width="17.875" customWidth="1"/>
    <col min="17" max="26" width="6.625" customWidth="1"/>
  </cols>
  <sheetData>
    <row r="1" spans="1:16">
      <c r="A1" s="70" t="s">
        <v>2</v>
      </c>
      <c r="B1" s="60" t="s">
        <v>3</v>
      </c>
      <c r="C1" s="77" t="s">
        <v>4</v>
      </c>
      <c r="D1" s="106" t="s">
        <v>895</v>
      </c>
      <c r="E1" s="70" t="s">
        <v>5</v>
      </c>
      <c r="F1" s="60" t="s">
        <v>6</v>
      </c>
      <c r="G1" s="92" t="s">
        <v>7</v>
      </c>
      <c r="J1" s="123" t="s">
        <v>8</v>
      </c>
      <c r="K1" s="124"/>
      <c r="L1" s="124"/>
      <c r="M1" s="124"/>
      <c r="N1" s="124"/>
      <c r="O1" s="124"/>
      <c r="P1" s="125"/>
    </row>
    <row r="2" spans="1:16">
      <c r="A2" s="71" t="s">
        <v>10</v>
      </c>
      <c r="B2" s="61">
        <v>150000000</v>
      </c>
      <c r="C2" s="78"/>
      <c r="D2" s="6"/>
      <c r="E2" s="93" t="s">
        <v>26</v>
      </c>
      <c r="F2" s="86"/>
      <c r="G2" s="94"/>
      <c r="J2" s="82" t="s">
        <v>27</v>
      </c>
      <c r="K2" s="83" t="s">
        <v>44</v>
      </c>
      <c r="L2" s="84" t="s">
        <v>46</v>
      </c>
      <c r="M2" s="84" t="s">
        <v>47</v>
      </c>
      <c r="N2" s="83" t="s">
        <v>48</v>
      </c>
      <c r="O2" s="84" t="s">
        <v>49</v>
      </c>
      <c r="P2" s="83" t="s">
        <v>50</v>
      </c>
    </row>
    <row r="3" spans="1:16">
      <c r="A3" s="72" t="s">
        <v>51</v>
      </c>
      <c r="B3" s="62">
        <v>30000</v>
      </c>
      <c r="C3" s="78" t="s">
        <v>52</v>
      </c>
      <c r="D3" s="6"/>
      <c r="E3" s="95"/>
      <c r="F3" s="86"/>
      <c r="G3" s="94"/>
      <c r="J3" s="85">
        <v>43832</v>
      </c>
      <c r="K3" s="86">
        <v>0</v>
      </c>
      <c r="L3" s="87">
        <f>IF(F10&lt;P3+(P3*(F6/F8)),F10,P3+P3*(F6/F8))</f>
        <v>4726027.5743807638</v>
      </c>
      <c r="M3" s="87">
        <f>P3*(F6/F8)</f>
        <v>427500.00000000006</v>
      </c>
      <c r="N3" s="87">
        <f t="shared" ref="N3:N27" si="0">L3-M3</f>
        <v>4298527.5743807638</v>
      </c>
      <c r="O3" s="87"/>
      <c r="P3" s="87">
        <f>F5</f>
        <v>108000000</v>
      </c>
    </row>
    <row r="4" spans="1:16">
      <c r="A4" s="57" t="s">
        <v>60</v>
      </c>
      <c r="B4" s="63">
        <v>1.6</v>
      </c>
      <c r="C4" s="78" t="s">
        <v>61</v>
      </c>
      <c r="D4" s="6"/>
      <c r="E4" s="96" t="s">
        <v>62</v>
      </c>
      <c r="F4" s="86"/>
      <c r="G4" s="94"/>
      <c r="J4" s="85">
        <v>43863</v>
      </c>
      <c r="K4" s="86">
        <v>1</v>
      </c>
      <c r="L4" s="87">
        <f>IF(F10&lt;P3+(P3*(F6/F8)),F10,P3+P3*(F6/F8))</f>
        <v>4726027.5743807638</v>
      </c>
      <c r="M4" s="87">
        <f>P4*(F6/F8)</f>
        <v>410484.99501807615</v>
      </c>
      <c r="N4" s="87">
        <f t="shared" si="0"/>
        <v>4315542.5793626877</v>
      </c>
      <c r="O4" s="87"/>
      <c r="P4" s="87">
        <f t="shared" ref="P4:P27" si="1">P3-O3-N3</f>
        <v>103701472.42561923</v>
      </c>
    </row>
    <row r="5" spans="1:16">
      <c r="A5" s="57" t="s">
        <v>72</v>
      </c>
      <c r="B5" s="63">
        <v>4.9000000000000004</v>
      </c>
      <c r="C5" s="78" t="s">
        <v>73</v>
      </c>
      <c r="D5" s="6"/>
      <c r="E5" s="57" t="s">
        <v>74</v>
      </c>
      <c r="F5" s="87">
        <f>B15</f>
        <v>108000000</v>
      </c>
      <c r="G5" s="94"/>
      <c r="J5" s="85">
        <v>43892</v>
      </c>
      <c r="K5" s="86">
        <v>2</v>
      </c>
      <c r="L5" s="87">
        <f>IF(F10&lt;P3+(P3*(F6/F8)),F10,P3+P3*(F6/F8))</f>
        <v>4726027.5743807638</v>
      </c>
      <c r="M5" s="87">
        <f>P5*(F6/F8)</f>
        <v>393402.63897476549</v>
      </c>
      <c r="N5" s="87">
        <f t="shared" si="0"/>
        <v>4332624.9354059985</v>
      </c>
      <c r="O5" s="87"/>
      <c r="P5" s="87">
        <f t="shared" si="1"/>
        <v>99385929.846256539</v>
      </c>
    </row>
    <row r="6" spans="1:16">
      <c r="A6" s="57" t="s">
        <v>79</v>
      </c>
      <c r="B6" s="63">
        <v>4.75</v>
      </c>
      <c r="C6" s="78" t="s">
        <v>81</v>
      </c>
      <c r="D6" s="6"/>
      <c r="E6" s="57" t="s">
        <v>83</v>
      </c>
      <c r="F6" s="97">
        <f>B6/B8</f>
        <v>4.7500000000000001E-2</v>
      </c>
      <c r="G6" s="94"/>
      <c r="H6" s="30"/>
      <c r="J6" s="85">
        <v>43923</v>
      </c>
      <c r="K6" s="86">
        <v>3</v>
      </c>
      <c r="L6" s="87">
        <f>IF(F10&lt;P3+(P3*(F6/F8)),F10,P3+P3*(F6/F8))</f>
        <v>4726027.5743807638</v>
      </c>
      <c r="M6" s="87">
        <f>P6*(F6/F8)</f>
        <v>376252.66527211678</v>
      </c>
      <c r="N6" s="87">
        <f t="shared" si="0"/>
        <v>4349774.9091086471</v>
      </c>
      <c r="O6" s="87"/>
      <c r="P6" s="87">
        <f t="shared" si="1"/>
        <v>95053304.91085054</v>
      </c>
    </row>
    <row r="7" spans="1:16">
      <c r="A7" s="57" t="s">
        <v>93</v>
      </c>
      <c r="B7" s="63">
        <v>3.375</v>
      </c>
      <c r="C7" s="78" t="s">
        <v>94</v>
      </c>
      <c r="D7" s="6"/>
      <c r="E7" s="57" t="s">
        <v>95</v>
      </c>
      <c r="F7" s="86">
        <v>2</v>
      </c>
      <c r="G7" s="94" t="s">
        <v>97</v>
      </c>
      <c r="H7" s="30"/>
      <c r="J7" s="85">
        <v>43953</v>
      </c>
      <c r="K7" s="86">
        <v>4</v>
      </c>
      <c r="L7" s="87">
        <f>IF(F10&lt;P3+(P3*(F6/F8)),F10,P3+P3*(F6/F8))</f>
        <v>4726027.5743807638</v>
      </c>
      <c r="M7" s="87">
        <f>P7*(F6/F8)</f>
        <v>359034.80625689501</v>
      </c>
      <c r="N7" s="87">
        <f t="shared" si="0"/>
        <v>4366992.7681238689</v>
      </c>
      <c r="O7" s="87"/>
      <c r="P7" s="87">
        <f t="shared" si="1"/>
        <v>90703530.001741886</v>
      </c>
    </row>
    <row r="8" spans="1:16">
      <c r="A8" s="57" t="s">
        <v>101</v>
      </c>
      <c r="B8" s="63">
        <v>100</v>
      </c>
      <c r="C8" s="78"/>
      <c r="D8" s="6"/>
      <c r="E8" s="57" t="s">
        <v>102</v>
      </c>
      <c r="F8" s="86">
        <v>12</v>
      </c>
      <c r="G8" s="98" t="s">
        <v>103</v>
      </c>
      <c r="H8" s="30"/>
      <c r="J8" s="85">
        <v>43984</v>
      </c>
      <c r="K8" s="86">
        <v>5</v>
      </c>
      <c r="L8" s="87">
        <f>IF(F10&lt;P3+(P3*(F6/F8)),F10,P3+P3*(F6/F8))</f>
        <v>4726027.5743807638</v>
      </c>
      <c r="M8" s="87">
        <f>P8*(F6/F8)</f>
        <v>341748.79321640468</v>
      </c>
      <c r="N8" s="87">
        <f t="shared" si="0"/>
        <v>4384278.7811643593</v>
      </c>
      <c r="O8" s="87"/>
      <c r="P8" s="87">
        <f t="shared" si="1"/>
        <v>86336537.233618021</v>
      </c>
    </row>
    <row r="9" spans="1:16">
      <c r="A9" s="57" t="s">
        <v>106</v>
      </c>
      <c r="B9" s="64">
        <f>STDEVA('SFE HC01 CONTRACT ORIGINAL'!H4:H247)/AVERAGE('SFE HC01 CONTRACT ORIGINAL'!H4:H247)</f>
        <v>4.1513006960002152E-2</v>
      </c>
      <c r="C9" s="78"/>
      <c r="D9" s="6"/>
      <c r="E9" s="57" t="s">
        <v>109</v>
      </c>
      <c r="F9" s="86">
        <f>F7*F8</f>
        <v>24</v>
      </c>
      <c r="G9" s="94"/>
      <c r="H9" s="30"/>
      <c r="J9" s="85">
        <v>44014</v>
      </c>
      <c r="K9" s="86">
        <v>6</v>
      </c>
      <c r="L9" s="87">
        <f>IF(F10&lt;P3+(P3*(F6/F8)),F10,P3+P3*(F6/F8))</f>
        <v>4726027.5743807638</v>
      </c>
      <c r="M9" s="87">
        <f>P9*(F6/F8)</f>
        <v>324394.35637429578</v>
      </c>
      <c r="N9" s="87">
        <f t="shared" si="0"/>
        <v>4401633.2180064684</v>
      </c>
      <c r="O9" s="87"/>
      <c r="P9" s="87">
        <f t="shared" si="1"/>
        <v>81952258.452453658</v>
      </c>
    </row>
    <row r="10" spans="1:16" ht="12.75" customHeight="1">
      <c r="A10" s="57" t="s">
        <v>112</v>
      </c>
      <c r="B10" s="65">
        <f>'china real wage index'!B1</f>
        <v>82413</v>
      </c>
      <c r="C10" s="78"/>
      <c r="D10" s="6"/>
      <c r="E10" s="57" t="s">
        <v>113</v>
      </c>
      <c r="F10" s="99">
        <f>-PMT(F6/F8,F9,F5,0)</f>
        <v>4726027.5743807638</v>
      </c>
      <c r="G10" s="94"/>
      <c r="H10" s="30"/>
      <c r="J10" s="85">
        <v>44045</v>
      </c>
      <c r="K10" s="86">
        <v>7</v>
      </c>
      <c r="L10" s="87">
        <f>IF(F10&lt;P3+(P3*(F6/F8)),F10,P3+P3*(F6/F8))</f>
        <v>4726027.5743807638</v>
      </c>
      <c r="M10" s="87">
        <f>P10*(F6/F8)</f>
        <v>306971.22488635354</v>
      </c>
      <c r="N10" s="87">
        <f t="shared" si="0"/>
        <v>4419056.3494944107</v>
      </c>
      <c r="O10" s="87"/>
      <c r="P10" s="87">
        <f t="shared" si="1"/>
        <v>77550625.234447196</v>
      </c>
    </row>
    <row r="11" spans="1:16">
      <c r="A11" s="73" t="s">
        <v>886</v>
      </c>
      <c r="B11" s="59">
        <f>'china real wage index'!B2</f>
        <v>7</v>
      </c>
      <c r="C11" s="78" t="s">
        <v>120</v>
      </c>
      <c r="D11" s="6"/>
      <c r="E11" s="57" t="s">
        <v>121</v>
      </c>
      <c r="F11" s="99">
        <f>F9*F10</f>
        <v>113424661.78513834</v>
      </c>
      <c r="G11" s="94"/>
      <c r="H11" s="30"/>
      <c r="J11" s="85">
        <v>44076</v>
      </c>
      <c r="K11" s="86">
        <v>8</v>
      </c>
      <c r="L11" s="87">
        <f>IF(F10&lt;P3+(P3*(F6/F8)),F10,P3+P3*(F6/F8))</f>
        <v>4726027.5743807638</v>
      </c>
      <c r="M11" s="87">
        <f>P11*(F6/F8)</f>
        <v>289479.12683627143</v>
      </c>
      <c r="N11" s="87">
        <f t="shared" si="0"/>
        <v>4436548.4475444928</v>
      </c>
      <c r="O11" s="87"/>
      <c r="P11" s="87">
        <f t="shared" si="1"/>
        <v>73131568.884952784</v>
      </c>
    </row>
    <row r="12" spans="1:16">
      <c r="A12" s="73" t="s">
        <v>126</v>
      </c>
      <c r="B12" s="64">
        <f>STDEVA('USD_CNY Historical Data'!D:D,'USD_CNY Historical Data'!E:E)/AVERAGE('USD_CNY Historical Data'!D2:E275)</f>
        <v>6.3792780653335449E-2</v>
      </c>
      <c r="C12" s="78"/>
      <c r="D12" s="6"/>
      <c r="E12" s="57" t="s">
        <v>127</v>
      </c>
      <c r="F12" s="99">
        <f>F5-F11</f>
        <v>-5424661.7851383388</v>
      </c>
      <c r="G12" s="94"/>
      <c r="H12" s="30"/>
      <c r="J12" s="85">
        <v>44106</v>
      </c>
      <c r="K12" s="86">
        <v>9</v>
      </c>
      <c r="L12" s="87">
        <f>IF(F10&lt;P3+(P3*(F6/F8)),F10,P3+P3*(F6/F8))</f>
        <v>4726027.5743807638</v>
      </c>
      <c r="M12" s="87">
        <f>P12*(F6/F8)</f>
        <v>271917.78923140786</v>
      </c>
      <c r="N12" s="87">
        <f t="shared" si="0"/>
        <v>4454109.7851493564</v>
      </c>
      <c r="O12" s="87"/>
      <c r="P12" s="87">
        <f t="shared" si="1"/>
        <v>68695020.437408298</v>
      </c>
    </row>
    <row r="13" spans="1:16">
      <c r="A13" s="57" t="s">
        <v>130</v>
      </c>
      <c r="B13" s="66">
        <f>B14*B2</f>
        <v>42000000.000000007</v>
      </c>
      <c r="C13" s="78"/>
      <c r="D13" s="6"/>
      <c r="E13" s="57" t="s">
        <v>133</v>
      </c>
      <c r="F13" s="97">
        <f>(B14*B13+(1-B14)*B15*(1-F6))/B2</f>
        <v>0.57217600000000002</v>
      </c>
      <c r="G13" s="94"/>
      <c r="H13" s="30"/>
      <c r="J13" s="85">
        <v>44137</v>
      </c>
      <c r="K13" s="86">
        <v>10</v>
      </c>
      <c r="L13" s="87">
        <f>IF(F10&lt;P3+(P3*(F6/F8)),F10,P3+P3*(F6/F8))</f>
        <v>4726027.5743807638</v>
      </c>
      <c r="M13" s="87">
        <f>P13*(F6/F8)</f>
        <v>254286.93799852498</v>
      </c>
      <c r="N13" s="87">
        <f t="shared" si="0"/>
        <v>4471740.6363822389</v>
      </c>
      <c r="O13" s="87"/>
      <c r="P13" s="87">
        <f t="shared" si="1"/>
        <v>64240910.65225894</v>
      </c>
    </row>
    <row r="14" spans="1:16">
      <c r="A14" s="57" t="s">
        <v>138</v>
      </c>
      <c r="B14" s="67">
        <v>0.28000000000000003</v>
      </c>
      <c r="C14" s="78"/>
      <c r="D14" s="6"/>
      <c r="E14" s="57"/>
      <c r="F14" s="100"/>
      <c r="G14" s="94"/>
      <c r="J14" s="85">
        <v>44167</v>
      </c>
      <c r="K14" s="86">
        <v>11</v>
      </c>
      <c r="L14" s="87">
        <f>IF(F10&lt;P3+(P3*(F6/F8)),F10,P3+P3*(F6/F8))</f>
        <v>4726027.5743807638</v>
      </c>
      <c r="M14" s="87">
        <f>P14*(F6/F8)</f>
        <v>236586.29797951196</v>
      </c>
      <c r="N14" s="87">
        <f t="shared" si="0"/>
        <v>4489441.2764012516</v>
      </c>
      <c r="O14" s="87"/>
      <c r="P14" s="87">
        <f t="shared" si="1"/>
        <v>59769170.015876703</v>
      </c>
    </row>
    <row r="15" spans="1:16">
      <c r="A15" s="57" t="s">
        <v>145</v>
      </c>
      <c r="B15" s="59">
        <f>B2-B13</f>
        <v>108000000</v>
      </c>
      <c r="C15" s="78"/>
      <c r="D15" s="6"/>
      <c r="E15" s="57"/>
      <c r="F15" s="86"/>
      <c r="G15" s="94"/>
      <c r="J15" s="85">
        <v>44198</v>
      </c>
      <c r="K15" s="86">
        <v>12</v>
      </c>
      <c r="L15" s="87">
        <f>IF(F10&lt;P3+(P3*(F6/F8)),F10,P3+P3*(F6/F8))</f>
        <v>4726027.5743807638</v>
      </c>
      <c r="M15" s="87">
        <f>P15*(F6/F8)</f>
        <v>218815.59292709036</v>
      </c>
      <c r="N15" s="87">
        <f t="shared" si="0"/>
        <v>4507211.9814536739</v>
      </c>
      <c r="O15" s="87"/>
      <c r="P15" s="87">
        <f t="shared" si="1"/>
        <v>55279728.739475451</v>
      </c>
    </row>
    <row r="16" spans="1:16">
      <c r="A16" s="57" t="s">
        <v>151</v>
      </c>
      <c r="B16" s="63">
        <f>B15/B13</f>
        <v>2.5714285714285712</v>
      </c>
      <c r="C16" s="78"/>
      <c r="D16" s="6"/>
      <c r="E16" s="70" t="s">
        <v>153</v>
      </c>
      <c r="F16" s="86"/>
      <c r="G16" s="94"/>
      <c r="J16" s="85">
        <v>44229</v>
      </c>
      <c r="K16" s="86">
        <v>13</v>
      </c>
      <c r="L16" s="87">
        <f>IF(F10&lt;P3+(P3*(F6/F8)),F10,P3+P3*(F6/F8))</f>
        <v>4726027.5743807638</v>
      </c>
      <c r="M16" s="87">
        <f>P16*(F6/F8)</f>
        <v>200974.54550050289</v>
      </c>
      <c r="N16" s="87">
        <f t="shared" si="0"/>
        <v>4525053.0288802609</v>
      </c>
      <c r="O16" s="87"/>
      <c r="P16" s="87">
        <f t="shared" si="1"/>
        <v>50772516.758021779</v>
      </c>
    </row>
    <row r="17" spans="1:17">
      <c r="A17" s="57" t="s">
        <v>156</v>
      </c>
      <c r="B17" s="63">
        <f>_xlfn.COVARIANCE.S('SFE HC01 CONTRACT ORIGINAL'!H4:H247, 'USD_CNY Historical Data 原版'!D2:D245)</f>
        <v>-4.7429900593671981</v>
      </c>
      <c r="C17" s="78"/>
      <c r="D17" s="6"/>
      <c r="E17" s="57" t="s">
        <v>159</v>
      </c>
      <c r="F17" s="97">
        <f>RATE(F23,0,-B2,F20,0)</f>
        <v>-6.2820707614916746E-2</v>
      </c>
      <c r="G17" s="94"/>
      <c r="J17" s="85">
        <v>44257</v>
      </c>
      <c r="K17" s="86">
        <v>14</v>
      </c>
      <c r="L17" s="87">
        <f>IF(F10&lt;P3+(P3*(F6/F8)),F10,P3+P3*(F6/F8))</f>
        <v>4726027.5743807638</v>
      </c>
      <c r="M17" s="87">
        <f>P17*(F6/F8)</f>
        <v>183062.8772611852</v>
      </c>
      <c r="N17" s="87">
        <f t="shared" si="0"/>
        <v>4542964.6971195787</v>
      </c>
      <c r="O17" s="87"/>
      <c r="P17" s="87">
        <f t="shared" si="1"/>
        <v>46247463.729141518</v>
      </c>
    </row>
    <row r="18" spans="1:17">
      <c r="A18" s="57" t="s">
        <v>164</v>
      </c>
      <c r="B18" s="64">
        <f>CORREL('SFE HC01 CONTRACT ORIGINAL'!H4:H247, 'USD_CNY Historical Data 原版'!D2:D245)</f>
        <v>-0.22528270345472981</v>
      </c>
      <c r="C18" s="78"/>
      <c r="D18" s="6"/>
      <c r="E18" s="57" t="s">
        <v>167</v>
      </c>
      <c r="F18" s="87">
        <f>8.5*B3</f>
        <v>255000</v>
      </c>
      <c r="G18" s="94" t="s">
        <v>168</v>
      </c>
      <c r="J18" s="85">
        <v>44288</v>
      </c>
      <c r="K18" s="86">
        <v>15</v>
      </c>
      <c r="L18" s="87">
        <f>IF(F10&lt;P3+(P3*(F6/F8)),F10,P3+P3*(F6/F8))</f>
        <v>4726027.5743807638</v>
      </c>
      <c r="M18" s="87">
        <f>P18*(F6/F8)</f>
        <v>165080.30866842018</v>
      </c>
      <c r="N18" s="87">
        <f t="shared" si="0"/>
        <v>4560947.2657123432</v>
      </c>
      <c r="O18" s="87"/>
      <c r="P18" s="87">
        <f t="shared" si="1"/>
        <v>41704499.03202194</v>
      </c>
    </row>
    <row r="19" spans="1:17" ht="102" customHeight="1">
      <c r="A19" s="57" t="s">
        <v>173</v>
      </c>
      <c r="B19" s="64">
        <f>(B9*(1+B18)+B12*(-B18))*B16</f>
        <v>0.11965436899713217</v>
      </c>
      <c r="C19" s="80" t="s">
        <v>891</v>
      </c>
      <c r="D19" s="6"/>
      <c r="E19" s="57" t="s">
        <v>178</v>
      </c>
      <c r="F19" s="97">
        <v>2.5000000000000001E-2</v>
      </c>
      <c r="G19" s="105" t="s">
        <v>892</v>
      </c>
      <c r="J19" s="85">
        <v>44318</v>
      </c>
      <c r="K19" s="86">
        <v>16</v>
      </c>
      <c r="L19" s="87">
        <f>IF(F10&lt;P3+(P3*(F6/F8)),F10,P3+P3*(F6/F8))</f>
        <v>4726027.5743807638</v>
      </c>
      <c r="M19" s="87">
        <f>P19*(F6/F8)</f>
        <v>147026.55907497549</v>
      </c>
      <c r="N19" s="87">
        <f t="shared" si="0"/>
        <v>4579001.0153057883</v>
      </c>
      <c r="O19" s="87"/>
      <c r="P19" s="87">
        <f t="shared" si="1"/>
        <v>37143551.766309597</v>
      </c>
    </row>
    <row r="20" spans="1:17">
      <c r="A20" s="57" t="s">
        <v>181</v>
      </c>
      <c r="B20" s="64">
        <f>(B9*(1+B18)+B12*(B18))*B16</f>
        <v>4.5744259980959642E-2</v>
      </c>
      <c r="C20" s="81" t="s">
        <v>912</v>
      </c>
      <c r="D20" s="6"/>
      <c r="E20" s="57" t="s">
        <v>182</v>
      </c>
      <c r="F20" s="87">
        <f>F25*B3*2.5</f>
        <v>29625000</v>
      </c>
      <c r="G20" s="94"/>
      <c r="J20" s="85">
        <v>44349</v>
      </c>
      <c r="K20" s="86">
        <v>17</v>
      </c>
      <c r="L20" s="87">
        <f>IF(F10&lt;P3+(P3*(F6/F8)),F10,P3+P3*(F6/F8))</f>
        <v>4726027.5743807638</v>
      </c>
      <c r="M20" s="87">
        <f>P20*(F6/F8)</f>
        <v>128901.34672272342</v>
      </c>
      <c r="N20" s="87">
        <f t="shared" si="0"/>
        <v>4597126.2276580408</v>
      </c>
      <c r="O20" s="87"/>
      <c r="P20" s="87">
        <f t="shared" si="1"/>
        <v>32564550.751003809</v>
      </c>
    </row>
    <row r="21" spans="1:17" ht="64.150000000000006" customHeight="1">
      <c r="A21" s="58" t="s">
        <v>888</v>
      </c>
      <c r="B21" s="59">
        <f>_xlfn.NORM.S.INV(1-B25)*B19*B2*((F7)^0.5)+F12</f>
        <v>36325876.053417511</v>
      </c>
      <c r="C21" s="56" t="s">
        <v>890</v>
      </c>
      <c r="D21" s="6">
        <f>B21/B2</f>
        <v>0.2421725070227834</v>
      </c>
      <c r="E21" s="101" t="s">
        <v>191</v>
      </c>
      <c r="F21" s="86">
        <v>25</v>
      </c>
      <c r="G21" s="94" t="s">
        <v>196</v>
      </c>
      <c r="J21" s="85">
        <v>44379</v>
      </c>
      <c r="K21" s="86">
        <v>18</v>
      </c>
      <c r="L21" s="87">
        <f>IF(F10&lt;P3+(P3*(F6/F8)),F10,P3+P3*(F6/F8))</f>
        <v>4726027.5743807638</v>
      </c>
      <c r="M21" s="87">
        <f>P21*(F6/F8)</f>
        <v>110704.38873824368</v>
      </c>
      <c r="N21" s="87">
        <f t="shared" si="0"/>
        <v>4615323.18564252</v>
      </c>
      <c r="O21" s="87"/>
      <c r="P21" s="87">
        <f t="shared" si="1"/>
        <v>27967424.523345768</v>
      </c>
    </row>
    <row r="22" spans="1:17" ht="15.75" customHeight="1">
      <c r="A22" s="57" t="s">
        <v>199</v>
      </c>
      <c r="B22" s="64">
        <f>(('USD_CNY Historical Data'!K5*(1+B18)+'SFE hc01 contract'!U6*(-B18))*'risk and loss control'!B16)</f>
        <v>-0.10406605467019224</v>
      </c>
      <c r="C22" s="81" t="s">
        <v>894</v>
      </c>
      <c r="D22" s="6"/>
      <c r="E22" s="101" t="s">
        <v>204</v>
      </c>
      <c r="F22" s="87">
        <f>F18*(1+F19)^(F21)</f>
        <v>472755.74507214909</v>
      </c>
      <c r="G22" s="94"/>
      <c r="J22" s="85">
        <v>44410</v>
      </c>
      <c r="K22" s="86">
        <v>19</v>
      </c>
      <c r="L22" s="87">
        <f>IF(F10&lt;P3+(P3*(F6/F8)),F10,P3+P3*(F6/F8))</f>
        <v>4726027.5743807638</v>
      </c>
      <c r="M22" s="87">
        <f>P22*(F6/F8)</f>
        <v>92435.401128408703</v>
      </c>
      <c r="N22" s="87">
        <f t="shared" si="0"/>
        <v>4633592.1732523553</v>
      </c>
      <c r="O22" s="87"/>
      <c r="P22" s="87">
        <f t="shared" si="1"/>
        <v>23352101.33770325</v>
      </c>
    </row>
    <row r="23" spans="1:17" ht="55.9" customHeight="1">
      <c r="A23" s="112" t="s">
        <v>896</v>
      </c>
      <c r="B23" s="59">
        <f>B22*B2*(F7)^0.5+F12</f>
        <v>-27500405.669725213</v>
      </c>
      <c r="C23" s="78"/>
      <c r="D23" s="6">
        <f>B23/B2</f>
        <v>-0.18333603779816809</v>
      </c>
      <c r="E23" s="101" t="s">
        <v>219</v>
      </c>
      <c r="F23" s="102">
        <v>25</v>
      </c>
      <c r="G23" s="103" t="s">
        <v>196</v>
      </c>
      <c r="J23" s="85">
        <v>44441</v>
      </c>
      <c r="K23" s="86">
        <v>20</v>
      </c>
      <c r="L23" s="87">
        <f>IF(F10&lt;P3+(P3*(F6/F8)),F10,P3+P3*(F6/F8))</f>
        <v>4726027.5743807638</v>
      </c>
      <c r="M23" s="87">
        <f>P23*(F6/F8)</f>
        <v>74094.098775951468</v>
      </c>
      <c r="N23" s="87">
        <f t="shared" si="0"/>
        <v>4651933.4756048126</v>
      </c>
      <c r="O23" s="87"/>
      <c r="P23" s="87">
        <f t="shared" si="1"/>
        <v>18718509.164450895</v>
      </c>
    </row>
    <row r="24" spans="1:17" ht="15.75" customHeight="1">
      <c r="A24" s="74" t="s">
        <v>226</v>
      </c>
      <c r="B24" s="68">
        <f>B2*(1-0.1)</f>
        <v>135000000</v>
      </c>
      <c r="C24" s="78"/>
      <c r="D24" s="6"/>
      <c r="E24" s="101" t="s">
        <v>231</v>
      </c>
      <c r="F24" s="87">
        <f>PMT(F17,F21,B2,F20)</f>
        <v>-4638164.3939985214</v>
      </c>
      <c r="G24" s="94"/>
      <c r="J24" s="85">
        <v>44471</v>
      </c>
      <c r="K24" s="86">
        <v>21</v>
      </c>
      <c r="L24" s="87">
        <f>IF(F10&lt;P3+(P3*(F6/F8)),F10,P3+P3*(F6/F8))</f>
        <v>4726027.5743807638</v>
      </c>
      <c r="M24" s="87">
        <f>P24*(F6/F8)</f>
        <v>55680.195435015747</v>
      </c>
      <c r="N24" s="87">
        <f t="shared" si="0"/>
        <v>4670347.3789457483</v>
      </c>
      <c r="O24" s="87"/>
      <c r="P24" s="87">
        <f t="shared" si="1"/>
        <v>14066575.688846081</v>
      </c>
    </row>
    <row r="25" spans="1:17" ht="15.75" customHeight="1">
      <c r="A25" s="57" t="s">
        <v>889</v>
      </c>
      <c r="B25" s="67">
        <v>0.05</v>
      </c>
      <c r="C25" s="78"/>
      <c r="D25" s="6"/>
      <c r="E25" s="57" t="s">
        <v>887</v>
      </c>
      <c r="F25" s="87">
        <v>395</v>
      </c>
      <c r="G25" s="104" t="s">
        <v>893</v>
      </c>
      <c r="J25" s="85">
        <v>44502</v>
      </c>
      <c r="K25" s="86">
        <v>22</v>
      </c>
      <c r="L25" s="87">
        <f>IF(F10&lt;P3+(P3*(F6/F8)),F10,P3+P3*(F6/F8))</f>
        <v>4726027.5743807638</v>
      </c>
      <c r="M25" s="87">
        <f>P25*(F6/F8)</f>
        <v>37193.403726688819</v>
      </c>
      <c r="N25" s="87">
        <f t="shared" si="0"/>
        <v>4688834.1706540752</v>
      </c>
      <c r="O25" s="87"/>
      <c r="P25" s="87">
        <f t="shared" si="1"/>
        <v>9396228.3099003322</v>
      </c>
    </row>
    <row r="26" spans="1:17" ht="15.75" customHeight="1">
      <c r="A26" s="57"/>
      <c r="B26" s="63"/>
      <c r="C26" s="78"/>
      <c r="D26" s="6"/>
      <c r="E26" s="1"/>
      <c r="F26" s="8"/>
      <c r="G26" s="10"/>
      <c r="J26" s="85">
        <v>44532</v>
      </c>
      <c r="K26" s="86">
        <v>23</v>
      </c>
      <c r="L26" s="87">
        <f>IF(F10&lt;P3+(P3*(F6/F8)),F10,P3+P3*(F6/F8))</f>
        <v>4726027.5743807638</v>
      </c>
      <c r="M26" s="87">
        <f>P26*(F6/F8)</f>
        <v>18633.435134516436</v>
      </c>
      <c r="N26" s="87">
        <f t="shared" si="0"/>
        <v>4707394.1392462477</v>
      </c>
      <c r="O26" s="87"/>
      <c r="P26" s="87">
        <f t="shared" si="1"/>
        <v>4707394.139246257</v>
      </c>
    </row>
    <row r="27" spans="1:17" ht="15.75" customHeight="1" thickBot="1">
      <c r="A27" s="57"/>
      <c r="B27" s="63"/>
      <c r="C27" s="78"/>
      <c r="D27" s="6"/>
      <c r="E27" s="1"/>
      <c r="F27" s="8"/>
      <c r="G27" s="10"/>
      <c r="J27" s="88">
        <v>44563</v>
      </c>
      <c r="K27" s="89">
        <v>24</v>
      </c>
      <c r="L27" s="90">
        <f>P27</f>
        <v>9.3132257461547852E-9</v>
      </c>
      <c r="M27" s="90">
        <f>P27*(F6/F8)</f>
        <v>3.6864851911862696E-11</v>
      </c>
      <c r="N27" s="90">
        <f t="shared" si="0"/>
        <v>9.2763608942429229E-9</v>
      </c>
      <c r="O27" s="90"/>
      <c r="P27" s="90">
        <f t="shared" si="1"/>
        <v>9.3132257461547852E-9</v>
      </c>
      <c r="Q27" s="35"/>
    </row>
    <row r="28" spans="1:17" ht="15.75" customHeight="1" thickTop="1">
      <c r="A28" s="57"/>
      <c r="B28" s="63"/>
      <c r="C28" s="78"/>
      <c r="D28" s="6"/>
      <c r="E28" s="1"/>
      <c r="F28" s="8"/>
      <c r="G28" s="10"/>
      <c r="J28" s="91" t="s">
        <v>338</v>
      </c>
      <c r="K28" s="86"/>
      <c r="L28" s="87"/>
      <c r="M28" s="87">
        <f t="shared" ref="M28:N28" si="2">SUM(M3:M27)</f>
        <v>5424661.7851383435</v>
      </c>
      <c r="N28" s="87">
        <f t="shared" si="2"/>
        <v>108000000.00000001</v>
      </c>
      <c r="O28" s="87"/>
      <c r="P28" s="86"/>
    </row>
    <row r="29" spans="1:17" ht="15.75" customHeight="1">
      <c r="A29" s="57"/>
      <c r="B29" s="63"/>
      <c r="C29" s="78"/>
      <c r="D29" s="6"/>
      <c r="E29" s="1"/>
      <c r="F29" s="8"/>
      <c r="G29" s="10"/>
      <c r="J29" s="14"/>
      <c r="K29" s="8"/>
      <c r="L29" s="16"/>
      <c r="M29" s="16"/>
      <c r="N29" s="8"/>
      <c r="O29" s="16"/>
      <c r="P29" s="8"/>
    </row>
    <row r="30" spans="1:17" ht="15.75" customHeight="1">
      <c r="A30" s="57"/>
      <c r="B30" s="63"/>
      <c r="C30" s="78"/>
      <c r="D30" s="6"/>
      <c r="E30" s="1"/>
      <c r="F30" s="8"/>
      <c r="G30" s="10"/>
      <c r="J30" s="14"/>
      <c r="K30" s="8"/>
      <c r="L30" s="16"/>
      <c r="M30" s="16"/>
      <c r="N30" s="8"/>
      <c r="O30" s="16"/>
      <c r="P30" s="8"/>
    </row>
    <row r="31" spans="1:17" ht="15.75" customHeight="1">
      <c r="A31" s="57"/>
      <c r="B31" s="63"/>
      <c r="C31" s="78"/>
      <c r="D31" s="6"/>
      <c r="E31" s="1"/>
      <c r="F31" s="8"/>
      <c r="G31" s="10"/>
      <c r="J31" s="14"/>
      <c r="K31" s="8"/>
      <c r="L31" s="16"/>
      <c r="M31" s="16"/>
      <c r="N31" s="8"/>
      <c r="O31" s="16"/>
      <c r="P31" s="8"/>
    </row>
    <row r="32" spans="1:17" ht="15.75" customHeight="1">
      <c r="A32" s="57"/>
      <c r="B32" s="63"/>
      <c r="C32" s="78"/>
      <c r="D32" s="6"/>
      <c r="E32" s="1"/>
      <c r="F32" s="8"/>
      <c r="G32" s="10"/>
      <c r="J32" s="14"/>
      <c r="K32" s="8"/>
      <c r="L32" s="16"/>
      <c r="M32" s="16"/>
      <c r="N32" s="8"/>
      <c r="O32" s="16"/>
      <c r="P32" s="8"/>
    </row>
    <row r="33" spans="1:16" ht="15.75" customHeight="1">
      <c r="A33" s="57"/>
      <c r="B33" s="63"/>
      <c r="C33" s="78"/>
      <c r="D33" s="6"/>
      <c r="E33" s="1"/>
      <c r="F33" s="8"/>
      <c r="G33" s="10"/>
      <c r="J33" s="14"/>
      <c r="K33" s="8"/>
      <c r="L33" s="16"/>
      <c r="M33" s="16"/>
      <c r="N33" s="8"/>
      <c r="O33" s="16"/>
      <c r="P33" s="8"/>
    </row>
    <row r="34" spans="1:16" ht="15.75" customHeight="1">
      <c r="A34" s="75" t="s">
        <v>349</v>
      </c>
      <c r="B34" s="63"/>
      <c r="C34" s="78"/>
      <c r="D34" s="6"/>
      <c r="E34" s="1"/>
      <c r="F34" s="8"/>
      <c r="G34" s="10"/>
      <c r="J34" s="14"/>
      <c r="K34" s="8"/>
      <c r="L34" s="16"/>
      <c r="M34" s="16"/>
      <c r="N34" s="8"/>
      <c r="O34" s="16"/>
      <c r="P34" s="8"/>
    </row>
    <row r="35" spans="1:16" ht="15.75" customHeight="1">
      <c r="A35" s="76" t="s">
        <v>352</v>
      </c>
      <c r="B35" s="64">
        <v>4.1500000000000002E-2</v>
      </c>
      <c r="C35" s="81" t="s">
        <v>909</v>
      </c>
      <c r="D35" s="6"/>
      <c r="E35" s="1"/>
      <c r="F35" s="8"/>
      <c r="G35" s="10"/>
      <c r="J35" s="14"/>
      <c r="K35" s="8"/>
      <c r="L35" s="16"/>
      <c r="M35" s="16"/>
      <c r="N35" s="8"/>
      <c r="O35" s="16"/>
      <c r="P35" s="8"/>
    </row>
    <row r="36" spans="1:16" ht="15.75" customHeight="1">
      <c r="A36" s="74" t="s">
        <v>355</v>
      </c>
      <c r="B36" s="63">
        <f>(LN(B2/B24)+(B35+B19/2)*2)/((B19)^0.5)*(2^0.5)</f>
        <v>1.259280335072807</v>
      </c>
      <c r="C36" s="78"/>
      <c r="D36" s="6"/>
      <c r="E36" s="1"/>
      <c r="F36" s="8"/>
      <c r="G36" s="10"/>
      <c r="J36" s="14"/>
      <c r="K36" s="8"/>
      <c r="L36" s="16"/>
      <c r="M36" s="16"/>
      <c r="N36" s="8"/>
      <c r="O36" s="16"/>
      <c r="P36" s="8"/>
    </row>
    <row r="37" spans="1:16" ht="15.75" customHeight="1">
      <c r="A37" s="74" t="s">
        <v>360</v>
      </c>
      <c r="B37" s="63">
        <f>_xlfn.NORM.S.DIST(B36,TRUE)</f>
        <v>0.89603545321910483</v>
      </c>
      <c r="C37" s="78"/>
      <c r="D37" s="6"/>
      <c r="E37" s="1"/>
      <c r="F37" s="8"/>
      <c r="G37" s="10"/>
      <c r="J37" s="14"/>
      <c r="K37" s="8"/>
      <c r="L37" s="16"/>
      <c r="M37" s="16"/>
      <c r="N37" s="8"/>
      <c r="O37" s="16"/>
      <c r="P37" s="8"/>
    </row>
    <row r="38" spans="1:16" ht="45.6" customHeight="1">
      <c r="A38" s="57" t="s">
        <v>363</v>
      </c>
      <c r="B38" s="59">
        <f>B2*(1-B37)</f>
        <v>15594682.017134275</v>
      </c>
      <c r="C38" s="56" t="s">
        <v>910</v>
      </c>
      <c r="D38" s="6"/>
      <c r="E38" s="1"/>
      <c r="F38" s="8"/>
      <c r="G38" s="10"/>
      <c r="J38" s="14"/>
      <c r="K38" s="8"/>
      <c r="L38" s="16"/>
      <c r="M38" s="16"/>
      <c r="N38" s="8"/>
      <c r="O38" s="16"/>
      <c r="P38" s="8"/>
    </row>
    <row r="39" spans="1:16" ht="15.75" customHeight="1">
      <c r="A39" s="57"/>
      <c r="B39" s="63"/>
      <c r="C39" s="79"/>
      <c r="D39" s="6"/>
      <c r="E39" s="1"/>
      <c r="F39" s="8"/>
      <c r="G39" s="10"/>
      <c r="J39" s="14"/>
      <c r="K39" s="8"/>
      <c r="L39" s="16"/>
      <c r="M39" s="16"/>
      <c r="N39" s="8"/>
      <c r="O39" s="16"/>
      <c r="P39" s="8"/>
    </row>
    <row r="40" spans="1:16" ht="15.75" customHeight="1">
      <c r="A40" s="57"/>
      <c r="B40" s="63"/>
      <c r="C40" s="79"/>
      <c r="D40" s="6"/>
      <c r="E40" s="1"/>
      <c r="F40" s="8"/>
      <c r="G40" s="10"/>
      <c r="J40" s="14"/>
      <c r="K40" s="8"/>
      <c r="L40" s="16"/>
      <c r="M40" s="16"/>
      <c r="N40" s="8"/>
      <c r="O40" s="16"/>
      <c r="P40" s="8"/>
    </row>
    <row r="41" spans="1:16" ht="15.75" customHeight="1">
      <c r="A41" s="57"/>
      <c r="B41" s="63"/>
      <c r="C41" s="79"/>
      <c r="D41" s="6"/>
      <c r="E41" s="1"/>
      <c r="F41" s="8"/>
      <c r="G41" s="10"/>
      <c r="J41" s="14"/>
      <c r="K41" s="8"/>
      <c r="L41" s="16"/>
      <c r="M41" s="16"/>
      <c r="N41" s="8"/>
      <c r="O41" s="16"/>
      <c r="P41" s="8"/>
    </row>
    <row r="42" spans="1:16" ht="15.75" customHeight="1">
      <c r="A42" s="57"/>
      <c r="B42" s="63"/>
      <c r="C42" s="79"/>
      <c r="D42" s="6"/>
      <c r="E42" s="1"/>
      <c r="F42" s="8"/>
      <c r="G42" s="10"/>
      <c r="J42" s="14"/>
      <c r="K42" s="8"/>
      <c r="L42" s="16"/>
      <c r="M42" s="16"/>
      <c r="N42" s="8"/>
      <c r="O42" s="16"/>
      <c r="P42" s="8"/>
    </row>
    <row r="43" spans="1:16" ht="15.75" customHeight="1">
      <c r="A43" s="57"/>
      <c r="B43" s="63"/>
      <c r="C43" s="79"/>
      <c r="D43" s="6"/>
      <c r="E43" s="1"/>
      <c r="F43" s="8"/>
      <c r="G43" s="10"/>
      <c r="J43" s="14"/>
      <c r="K43" s="8"/>
      <c r="L43" s="16"/>
      <c r="M43" s="16"/>
      <c r="N43" s="8"/>
      <c r="O43" s="16"/>
      <c r="P43" s="8"/>
    </row>
    <row r="44" spans="1:16" ht="15.75" customHeight="1">
      <c r="A44" s="57"/>
      <c r="B44" s="63"/>
      <c r="C44" s="79"/>
      <c r="D44" s="6"/>
      <c r="E44" s="1"/>
      <c r="F44" s="8"/>
      <c r="G44" s="10"/>
      <c r="J44" s="14"/>
      <c r="K44" s="8"/>
      <c r="L44" s="16"/>
      <c r="M44" s="16"/>
      <c r="N44" s="8"/>
      <c r="O44" s="16"/>
      <c r="P44" s="8"/>
    </row>
    <row r="45" spans="1:16" ht="15.75" customHeight="1">
      <c r="A45" s="57"/>
      <c r="B45" s="63"/>
      <c r="C45" s="79"/>
      <c r="D45" s="6"/>
      <c r="E45" s="1"/>
      <c r="F45" s="8"/>
      <c r="G45" s="10"/>
      <c r="J45" s="14"/>
      <c r="K45" s="8"/>
      <c r="L45" s="16"/>
      <c r="M45" s="16"/>
      <c r="N45" s="8"/>
      <c r="O45" s="16"/>
      <c r="P45" s="8"/>
    </row>
    <row r="46" spans="1:16" ht="15.75" customHeight="1">
      <c r="A46" s="57"/>
      <c r="B46" s="63"/>
      <c r="C46" s="79"/>
      <c r="D46" s="6"/>
      <c r="E46" s="1"/>
      <c r="F46" s="8"/>
      <c r="G46" s="10"/>
      <c r="J46" s="14"/>
      <c r="K46" s="8"/>
      <c r="L46" s="16"/>
      <c r="M46" s="16"/>
      <c r="N46" s="8"/>
      <c r="O46" s="16"/>
      <c r="P46" s="8"/>
    </row>
    <row r="47" spans="1:16" ht="15.75" customHeight="1">
      <c r="A47" s="57"/>
      <c r="B47" s="63"/>
      <c r="C47" s="79"/>
      <c r="D47" s="6"/>
      <c r="E47" s="1"/>
      <c r="F47" s="8"/>
      <c r="G47" s="10"/>
      <c r="J47" s="14"/>
      <c r="K47" s="8"/>
      <c r="L47" s="16"/>
      <c r="M47" s="16"/>
      <c r="N47" s="8"/>
      <c r="O47" s="16"/>
      <c r="P47" s="8"/>
    </row>
    <row r="48" spans="1:16" ht="15.75" customHeight="1">
      <c r="A48" s="57"/>
      <c r="B48" s="63"/>
      <c r="C48" s="79"/>
      <c r="D48" s="6"/>
      <c r="E48" s="1"/>
      <c r="F48" s="8"/>
      <c r="G48" s="10"/>
      <c r="J48" s="14"/>
      <c r="K48" s="8"/>
      <c r="L48" s="16"/>
      <c r="M48" s="16"/>
      <c r="N48" s="8"/>
      <c r="O48" s="16"/>
      <c r="P48" s="8"/>
    </row>
    <row r="49" spans="1:16" ht="15.75" customHeight="1">
      <c r="A49" s="57"/>
      <c r="B49" s="63"/>
      <c r="C49" s="79"/>
      <c r="D49" s="6"/>
      <c r="E49" s="1"/>
      <c r="F49" s="8"/>
      <c r="G49" s="10"/>
      <c r="J49" s="14"/>
      <c r="K49" s="8"/>
      <c r="L49" s="16"/>
      <c r="M49" s="16"/>
      <c r="N49" s="8"/>
      <c r="O49" s="16"/>
      <c r="P49" s="8"/>
    </row>
    <row r="50" spans="1:16" ht="15.75" customHeight="1">
      <c r="A50" s="57"/>
      <c r="B50" s="63"/>
      <c r="C50" s="79"/>
      <c r="D50" s="6"/>
      <c r="E50" s="1"/>
      <c r="F50" s="8"/>
      <c r="G50" s="10"/>
      <c r="J50" s="14"/>
      <c r="K50" s="8"/>
      <c r="L50" s="16"/>
      <c r="M50" s="16"/>
      <c r="N50" s="8"/>
      <c r="O50" s="16"/>
      <c r="P50" s="8"/>
    </row>
    <row r="51" spans="1:16" ht="15.75" customHeight="1">
      <c r="A51" s="57"/>
      <c r="B51" s="63"/>
      <c r="C51" s="79"/>
      <c r="D51" s="6"/>
      <c r="E51" s="1"/>
      <c r="F51" s="8"/>
      <c r="G51" s="10"/>
      <c r="J51" s="14"/>
      <c r="K51" s="8"/>
      <c r="L51" s="16"/>
      <c r="M51" s="16"/>
      <c r="N51" s="8"/>
      <c r="O51" s="16"/>
      <c r="P51" s="8"/>
    </row>
    <row r="52" spans="1:16" ht="15.75" customHeight="1">
      <c r="A52" s="57"/>
      <c r="B52" s="63"/>
      <c r="C52" s="79"/>
      <c r="D52" s="6"/>
      <c r="E52" s="1"/>
      <c r="F52" s="8"/>
      <c r="G52" s="10"/>
      <c r="J52" s="14"/>
      <c r="K52" s="8"/>
      <c r="L52" s="16"/>
      <c r="M52" s="16"/>
      <c r="N52" s="8"/>
      <c r="O52" s="16"/>
      <c r="P52" s="8"/>
    </row>
    <row r="53" spans="1:16" ht="15.75" customHeight="1">
      <c r="A53" s="57"/>
      <c r="B53" s="63"/>
      <c r="C53" s="79"/>
      <c r="D53" s="6"/>
      <c r="E53" s="1"/>
      <c r="F53" s="8"/>
      <c r="G53" s="10"/>
      <c r="J53" s="14"/>
      <c r="K53" s="8"/>
      <c r="L53" s="16"/>
      <c r="M53" s="16"/>
      <c r="N53" s="8"/>
      <c r="O53" s="16"/>
      <c r="P53" s="8"/>
    </row>
    <row r="54" spans="1:16" ht="15.75" customHeight="1">
      <c r="A54" s="57"/>
      <c r="B54" s="63"/>
      <c r="C54" s="79"/>
      <c r="D54" s="6"/>
      <c r="E54" s="1"/>
      <c r="F54" s="8"/>
      <c r="G54" s="10"/>
      <c r="J54" s="14"/>
      <c r="K54" s="8"/>
      <c r="L54" s="16"/>
      <c r="M54" s="16"/>
      <c r="N54" s="8"/>
      <c r="O54" s="16"/>
      <c r="P54" s="8"/>
    </row>
    <row r="55" spans="1:16" ht="15.75" customHeight="1">
      <c r="A55" s="57"/>
      <c r="B55" s="63"/>
      <c r="C55" s="79"/>
      <c r="D55" s="6"/>
      <c r="E55" s="1"/>
      <c r="F55" s="8"/>
      <c r="G55" s="10"/>
      <c r="J55" s="14"/>
      <c r="K55" s="8"/>
      <c r="L55" s="16"/>
      <c r="M55" s="16"/>
      <c r="N55" s="8"/>
      <c r="O55" s="16"/>
      <c r="P55" s="8"/>
    </row>
    <row r="56" spans="1:16" ht="15.75" customHeight="1">
      <c r="A56" s="57"/>
      <c r="B56" s="63"/>
      <c r="C56" s="79"/>
      <c r="D56" s="6"/>
      <c r="E56" s="1"/>
      <c r="F56" s="8"/>
      <c r="G56" s="10"/>
      <c r="J56" s="14"/>
      <c r="K56" s="8"/>
      <c r="L56" s="16"/>
      <c r="M56" s="16"/>
      <c r="N56" s="8"/>
      <c r="O56" s="16"/>
      <c r="P56" s="8"/>
    </row>
    <row r="57" spans="1:16" ht="15.75" customHeight="1">
      <c r="A57" s="57"/>
      <c r="B57" s="63"/>
      <c r="C57" s="79"/>
      <c r="D57" s="6"/>
      <c r="E57" s="1"/>
      <c r="F57" s="8"/>
      <c r="G57" s="10"/>
      <c r="J57" s="14"/>
      <c r="K57" s="8"/>
      <c r="L57" s="16"/>
      <c r="M57" s="16"/>
      <c r="N57" s="8"/>
      <c r="O57" s="16"/>
      <c r="P57" s="8"/>
    </row>
    <row r="58" spans="1:16" ht="15.75" customHeight="1">
      <c r="A58" s="57"/>
      <c r="B58" s="63"/>
      <c r="C58" s="79"/>
      <c r="D58" s="6"/>
      <c r="E58" s="1"/>
      <c r="F58" s="8"/>
      <c r="G58" s="10"/>
      <c r="J58" s="14"/>
      <c r="K58" s="8"/>
      <c r="L58" s="16"/>
      <c r="M58" s="16"/>
      <c r="N58" s="8"/>
      <c r="O58" s="16"/>
      <c r="P58" s="8"/>
    </row>
    <row r="59" spans="1:16" ht="15.75" customHeight="1">
      <c r="A59" s="57"/>
      <c r="B59" s="63"/>
      <c r="C59" s="79"/>
      <c r="D59" s="6"/>
      <c r="E59" s="1"/>
      <c r="F59" s="8"/>
      <c r="G59" s="10"/>
      <c r="J59" s="14"/>
      <c r="K59" s="8"/>
      <c r="L59" s="16"/>
      <c r="M59" s="16"/>
      <c r="N59" s="8"/>
      <c r="O59" s="16"/>
      <c r="P59" s="8"/>
    </row>
    <row r="60" spans="1:16" ht="15.75" customHeight="1">
      <c r="A60" s="57"/>
      <c r="B60" s="63"/>
      <c r="C60" s="79"/>
      <c r="D60" s="6"/>
      <c r="E60" s="1"/>
      <c r="F60" s="8"/>
      <c r="G60" s="10"/>
      <c r="J60" s="14"/>
      <c r="K60" s="8"/>
      <c r="L60" s="16"/>
      <c r="M60" s="16"/>
      <c r="N60" s="8"/>
      <c r="O60" s="16"/>
      <c r="P60" s="8"/>
    </row>
    <row r="61" spans="1:16" ht="15.75" customHeight="1">
      <c r="A61" s="57"/>
      <c r="B61" s="63"/>
      <c r="C61" s="79"/>
      <c r="D61" s="6"/>
      <c r="E61" s="1"/>
      <c r="F61" s="8"/>
      <c r="G61" s="10"/>
      <c r="J61" s="14"/>
      <c r="K61" s="8"/>
      <c r="L61" s="16"/>
      <c r="M61" s="16"/>
      <c r="N61" s="8"/>
      <c r="O61" s="16"/>
      <c r="P61" s="8"/>
    </row>
    <row r="62" spans="1:16" ht="15.75" customHeight="1">
      <c r="A62" s="57"/>
      <c r="B62" s="63"/>
      <c r="C62" s="79"/>
      <c r="D62" s="6"/>
      <c r="E62" s="1"/>
      <c r="F62" s="8"/>
      <c r="G62" s="10"/>
      <c r="J62" s="14"/>
      <c r="K62" s="8"/>
      <c r="L62" s="16"/>
      <c r="M62" s="16"/>
      <c r="N62" s="8"/>
      <c r="O62" s="16"/>
      <c r="P62" s="8"/>
    </row>
    <row r="63" spans="1:16" ht="15.75" customHeight="1">
      <c r="A63" s="57"/>
      <c r="B63" s="63"/>
      <c r="C63" s="79"/>
      <c r="D63" s="6"/>
      <c r="E63" s="1"/>
      <c r="F63" s="8"/>
      <c r="G63" s="10"/>
      <c r="J63" s="14"/>
      <c r="K63" s="8"/>
      <c r="L63" s="16"/>
      <c r="M63" s="16"/>
      <c r="N63" s="8"/>
      <c r="O63" s="16"/>
      <c r="P63" s="8"/>
    </row>
    <row r="64" spans="1:16" ht="15.75" customHeight="1">
      <c r="A64" s="57"/>
      <c r="B64" s="63"/>
      <c r="C64" s="79"/>
      <c r="D64" s="6"/>
      <c r="E64" s="1"/>
      <c r="F64" s="8"/>
      <c r="G64" s="10"/>
      <c r="J64" s="14"/>
      <c r="K64" s="8"/>
      <c r="L64" s="16"/>
      <c r="M64" s="16"/>
      <c r="N64" s="8"/>
      <c r="O64" s="16"/>
      <c r="P64" s="8"/>
    </row>
    <row r="65" spans="1:16" ht="15.75" customHeight="1">
      <c r="A65" s="57"/>
      <c r="B65" s="63"/>
      <c r="C65" s="79"/>
      <c r="D65" s="6"/>
      <c r="E65" s="1"/>
      <c r="F65" s="8"/>
      <c r="G65" s="10"/>
      <c r="J65" s="14"/>
      <c r="K65" s="8"/>
      <c r="L65" s="16"/>
      <c r="M65" s="16"/>
      <c r="N65" s="8"/>
      <c r="O65" s="16"/>
      <c r="P65" s="8"/>
    </row>
    <row r="66" spans="1:16" ht="15.75" customHeight="1">
      <c r="A66" s="57"/>
      <c r="B66" s="63"/>
      <c r="C66" s="79"/>
      <c r="D66" s="6"/>
      <c r="E66" s="1"/>
      <c r="F66" s="8"/>
      <c r="G66" s="10"/>
      <c r="J66" s="14"/>
      <c r="K66" s="8"/>
      <c r="L66" s="16"/>
      <c r="M66" s="16"/>
      <c r="N66" s="8"/>
      <c r="O66" s="16"/>
      <c r="P66" s="8"/>
    </row>
    <row r="67" spans="1:16" ht="15.75" customHeight="1">
      <c r="A67" s="57"/>
      <c r="B67" s="63"/>
      <c r="C67" s="79"/>
      <c r="D67" s="6"/>
      <c r="E67" s="1"/>
      <c r="F67" s="8"/>
      <c r="G67" s="10"/>
      <c r="J67" s="14"/>
      <c r="K67" s="8"/>
      <c r="L67" s="16"/>
      <c r="M67" s="16"/>
      <c r="N67" s="8"/>
      <c r="O67" s="16"/>
      <c r="P67" s="8"/>
    </row>
    <row r="68" spans="1:16" ht="15.75" customHeight="1">
      <c r="A68" s="57"/>
      <c r="B68" s="63"/>
      <c r="C68" s="79"/>
      <c r="D68" s="6"/>
      <c r="E68" s="1"/>
      <c r="F68" s="8"/>
      <c r="G68" s="10"/>
      <c r="J68" s="14"/>
      <c r="K68" s="8"/>
      <c r="L68" s="16"/>
      <c r="M68" s="16"/>
      <c r="N68" s="8"/>
      <c r="O68" s="16"/>
      <c r="P68" s="8"/>
    </row>
    <row r="69" spans="1:16" ht="15.75" customHeight="1">
      <c r="A69" s="57"/>
      <c r="B69" s="63"/>
      <c r="C69" s="79"/>
      <c r="D69" s="6"/>
      <c r="E69" s="1"/>
      <c r="F69" s="8"/>
      <c r="G69" s="10"/>
      <c r="J69" s="14"/>
      <c r="K69" s="8"/>
      <c r="L69" s="16"/>
      <c r="M69" s="16"/>
      <c r="N69" s="8"/>
      <c r="O69" s="16"/>
      <c r="P69" s="8"/>
    </row>
    <row r="70" spans="1:16" ht="15.75" customHeight="1">
      <c r="A70" s="57"/>
      <c r="B70" s="63"/>
      <c r="C70" s="79"/>
      <c r="D70" s="6"/>
      <c r="E70" s="1"/>
      <c r="F70" s="8"/>
      <c r="G70" s="10"/>
      <c r="J70" s="14"/>
      <c r="K70" s="8"/>
      <c r="L70" s="16"/>
      <c r="M70" s="16"/>
      <c r="N70" s="8"/>
      <c r="O70" s="16"/>
      <c r="P70" s="8"/>
    </row>
    <row r="71" spans="1:16" ht="15.75" customHeight="1">
      <c r="A71" s="57"/>
      <c r="B71" s="63"/>
      <c r="C71" s="79"/>
      <c r="D71" s="6"/>
      <c r="E71" s="1"/>
      <c r="F71" s="8"/>
      <c r="G71" s="10"/>
      <c r="J71" s="14"/>
      <c r="K71" s="8"/>
      <c r="L71" s="16"/>
      <c r="M71" s="16"/>
      <c r="N71" s="8"/>
      <c r="O71" s="16"/>
      <c r="P71" s="8"/>
    </row>
    <row r="72" spans="1:16" ht="15.75" customHeight="1">
      <c r="A72" s="57"/>
      <c r="B72" s="63"/>
      <c r="C72" s="79"/>
      <c r="D72" s="6"/>
      <c r="E72" s="1"/>
      <c r="F72" s="8"/>
      <c r="G72" s="10"/>
      <c r="J72" s="14"/>
      <c r="K72" s="8"/>
      <c r="L72" s="16"/>
      <c r="M72" s="16"/>
      <c r="N72" s="8"/>
      <c r="O72" s="16"/>
      <c r="P72" s="8"/>
    </row>
    <row r="73" spans="1:16" ht="15.75" customHeight="1">
      <c r="A73" s="57"/>
      <c r="B73" s="63"/>
      <c r="C73" s="79"/>
      <c r="D73" s="6"/>
      <c r="E73" s="1"/>
      <c r="F73" s="8"/>
      <c r="G73" s="10"/>
      <c r="J73" s="14"/>
      <c r="K73" s="8"/>
      <c r="L73" s="16"/>
      <c r="M73" s="16"/>
      <c r="N73" s="8"/>
      <c r="O73" s="16"/>
      <c r="P73" s="8"/>
    </row>
    <row r="74" spans="1:16" ht="15.75" customHeight="1">
      <c r="A74" s="57"/>
      <c r="B74" s="63"/>
      <c r="C74" s="79"/>
      <c r="D74" s="6"/>
      <c r="E74" s="1"/>
      <c r="F74" s="8"/>
      <c r="G74" s="10"/>
      <c r="J74" s="14"/>
      <c r="K74" s="8"/>
      <c r="L74" s="16"/>
      <c r="M74" s="16"/>
      <c r="N74" s="8"/>
      <c r="O74" s="16"/>
      <c r="P74" s="8"/>
    </row>
    <row r="75" spans="1:16" ht="15.75" customHeight="1">
      <c r="A75" s="57"/>
      <c r="B75" s="63"/>
      <c r="C75" s="79"/>
      <c r="D75" s="6"/>
      <c r="E75" s="1"/>
      <c r="F75" s="8"/>
      <c r="G75" s="10"/>
      <c r="J75" s="14"/>
      <c r="K75" s="8"/>
      <c r="L75" s="16"/>
      <c r="M75" s="16"/>
      <c r="N75" s="8"/>
      <c r="O75" s="16"/>
      <c r="P75" s="8"/>
    </row>
    <row r="76" spans="1:16" ht="15.75" customHeight="1">
      <c r="A76" s="57"/>
      <c r="B76" s="63"/>
      <c r="C76" s="79"/>
      <c r="D76" s="6"/>
      <c r="E76" s="1"/>
      <c r="F76" s="8"/>
      <c r="G76" s="10"/>
      <c r="J76" s="14"/>
      <c r="K76" s="8"/>
      <c r="L76" s="16"/>
      <c r="M76" s="16"/>
      <c r="N76" s="8"/>
      <c r="O76" s="16"/>
      <c r="P76" s="8"/>
    </row>
    <row r="77" spans="1:16" ht="15.75" customHeight="1">
      <c r="A77" s="57"/>
      <c r="B77" s="63"/>
      <c r="C77" s="79"/>
      <c r="D77" s="6"/>
      <c r="E77" s="1"/>
      <c r="F77" s="8"/>
      <c r="G77" s="10"/>
      <c r="J77" s="14"/>
      <c r="K77" s="8"/>
      <c r="L77" s="16"/>
      <c r="M77" s="16"/>
      <c r="N77" s="8"/>
      <c r="O77" s="16"/>
      <c r="P77" s="8"/>
    </row>
    <row r="78" spans="1:16" ht="15.75" customHeight="1">
      <c r="A78" s="57"/>
      <c r="B78" s="63"/>
      <c r="C78" s="79"/>
      <c r="D78" s="6"/>
      <c r="E78" s="1"/>
      <c r="F78" s="8"/>
      <c r="G78" s="10"/>
      <c r="J78" s="14"/>
      <c r="K78" s="8"/>
      <c r="L78" s="16"/>
      <c r="M78" s="16"/>
      <c r="N78" s="8"/>
      <c r="O78" s="16"/>
      <c r="P78" s="8"/>
    </row>
    <row r="79" spans="1:16" ht="15.75" customHeight="1">
      <c r="A79" s="57"/>
      <c r="B79" s="63"/>
      <c r="C79" s="79"/>
      <c r="D79" s="6"/>
      <c r="E79" s="1"/>
      <c r="F79" s="8"/>
      <c r="G79" s="10"/>
      <c r="J79" s="14"/>
      <c r="K79" s="8"/>
      <c r="L79" s="16"/>
      <c r="M79" s="16"/>
      <c r="N79" s="8"/>
      <c r="O79" s="16"/>
      <c r="P79" s="8"/>
    </row>
    <row r="80" spans="1:16" ht="15.75" customHeight="1">
      <c r="A80" s="57"/>
      <c r="B80" s="63"/>
      <c r="C80" s="79"/>
      <c r="D80" s="6"/>
      <c r="E80" s="1"/>
      <c r="F80" s="8"/>
      <c r="G80" s="10"/>
      <c r="J80" s="14"/>
      <c r="K80" s="8"/>
      <c r="L80" s="16"/>
      <c r="M80" s="16"/>
      <c r="N80" s="8"/>
      <c r="O80" s="16"/>
      <c r="P80" s="8"/>
    </row>
    <row r="81" spans="1:16" ht="15.75" customHeight="1">
      <c r="A81" s="57"/>
      <c r="B81" s="63"/>
      <c r="C81" s="79"/>
      <c r="D81" s="6"/>
      <c r="E81" s="1"/>
      <c r="F81" s="8"/>
      <c r="G81" s="10"/>
      <c r="J81" s="14"/>
      <c r="K81" s="8"/>
      <c r="L81" s="16"/>
      <c r="M81" s="16"/>
      <c r="N81" s="8"/>
      <c r="O81" s="16"/>
      <c r="P81" s="8"/>
    </row>
    <row r="82" spans="1:16" ht="15.75" customHeight="1">
      <c r="A82" s="57"/>
      <c r="B82" s="63"/>
      <c r="C82" s="79"/>
      <c r="D82" s="6"/>
      <c r="E82" s="1"/>
      <c r="F82" s="8"/>
      <c r="G82" s="10"/>
      <c r="J82" s="14"/>
      <c r="K82" s="8"/>
      <c r="L82" s="16"/>
      <c r="M82" s="16"/>
      <c r="N82" s="8"/>
      <c r="O82" s="16"/>
      <c r="P82" s="8"/>
    </row>
    <row r="83" spans="1:16" ht="15.75" customHeight="1">
      <c r="A83" s="57"/>
      <c r="B83" s="63"/>
      <c r="C83" s="79"/>
      <c r="D83" s="6"/>
      <c r="E83" s="1"/>
      <c r="F83" s="8"/>
      <c r="G83" s="10"/>
      <c r="J83" s="14"/>
      <c r="K83" s="8"/>
      <c r="L83" s="16"/>
      <c r="M83" s="16"/>
      <c r="N83" s="8"/>
      <c r="O83" s="16"/>
      <c r="P83" s="8"/>
    </row>
    <row r="84" spans="1:16" ht="15.75" customHeight="1">
      <c r="A84" s="57"/>
      <c r="B84" s="63"/>
      <c r="C84" s="79"/>
      <c r="D84" s="6"/>
      <c r="E84" s="1"/>
      <c r="F84" s="8"/>
      <c r="G84" s="10"/>
      <c r="J84" s="14"/>
      <c r="K84" s="8"/>
      <c r="L84" s="16"/>
      <c r="M84" s="16"/>
      <c r="N84" s="8"/>
      <c r="O84" s="16"/>
      <c r="P84" s="8"/>
    </row>
    <row r="85" spans="1:16" ht="15.75" customHeight="1">
      <c r="A85" s="57"/>
      <c r="B85" s="63"/>
      <c r="C85" s="79"/>
      <c r="D85" s="6"/>
      <c r="E85" s="1"/>
      <c r="F85" s="8"/>
      <c r="G85" s="10"/>
      <c r="J85" s="14"/>
      <c r="K85" s="8"/>
      <c r="L85" s="16"/>
      <c r="M85" s="16"/>
      <c r="N85" s="8"/>
      <c r="O85" s="16"/>
      <c r="P85" s="8"/>
    </row>
    <row r="86" spans="1:16" ht="15.75" customHeight="1">
      <c r="A86" s="57"/>
      <c r="B86" s="63"/>
      <c r="C86" s="79"/>
      <c r="D86" s="6"/>
      <c r="E86" s="1"/>
      <c r="F86" s="8"/>
      <c r="G86" s="10"/>
      <c r="J86" s="14"/>
      <c r="K86" s="8"/>
      <c r="L86" s="16"/>
      <c r="M86" s="16"/>
      <c r="N86" s="8"/>
      <c r="O86" s="16"/>
      <c r="P86" s="8"/>
    </row>
    <row r="87" spans="1:16" ht="15.75" customHeight="1">
      <c r="A87" s="57"/>
      <c r="B87" s="63"/>
      <c r="C87" s="79"/>
      <c r="D87" s="6"/>
      <c r="E87" s="1"/>
      <c r="F87" s="8"/>
      <c r="G87" s="10"/>
      <c r="J87" s="14"/>
      <c r="K87" s="8"/>
      <c r="L87" s="16"/>
      <c r="M87" s="16"/>
      <c r="N87" s="8"/>
      <c r="O87" s="16"/>
      <c r="P87" s="8"/>
    </row>
    <row r="88" spans="1:16" ht="15.75" customHeight="1">
      <c r="A88" s="57"/>
      <c r="B88" s="63"/>
      <c r="C88" s="79"/>
      <c r="D88" s="6"/>
      <c r="E88" s="1"/>
      <c r="F88" s="8"/>
      <c r="G88" s="10"/>
      <c r="J88" s="14"/>
      <c r="K88" s="8"/>
      <c r="L88" s="16"/>
      <c r="M88" s="16"/>
      <c r="N88" s="8"/>
      <c r="O88" s="16"/>
      <c r="P88" s="8"/>
    </row>
    <row r="89" spans="1:16" ht="15.75" customHeight="1">
      <c r="A89" s="57"/>
      <c r="B89" s="63"/>
      <c r="C89" s="79"/>
      <c r="D89" s="6"/>
      <c r="E89" s="1"/>
      <c r="F89" s="8"/>
      <c r="G89" s="10"/>
      <c r="J89" s="14"/>
      <c r="K89" s="8"/>
      <c r="L89" s="16"/>
      <c r="M89" s="16"/>
      <c r="N89" s="8"/>
      <c r="O89" s="16"/>
      <c r="P89" s="8"/>
    </row>
    <row r="90" spans="1:16" ht="15.75" customHeight="1">
      <c r="A90" s="57"/>
      <c r="B90" s="63"/>
      <c r="C90" s="79"/>
      <c r="D90" s="6"/>
      <c r="E90" s="1"/>
      <c r="F90" s="8"/>
      <c r="G90" s="10"/>
      <c r="J90" s="14"/>
      <c r="K90" s="8"/>
      <c r="L90" s="16"/>
      <c r="M90" s="16"/>
      <c r="N90" s="8"/>
      <c r="O90" s="16"/>
      <c r="P90" s="8"/>
    </row>
    <row r="91" spans="1:16" ht="15.75" customHeight="1">
      <c r="A91" s="57"/>
      <c r="B91" s="63"/>
      <c r="C91" s="79"/>
      <c r="D91" s="6"/>
      <c r="E91" s="1"/>
      <c r="F91" s="8"/>
      <c r="G91" s="10"/>
      <c r="J91" s="14"/>
      <c r="K91" s="8"/>
      <c r="L91" s="16"/>
      <c r="M91" s="16"/>
      <c r="N91" s="8"/>
      <c r="O91" s="16"/>
      <c r="P91" s="8"/>
    </row>
    <row r="92" spans="1:16" ht="15.75" customHeight="1">
      <c r="A92" s="57"/>
      <c r="B92" s="63"/>
      <c r="C92" s="79"/>
      <c r="D92" s="6"/>
      <c r="E92" s="1"/>
      <c r="F92" s="8"/>
      <c r="G92" s="10"/>
      <c r="J92" s="14"/>
      <c r="K92" s="8"/>
      <c r="L92" s="16"/>
      <c r="M92" s="16"/>
      <c r="N92" s="8"/>
      <c r="O92" s="16"/>
      <c r="P92" s="8"/>
    </row>
    <row r="93" spans="1:16" ht="15.75" customHeight="1">
      <c r="A93" s="57"/>
      <c r="B93" s="63"/>
      <c r="C93" s="79"/>
      <c r="D93" s="6"/>
      <c r="E93" s="1"/>
      <c r="F93" s="8"/>
      <c r="G93" s="10"/>
      <c r="J93" s="14"/>
      <c r="K93" s="8"/>
      <c r="L93" s="16"/>
      <c r="M93" s="16"/>
      <c r="N93" s="8"/>
      <c r="O93" s="16"/>
      <c r="P93" s="8"/>
    </row>
    <row r="94" spans="1:16" ht="15.75" customHeight="1">
      <c r="A94" s="57"/>
      <c r="B94" s="63"/>
      <c r="C94" s="79"/>
      <c r="D94" s="6"/>
      <c r="E94" s="1"/>
      <c r="F94" s="8"/>
      <c r="G94" s="10"/>
      <c r="J94" s="14"/>
      <c r="K94" s="8"/>
      <c r="L94" s="16"/>
      <c r="M94" s="16"/>
      <c r="N94" s="8"/>
      <c r="O94" s="16"/>
      <c r="P94" s="8"/>
    </row>
    <row r="95" spans="1:16" ht="15.75" customHeight="1">
      <c r="A95" s="57"/>
      <c r="B95" s="63"/>
      <c r="C95" s="79"/>
      <c r="D95" s="6"/>
      <c r="E95" s="1"/>
      <c r="F95" s="8"/>
      <c r="G95" s="10"/>
      <c r="J95" s="14"/>
      <c r="K95" s="8"/>
      <c r="L95" s="16"/>
      <c r="M95" s="16"/>
      <c r="N95" s="8"/>
      <c r="O95" s="16"/>
      <c r="P95" s="8"/>
    </row>
    <row r="96" spans="1:16" ht="15.75" customHeight="1">
      <c r="A96" s="57"/>
      <c r="B96" s="63"/>
      <c r="C96" s="79"/>
      <c r="D96" s="6"/>
      <c r="E96" s="1"/>
      <c r="F96" s="8"/>
      <c r="G96" s="10"/>
      <c r="J96" s="14"/>
      <c r="K96" s="8"/>
      <c r="L96" s="16"/>
      <c r="M96" s="16"/>
      <c r="N96" s="8"/>
      <c r="O96" s="16"/>
      <c r="P96" s="8"/>
    </row>
    <row r="97" spans="1:16" ht="15.75" customHeight="1">
      <c r="A97" s="57"/>
      <c r="B97" s="63"/>
      <c r="C97" s="79"/>
      <c r="D97" s="6"/>
      <c r="E97" s="1"/>
      <c r="F97" s="8"/>
      <c r="G97" s="10"/>
      <c r="J97" s="14"/>
      <c r="K97" s="8"/>
      <c r="L97" s="16"/>
      <c r="M97" s="16"/>
      <c r="N97" s="8"/>
      <c r="O97" s="16"/>
      <c r="P97" s="8"/>
    </row>
    <row r="98" spans="1:16" ht="15.75" customHeight="1">
      <c r="A98" s="57"/>
      <c r="B98" s="63"/>
      <c r="C98" s="79"/>
      <c r="D98" s="6"/>
      <c r="E98" s="1"/>
      <c r="F98" s="8"/>
      <c r="G98" s="10"/>
      <c r="J98" s="14"/>
      <c r="K98" s="8"/>
      <c r="L98" s="16"/>
      <c r="M98" s="16"/>
      <c r="N98" s="8"/>
      <c r="O98" s="16"/>
      <c r="P98" s="8"/>
    </row>
    <row r="99" spans="1:16" ht="15.75" customHeight="1">
      <c r="A99" s="57"/>
      <c r="B99" s="63"/>
      <c r="C99" s="79"/>
      <c r="D99" s="6"/>
      <c r="E99" s="1"/>
      <c r="F99" s="8"/>
      <c r="G99" s="10"/>
      <c r="J99" s="14"/>
      <c r="K99" s="8"/>
      <c r="L99" s="16"/>
      <c r="M99" s="16"/>
      <c r="N99" s="8"/>
      <c r="O99" s="16"/>
      <c r="P99" s="8"/>
    </row>
    <row r="100" spans="1:16" ht="15.75" customHeight="1">
      <c r="A100" s="57"/>
      <c r="B100" s="63"/>
      <c r="C100" s="79"/>
      <c r="D100" s="6"/>
      <c r="E100" s="1"/>
      <c r="F100" s="8"/>
      <c r="G100" s="10"/>
      <c r="J100" s="14"/>
      <c r="K100" s="8"/>
      <c r="L100" s="16"/>
      <c r="M100" s="16"/>
      <c r="N100" s="8"/>
      <c r="O100" s="16"/>
      <c r="P100" s="8"/>
    </row>
    <row r="101" spans="1:16" ht="15.75" customHeight="1">
      <c r="A101" s="57"/>
      <c r="B101" s="63"/>
      <c r="C101" s="79"/>
      <c r="D101" s="6"/>
      <c r="E101" s="1"/>
      <c r="F101" s="8"/>
      <c r="G101" s="10"/>
      <c r="J101" s="14"/>
      <c r="K101" s="8"/>
      <c r="L101" s="16"/>
      <c r="M101" s="16"/>
      <c r="N101" s="8"/>
      <c r="O101" s="16"/>
      <c r="P101" s="8"/>
    </row>
    <row r="102" spans="1:16" ht="15.75" customHeight="1">
      <c r="A102" s="57"/>
      <c r="B102" s="63"/>
      <c r="C102" s="79"/>
      <c r="D102" s="6"/>
      <c r="E102" s="1"/>
      <c r="F102" s="8"/>
      <c r="G102" s="10"/>
      <c r="J102" s="14"/>
      <c r="K102" s="8"/>
      <c r="L102" s="16"/>
      <c r="M102" s="16"/>
      <c r="N102" s="8"/>
      <c r="O102" s="16"/>
      <c r="P102" s="8"/>
    </row>
    <row r="103" spans="1:16" ht="15.75" customHeight="1">
      <c r="A103" s="57"/>
      <c r="B103" s="63"/>
      <c r="C103" s="79"/>
      <c r="D103" s="6"/>
      <c r="E103" s="1"/>
      <c r="F103" s="8"/>
      <c r="G103" s="10"/>
      <c r="J103" s="14"/>
      <c r="K103" s="8"/>
      <c r="L103" s="16"/>
      <c r="M103" s="16"/>
      <c r="N103" s="8"/>
      <c r="O103" s="16"/>
      <c r="P103" s="8"/>
    </row>
    <row r="104" spans="1:16" ht="15.75" customHeight="1">
      <c r="A104" s="57"/>
      <c r="B104" s="63"/>
      <c r="C104" s="79"/>
      <c r="D104" s="6"/>
      <c r="E104" s="1"/>
      <c r="F104" s="8"/>
      <c r="G104" s="10"/>
      <c r="J104" s="14"/>
      <c r="K104" s="8"/>
      <c r="L104" s="16"/>
      <c r="M104" s="16"/>
      <c r="N104" s="8"/>
      <c r="O104" s="16"/>
      <c r="P104" s="8"/>
    </row>
    <row r="105" spans="1:16" ht="15.75" customHeight="1">
      <c r="A105" s="57"/>
      <c r="B105" s="63"/>
      <c r="C105" s="79"/>
      <c r="D105" s="6"/>
      <c r="E105" s="1"/>
      <c r="F105" s="8"/>
      <c r="G105" s="10"/>
      <c r="J105" s="14"/>
      <c r="K105" s="8"/>
      <c r="L105" s="16"/>
      <c r="M105" s="16"/>
      <c r="N105" s="8"/>
      <c r="O105" s="16"/>
      <c r="P105" s="8"/>
    </row>
    <row r="106" spans="1:16" ht="15.75" customHeight="1">
      <c r="A106" s="57"/>
      <c r="B106" s="63"/>
      <c r="C106" s="79"/>
      <c r="D106" s="6"/>
      <c r="E106" s="1"/>
      <c r="F106" s="8"/>
      <c r="G106" s="10"/>
      <c r="J106" s="14"/>
      <c r="K106" s="8"/>
      <c r="L106" s="16"/>
      <c r="M106" s="16"/>
      <c r="N106" s="8"/>
      <c r="O106" s="16"/>
      <c r="P106" s="8"/>
    </row>
    <row r="107" spans="1:16" ht="15.75" customHeight="1">
      <c r="A107" s="57"/>
      <c r="B107" s="63"/>
      <c r="C107" s="79"/>
      <c r="D107" s="6"/>
      <c r="E107" s="1"/>
      <c r="F107" s="8"/>
      <c r="G107" s="10"/>
      <c r="J107" s="14"/>
      <c r="K107" s="8"/>
      <c r="L107" s="16"/>
      <c r="M107" s="16"/>
      <c r="N107" s="8"/>
      <c r="O107" s="16"/>
      <c r="P107" s="8"/>
    </row>
    <row r="108" spans="1:16" ht="15.75" customHeight="1">
      <c r="A108" s="57"/>
      <c r="B108" s="63"/>
      <c r="C108" s="79"/>
      <c r="D108" s="6"/>
      <c r="E108" s="1"/>
      <c r="F108" s="8"/>
      <c r="G108" s="10"/>
      <c r="J108" s="14"/>
      <c r="K108" s="8"/>
      <c r="L108" s="16"/>
      <c r="M108" s="16"/>
      <c r="N108" s="8"/>
      <c r="O108" s="16"/>
      <c r="P108" s="8"/>
    </row>
    <row r="109" spans="1:16" ht="15.75" customHeight="1">
      <c r="A109" s="57"/>
      <c r="B109" s="63"/>
      <c r="C109" s="79"/>
      <c r="D109" s="6"/>
      <c r="E109" s="1"/>
      <c r="F109" s="8"/>
      <c r="G109" s="10"/>
      <c r="J109" s="14"/>
      <c r="K109" s="8"/>
      <c r="L109" s="16"/>
      <c r="M109" s="16"/>
      <c r="N109" s="8"/>
      <c r="O109" s="16"/>
      <c r="P109" s="8"/>
    </row>
    <row r="110" spans="1:16" ht="15.75" customHeight="1">
      <c r="A110" s="57"/>
      <c r="B110" s="63"/>
      <c r="C110" s="79"/>
      <c r="D110" s="6"/>
      <c r="E110" s="1"/>
      <c r="F110" s="8"/>
      <c r="G110" s="10"/>
      <c r="J110" s="14"/>
      <c r="K110" s="8"/>
      <c r="L110" s="16"/>
      <c r="M110" s="16"/>
      <c r="N110" s="8"/>
      <c r="O110" s="16"/>
      <c r="P110" s="8"/>
    </row>
    <row r="111" spans="1:16" ht="15.75" customHeight="1">
      <c r="A111" s="57"/>
      <c r="B111" s="63"/>
      <c r="C111" s="79"/>
      <c r="D111" s="6"/>
      <c r="E111" s="1"/>
      <c r="F111" s="8"/>
      <c r="G111" s="10"/>
      <c r="J111" s="14"/>
      <c r="K111" s="8"/>
      <c r="L111" s="16"/>
      <c r="M111" s="16"/>
      <c r="N111" s="8"/>
      <c r="O111" s="16"/>
      <c r="P111" s="8"/>
    </row>
    <row r="112" spans="1:16" ht="15.75" customHeight="1">
      <c r="A112" s="57"/>
      <c r="B112" s="63"/>
      <c r="C112" s="79"/>
      <c r="D112" s="6"/>
      <c r="E112" s="1"/>
      <c r="F112" s="8"/>
      <c r="G112" s="10"/>
      <c r="J112" s="14"/>
      <c r="K112" s="8"/>
      <c r="L112" s="16"/>
      <c r="M112" s="16"/>
      <c r="N112" s="8"/>
      <c r="O112" s="16"/>
      <c r="P112" s="8"/>
    </row>
    <row r="113" spans="1:16" ht="15.75" customHeight="1">
      <c r="A113" s="57"/>
      <c r="B113" s="63"/>
      <c r="C113" s="79"/>
      <c r="D113" s="6"/>
      <c r="E113" s="1"/>
      <c r="F113" s="8"/>
      <c r="G113" s="10"/>
      <c r="J113" s="14"/>
      <c r="K113" s="8"/>
      <c r="L113" s="16"/>
      <c r="M113" s="16"/>
      <c r="N113" s="8"/>
      <c r="O113" s="16"/>
      <c r="P113" s="8"/>
    </row>
    <row r="114" spans="1:16" ht="15.75" customHeight="1">
      <c r="A114" s="57"/>
      <c r="B114" s="63"/>
      <c r="C114" s="79"/>
      <c r="D114" s="6"/>
      <c r="E114" s="1"/>
      <c r="F114" s="8"/>
      <c r="G114" s="10"/>
      <c r="J114" s="14"/>
      <c r="K114" s="8"/>
      <c r="L114" s="16"/>
      <c r="M114" s="16"/>
      <c r="N114" s="8"/>
      <c r="O114" s="16"/>
      <c r="P114" s="8"/>
    </row>
    <row r="115" spans="1:16" ht="15.75" customHeight="1">
      <c r="A115" s="57"/>
      <c r="B115" s="63"/>
      <c r="C115" s="79"/>
      <c r="D115" s="6"/>
      <c r="E115" s="1"/>
      <c r="F115" s="8"/>
      <c r="G115" s="10"/>
      <c r="J115" s="14"/>
      <c r="K115" s="8"/>
      <c r="L115" s="16"/>
      <c r="M115" s="16"/>
      <c r="N115" s="8"/>
      <c r="O115" s="16"/>
      <c r="P115" s="8"/>
    </row>
    <row r="116" spans="1:16" ht="15.75" customHeight="1">
      <c r="A116" s="57"/>
      <c r="B116" s="63"/>
      <c r="C116" s="79"/>
      <c r="D116" s="6"/>
      <c r="E116" s="1"/>
      <c r="F116" s="8"/>
      <c r="G116" s="10"/>
      <c r="J116" s="14"/>
      <c r="K116" s="8"/>
      <c r="L116" s="16"/>
      <c r="M116" s="16"/>
      <c r="N116" s="8"/>
      <c r="O116" s="16"/>
      <c r="P116" s="8"/>
    </row>
    <row r="117" spans="1:16" ht="15.75" customHeight="1">
      <c r="A117" s="57"/>
      <c r="B117" s="63"/>
      <c r="C117" s="79"/>
      <c r="D117" s="6"/>
      <c r="E117" s="1"/>
      <c r="F117" s="8"/>
      <c r="G117" s="10"/>
      <c r="J117" s="14"/>
      <c r="K117" s="8"/>
      <c r="L117" s="16"/>
      <c r="M117" s="16"/>
      <c r="N117" s="8"/>
      <c r="O117" s="16"/>
      <c r="P117" s="8"/>
    </row>
    <row r="118" spans="1:16" ht="15.75" customHeight="1">
      <c r="A118" s="57"/>
      <c r="B118" s="63"/>
      <c r="C118" s="79"/>
      <c r="D118" s="6"/>
      <c r="E118" s="1"/>
      <c r="F118" s="8"/>
      <c r="G118" s="10"/>
      <c r="J118" s="14"/>
      <c r="K118" s="8"/>
      <c r="L118" s="16"/>
      <c r="M118" s="16"/>
      <c r="N118" s="8"/>
      <c r="O118" s="16"/>
      <c r="P118" s="8"/>
    </row>
    <row r="119" spans="1:16" ht="15.75" customHeight="1">
      <c r="A119" s="57"/>
      <c r="B119" s="63"/>
      <c r="C119" s="79"/>
      <c r="D119" s="6"/>
      <c r="E119" s="1"/>
      <c r="F119" s="8"/>
      <c r="G119" s="10"/>
      <c r="J119" s="14"/>
      <c r="K119" s="8"/>
      <c r="L119" s="16"/>
      <c r="M119" s="16"/>
      <c r="N119" s="8"/>
      <c r="O119" s="16"/>
      <c r="P119" s="8"/>
    </row>
    <row r="120" spans="1:16" ht="15.75" customHeight="1">
      <c r="A120" s="57"/>
      <c r="B120" s="63"/>
      <c r="C120" s="79"/>
      <c r="D120" s="6"/>
      <c r="E120" s="1"/>
      <c r="F120" s="8"/>
      <c r="G120" s="10"/>
      <c r="J120" s="14"/>
      <c r="K120" s="8"/>
      <c r="L120" s="16"/>
      <c r="M120" s="16"/>
      <c r="N120" s="8"/>
      <c r="O120" s="16"/>
      <c r="P120" s="8"/>
    </row>
    <row r="121" spans="1:16" ht="15.75" customHeight="1">
      <c r="A121" s="57"/>
      <c r="B121" s="63"/>
      <c r="C121" s="79"/>
      <c r="D121" s="6"/>
      <c r="E121" s="1"/>
      <c r="F121" s="8"/>
      <c r="G121" s="10"/>
      <c r="J121" s="14"/>
      <c r="K121" s="8"/>
      <c r="L121" s="16"/>
      <c r="M121" s="16"/>
      <c r="N121" s="8"/>
      <c r="O121" s="16"/>
      <c r="P121" s="8"/>
    </row>
    <row r="122" spans="1:16" ht="15.75" customHeight="1">
      <c r="A122" s="57"/>
      <c r="B122" s="63"/>
      <c r="C122" s="79"/>
      <c r="D122" s="6"/>
      <c r="E122" s="1"/>
      <c r="F122" s="8"/>
      <c r="G122" s="10"/>
      <c r="J122" s="14"/>
      <c r="K122" s="8"/>
      <c r="L122" s="16"/>
      <c r="M122" s="16"/>
      <c r="N122" s="8"/>
      <c r="O122" s="16"/>
      <c r="P122" s="8"/>
    </row>
    <row r="123" spans="1:16" ht="15.75" customHeight="1">
      <c r="A123" s="57"/>
      <c r="B123" s="63"/>
      <c r="C123" s="79"/>
      <c r="D123" s="6"/>
      <c r="E123" s="1"/>
      <c r="F123" s="8"/>
      <c r="G123" s="10"/>
      <c r="J123" s="14"/>
      <c r="K123" s="8"/>
      <c r="L123" s="16"/>
      <c r="M123" s="16"/>
      <c r="N123" s="8"/>
      <c r="O123" s="16"/>
      <c r="P123" s="8"/>
    </row>
    <row r="124" spans="1:16" ht="15.75" customHeight="1">
      <c r="A124" s="57"/>
      <c r="B124" s="63"/>
      <c r="C124" s="79"/>
      <c r="D124" s="6"/>
      <c r="E124" s="1"/>
      <c r="F124" s="8"/>
      <c r="G124" s="10"/>
      <c r="J124" s="14"/>
      <c r="K124" s="8"/>
      <c r="L124" s="16"/>
      <c r="M124" s="16"/>
      <c r="N124" s="8"/>
      <c r="O124" s="16"/>
      <c r="P124" s="8"/>
    </row>
    <row r="125" spans="1:16" ht="15.75" customHeight="1">
      <c r="A125" s="57"/>
      <c r="B125" s="63"/>
      <c r="C125" s="79"/>
      <c r="D125" s="6"/>
      <c r="E125" s="1"/>
      <c r="F125" s="8"/>
      <c r="G125" s="10"/>
      <c r="J125" s="14"/>
      <c r="K125" s="8"/>
      <c r="L125" s="16"/>
      <c r="M125" s="16"/>
      <c r="N125" s="8"/>
      <c r="O125" s="16"/>
      <c r="P125" s="8"/>
    </row>
    <row r="126" spans="1:16" ht="15.75" customHeight="1">
      <c r="A126" s="57"/>
      <c r="B126" s="63"/>
      <c r="C126" s="79"/>
      <c r="D126" s="6"/>
      <c r="E126" s="1"/>
      <c r="F126" s="8"/>
      <c r="G126" s="10"/>
      <c r="J126" s="14"/>
      <c r="K126" s="8"/>
      <c r="L126" s="16"/>
      <c r="M126" s="16"/>
      <c r="N126" s="8"/>
      <c r="O126" s="16"/>
      <c r="P126" s="8"/>
    </row>
    <row r="127" spans="1:16" ht="15.75" customHeight="1">
      <c r="A127" s="57"/>
      <c r="B127" s="63"/>
      <c r="C127" s="79"/>
      <c r="D127" s="6"/>
      <c r="E127" s="1"/>
      <c r="F127" s="8"/>
      <c r="G127" s="10"/>
      <c r="J127" s="14"/>
      <c r="K127" s="8"/>
      <c r="L127" s="16"/>
      <c r="M127" s="16"/>
      <c r="N127" s="8"/>
      <c r="O127" s="16"/>
      <c r="P127" s="8"/>
    </row>
    <row r="128" spans="1:16" ht="15.75" customHeight="1">
      <c r="A128" s="57"/>
      <c r="B128" s="63"/>
      <c r="C128" s="79"/>
      <c r="D128" s="6"/>
      <c r="E128" s="1"/>
      <c r="F128" s="8"/>
      <c r="G128" s="10"/>
      <c r="J128" s="14"/>
      <c r="K128" s="8"/>
      <c r="L128" s="16"/>
      <c r="M128" s="16"/>
      <c r="N128" s="8"/>
      <c r="O128" s="16"/>
      <c r="P128" s="8"/>
    </row>
    <row r="129" spans="1:16" ht="15.75" customHeight="1">
      <c r="A129" s="57"/>
      <c r="B129" s="63"/>
      <c r="C129" s="79"/>
      <c r="D129" s="6"/>
      <c r="E129" s="1"/>
      <c r="F129" s="8"/>
      <c r="G129" s="10"/>
      <c r="J129" s="14"/>
      <c r="K129" s="8"/>
      <c r="L129" s="16"/>
      <c r="M129" s="16"/>
      <c r="N129" s="8"/>
      <c r="O129" s="16"/>
      <c r="P129" s="8"/>
    </row>
    <row r="130" spans="1:16" ht="15.75" customHeight="1">
      <c r="A130" s="57"/>
      <c r="B130" s="63"/>
      <c r="C130" s="79"/>
      <c r="D130" s="6"/>
      <c r="E130" s="1"/>
      <c r="F130" s="8"/>
      <c r="G130" s="10"/>
      <c r="J130" s="14"/>
      <c r="K130" s="8"/>
      <c r="L130" s="16"/>
      <c r="M130" s="16"/>
      <c r="N130" s="8"/>
      <c r="O130" s="16"/>
      <c r="P130" s="8"/>
    </row>
    <row r="131" spans="1:16" ht="15.75" customHeight="1">
      <c r="A131" s="57"/>
      <c r="B131" s="63"/>
      <c r="C131" s="79"/>
      <c r="D131" s="6"/>
      <c r="E131" s="1"/>
      <c r="F131" s="8"/>
      <c r="G131" s="10"/>
      <c r="J131" s="14"/>
      <c r="K131" s="8"/>
      <c r="L131" s="16"/>
      <c r="M131" s="16"/>
      <c r="N131" s="8"/>
      <c r="O131" s="16"/>
      <c r="P131" s="8"/>
    </row>
    <row r="132" spans="1:16" ht="15.75" customHeight="1">
      <c r="A132" s="57"/>
      <c r="B132" s="63"/>
      <c r="C132" s="79"/>
      <c r="D132" s="6"/>
      <c r="E132" s="1"/>
      <c r="F132" s="8"/>
      <c r="G132" s="10"/>
      <c r="J132" s="14"/>
      <c r="K132" s="8"/>
      <c r="L132" s="16"/>
      <c r="M132" s="16"/>
      <c r="N132" s="8"/>
      <c r="O132" s="16"/>
      <c r="P132" s="8"/>
    </row>
    <row r="133" spans="1:16" ht="15.75" customHeight="1">
      <c r="A133" s="57"/>
      <c r="B133" s="63"/>
      <c r="C133" s="79"/>
      <c r="D133" s="6"/>
      <c r="E133" s="1"/>
      <c r="F133" s="8"/>
      <c r="G133" s="10"/>
      <c r="J133" s="14"/>
      <c r="K133" s="8"/>
      <c r="L133" s="16"/>
      <c r="M133" s="16"/>
      <c r="N133" s="8"/>
      <c r="O133" s="16"/>
      <c r="P133" s="8"/>
    </row>
    <row r="134" spans="1:16" ht="15.75" customHeight="1">
      <c r="A134" s="57"/>
      <c r="B134" s="63"/>
      <c r="C134" s="79"/>
      <c r="D134" s="6"/>
      <c r="E134" s="1"/>
      <c r="F134" s="8"/>
      <c r="G134" s="10"/>
      <c r="J134" s="14"/>
      <c r="K134" s="8"/>
      <c r="L134" s="16"/>
      <c r="M134" s="16"/>
      <c r="N134" s="8"/>
      <c r="O134" s="16"/>
      <c r="P134" s="8"/>
    </row>
    <row r="135" spans="1:16" ht="15.75" customHeight="1">
      <c r="A135" s="57"/>
      <c r="B135" s="63"/>
      <c r="C135" s="79"/>
      <c r="D135" s="6"/>
      <c r="E135" s="1"/>
      <c r="F135" s="8"/>
      <c r="G135" s="10"/>
      <c r="J135" s="14"/>
      <c r="K135" s="8"/>
      <c r="L135" s="16"/>
      <c r="M135" s="16"/>
      <c r="N135" s="8"/>
      <c r="O135" s="16"/>
      <c r="P135" s="8"/>
    </row>
    <row r="136" spans="1:16" ht="15.75" customHeight="1">
      <c r="A136" s="57"/>
      <c r="B136" s="63"/>
      <c r="C136" s="79"/>
      <c r="D136" s="6"/>
      <c r="E136" s="1"/>
      <c r="F136" s="8"/>
      <c r="G136" s="10"/>
      <c r="J136" s="14"/>
      <c r="K136" s="8"/>
      <c r="L136" s="16"/>
      <c r="M136" s="16"/>
      <c r="N136" s="8"/>
      <c r="O136" s="16"/>
      <c r="P136" s="8"/>
    </row>
    <row r="137" spans="1:16" ht="15.75" customHeight="1">
      <c r="A137" s="57"/>
      <c r="B137" s="63"/>
      <c r="C137" s="79"/>
      <c r="D137" s="6"/>
      <c r="E137" s="1"/>
      <c r="F137" s="8"/>
      <c r="G137" s="10"/>
      <c r="J137" s="14"/>
      <c r="K137" s="8"/>
      <c r="L137" s="16"/>
      <c r="M137" s="16"/>
      <c r="N137" s="8"/>
      <c r="O137" s="16"/>
      <c r="P137" s="8"/>
    </row>
    <row r="138" spans="1:16" ht="15.75" customHeight="1">
      <c r="A138" s="57"/>
      <c r="B138" s="63"/>
      <c r="C138" s="79"/>
      <c r="D138" s="6"/>
      <c r="E138" s="1"/>
      <c r="F138" s="8"/>
      <c r="G138" s="10"/>
      <c r="J138" s="14"/>
      <c r="K138" s="8"/>
      <c r="L138" s="16"/>
      <c r="M138" s="16"/>
      <c r="N138" s="8"/>
      <c r="O138" s="16"/>
      <c r="P138" s="8"/>
    </row>
    <row r="139" spans="1:16" ht="15.75" customHeight="1">
      <c r="A139" s="57"/>
      <c r="B139" s="63"/>
      <c r="C139" s="79"/>
      <c r="D139" s="6"/>
      <c r="E139" s="1"/>
      <c r="F139" s="8"/>
      <c r="G139" s="10"/>
      <c r="J139" s="14"/>
      <c r="K139" s="8"/>
      <c r="L139" s="16"/>
      <c r="M139" s="16"/>
      <c r="N139" s="8"/>
      <c r="O139" s="16"/>
      <c r="P139" s="8"/>
    </row>
    <row r="140" spans="1:16" ht="15.75" customHeight="1">
      <c r="A140" s="57"/>
      <c r="B140" s="63"/>
      <c r="C140" s="79"/>
      <c r="D140" s="6"/>
      <c r="E140" s="1"/>
      <c r="F140" s="8"/>
      <c r="G140" s="10"/>
      <c r="J140" s="14"/>
      <c r="K140" s="8"/>
      <c r="L140" s="16"/>
      <c r="M140" s="16"/>
      <c r="N140" s="8"/>
      <c r="O140" s="16"/>
      <c r="P140" s="8"/>
    </row>
    <row r="141" spans="1:16" ht="15.75" customHeight="1">
      <c r="A141" s="57"/>
      <c r="B141" s="63"/>
      <c r="C141" s="79"/>
      <c r="D141" s="6"/>
      <c r="E141" s="1"/>
      <c r="F141" s="8"/>
      <c r="G141" s="10"/>
      <c r="J141" s="14"/>
      <c r="K141" s="8"/>
      <c r="L141" s="16"/>
      <c r="M141" s="16"/>
      <c r="N141" s="8"/>
      <c r="O141" s="16"/>
      <c r="P141" s="8"/>
    </row>
    <row r="142" spans="1:16" ht="15.75" customHeight="1">
      <c r="A142" s="57"/>
      <c r="B142" s="63"/>
      <c r="C142" s="79"/>
      <c r="D142" s="6"/>
      <c r="E142" s="1"/>
      <c r="F142" s="8"/>
      <c r="G142" s="10"/>
      <c r="J142" s="14"/>
      <c r="K142" s="8"/>
      <c r="L142" s="16"/>
      <c r="M142" s="16"/>
      <c r="N142" s="8"/>
      <c r="O142" s="16"/>
      <c r="P142" s="8"/>
    </row>
    <row r="143" spans="1:16" ht="15.75" customHeight="1">
      <c r="A143" s="57"/>
      <c r="B143" s="63"/>
      <c r="C143" s="79"/>
      <c r="D143" s="6"/>
      <c r="E143" s="1"/>
      <c r="F143" s="8"/>
      <c r="G143" s="10"/>
      <c r="J143" s="14"/>
      <c r="K143" s="8"/>
      <c r="L143" s="16"/>
      <c r="M143" s="16"/>
      <c r="N143" s="8"/>
      <c r="O143" s="16"/>
      <c r="P143" s="8"/>
    </row>
    <row r="144" spans="1:16" ht="15.75" customHeight="1">
      <c r="A144" s="57"/>
      <c r="B144" s="63"/>
      <c r="C144" s="79"/>
      <c r="D144" s="6"/>
      <c r="E144" s="1"/>
      <c r="F144" s="8"/>
      <c r="G144" s="10"/>
      <c r="J144" s="14"/>
      <c r="K144" s="8"/>
      <c r="L144" s="16"/>
      <c r="M144" s="16"/>
      <c r="N144" s="8"/>
      <c r="O144" s="16"/>
      <c r="P144" s="8"/>
    </row>
    <row r="145" spans="1:16" ht="15.75" customHeight="1">
      <c r="A145" s="57"/>
      <c r="B145" s="63"/>
      <c r="C145" s="79"/>
      <c r="D145" s="6"/>
      <c r="E145" s="1"/>
      <c r="F145" s="8"/>
      <c r="G145" s="10"/>
      <c r="J145" s="14"/>
      <c r="K145" s="8"/>
      <c r="L145" s="16"/>
      <c r="M145" s="16"/>
      <c r="N145" s="8"/>
      <c r="O145" s="16"/>
      <c r="P145" s="8"/>
    </row>
    <row r="146" spans="1:16" ht="15.75" customHeight="1">
      <c r="A146" s="57"/>
      <c r="B146" s="63"/>
      <c r="C146" s="79"/>
      <c r="D146" s="6"/>
      <c r="E146" s="1"/>
      <c r="F146" s="8"/>
      <c r="G146" s="10"/>
      <c r="J146" s="14"/>
      <c r="K146" s="8"/>
      <c r="L146" s="16"/>
      <c r="M146" s="16"/>
      <c r="N146" s="8"/>
      <c r="O146" s="16"/>
      <c r="P146" s="8"/>
    </row>
    <row r="147" spans="1:16" ht="15.75" customHeight="1">
      <c r="A147" s="57"/>
      <c r="B147" s="63"/>
      <c r="C147" s="79"/>
      <c r="D147" s="6"/>
      <c r="E147" s="1"/>
      <c r="F147" s="8"/>
      <c r="G147" s="10"/>
      <c r="J147" s="14"/>
      <c r="K147" s="8"/>
      <c r="L147" s="16"/>
      <c r="M147" s="16"/>
      <c r="N147" s="8"/>
      <c r="O147" s="16"/>
      <c r="P147" s="8"/>
    </row>
    <row r="148" spans="1:16" ht="15.75" customHeight="1">
      <c r="A148" s="57"/>
      <c r="B148" s="63"/>
      <c r="C148" s="79"/>
      <c r="D148" s="6"/>
      <c r="E148" s="1"/>
      <c r="F148" s="8"/>
      <c r="G148" s="10"/>
      <c r="J148" s="14"/>
      <c r="K148" s="8"/>
      <c r="L148" s="16"/>
      <c r="M148" s="16"/>
      <c r="N148" s="8"/>
      <c r="O148" s="16"/>
      <c r="P148" s="8"/>
    </row>
    <row r="149" spans="1:16" ht="15.75" customHeight="1">
      <c r="A149" s="57"/>
      <c r="B149" s="63"/>
      <c r="C149" s="79"/>
      <c r="D149" s="6"/>
      <c r="E149" s="1"/>
      <c r="F149" s="8"/>
      <c r="G149" s="10"/>
      <c r="J149" s="14"/>
      <c r="K149" s="8"/>
      <c r="L149" s="16"/>
      <c r="M149" s="16"/>
      <c r="N149" s="8"/>
      <c r="O149" s="16"/>
      <c r="P149" s="8"/>
    </row>
    <row r="150" spans="1:16" ht="15.75" customHeight="1">
      <c r="A150" s="57"/>
      <c r="B150" s="63"/>
      <c r="C150" s="79"/>
      <c r="D150" s="6"/>
      <c r="E150" s="1"/>
      <c r="F150" s="8"/>
      <c r="G150" s="10"/>
      <c r="J150" s="14"/>
      <c r="K150" s="8"/>
      <c r="L150" s="16"/>
      <c r="M150" s="16"/>
      <c r="N150" s="8"/>
      <c r="O150" s="16"/>
      <c r="P150" s="8"/>
    </row>
    <row r="151" spans="1:16" ht="15.75" customHeight="1">
      <c r="A151" s="57"/>
      <c r="B151" s="63"/>
      <c r="C151" s="79"/>
      <c r="D151" s="6"/>
      <c r="E151" s="1"/>
      <c r="F151" s="8"/>
      <c r="G151" s="10"/>
      <c r="J151" s="14"/>
      <c r="K151" s="8"/>
      <c r="L151" s="16"/>
      <c r="M151" s="16"/>
      <c r="N151" s="8"/>
      <c r="O151" s="16"/>
      <c r="P151" s="8"/>
    </row>
    <row r="152" spans="1:16" ht="15.75" customHeight="1">
      <c r="A152" s="57"/>
      <c r="B152" s="63"/>
      <c r="C152" s="79"/>
      <c r="D152" s="6"/>
      <c r="E152" s="1"/>
      <c r="F152" s="8"/>
      <c r="G152" s="10"/>
      <c r="J152" s="14"/>
      <c r="K152" s="8"/>
      <c r="L152" s="16"/>
      <c r="M152" s="16"/>
      <c r="N152" s="8"/>
      <c r="O152" s="16"/>
      <c r="P152" s="8"/>
    </row>
    <row r="153" spans="1:16" ht="15.75" customHeight="1">
      <c r="A153" s="57"/>
      <c r="B153" s="63"/>
      <c r="C153" s="79"/>
      <c r="D153" s="6"/>
      <c r="E153" s="1"/>
      <c r="F153" s="8"/>
      <c r="G153" s="10"/>
      <c r="J153" s="14"/>
      <c r="K153" s="8"/>
      <c r="L153" s="16"/>
      <c r="M153" s="16"/>
      <c r="N153" s="8"/>
      <c r="O153" s="16"/>
      <c r="P153" s="8"/>
    </row>
    <row r="154" spans="1:16" ht="15.75" customHeight="1">
      <c r="A154" s="57"/>
      <c r="B154" s="63"/>
      <c r="C154" s="79"/>
      <c r="D154" s="6"/>
      <c r="E154" s="1"/>
      <c r="F154" s="8"/>
      <c r="G154" s="10"/>
      <c r="J154" s="14"/>
      <c r="K154" s="8"/>
      <c r="L154" s="16"/>
      <c r="M154" s="16"/>
      <c r="N154" s="8"/>
      <c r="O154" s="16"/>
      <c r="P154" s="8"/>
    </row>
    <row r="155" spans="1:16" ht="15.75" customHeight="1">
      <c r="A155" s="57"/>
      <c r="B155" s="63"/>
      <c r="C155" s="79"/>
      <c r="D155" s="6"/>
      <c r="E155" s="1"/>
      <c r="F155" s="8"/>
      <c r="G155" s="10"/>
      <c r="J155" s="14"/>
      <c r="K155" s="8"/>
      <c r="L155" s="16"/>
      <c r="M155" s="16"/>
      <c r="N155" s="8"/>
      <c r="O155" s="16"/>
      <c r="P155" s="8"/>
    </row>
    <row r="156" spans="1:16" ht="15.75" customHeight="1">
      <c r="A156" s="57"/>
      <c r="B156" s="63"/>
      <c r="C156" s="79"/>
      <c r="D156" s="6"/>
      <c r="E156" s="1"/>
      <c r="F156" s="8"/>
      <c r="G156" s="10"/>
      <c r="J156" s="14"/>
      <c r="K156" s="8"/>
      <c r="L156" s="16"/>
      <c r="M156" s="16"/>
      <c r="N156" s="8"/>
      <c r="O156" s="16"/>
      <c r="P156" s="8"/>
    </row>
    <row r="157" spans="1:16" ht="15.75" customHeight="1">
      <c r="A157" s="57"/>
      <c r="B157" s="63"/>
      <c r="C157" s="79"/>
      <c r="D157" s="6"/>
      <c r="E157" s="1"/>
      <c r="F157" s="8"/>
      <c r="G157" s="10"/>
      <c r="J157" s="14"/>
      <c r="K157" s="8"/>
      <c r="L157" s="16"/>
      <c r="M157" s="16"/>
      <c r="N157" s="8"/>
      <c r="O157" s="16"/>
      <c r="P157" s="8"/>
    </row>
    <row r="158" spans="1:16" ht="15.75" customHeight="1">
      <c r="A158" s="57"/>
      <c r="B158" s="63"/>
      <c r="C158" s="79"/>
      <c r="D158" s="6"/>
      <c r="E158" s="1"/>
      <c r="F158" s="8"/>
      <c r="G158" s="10"/>
      <c r="J158" s="14"/>
      <c r="K158" s="8"/>
      <c r="L158" s="16"/>
      <c r="M158" s="16"/>
      <c r="N158" s="8"/>
      <c r="O158" s="16"/>
      <c r="P158" s="8"/>
    </row>
    <row r="159" spans="1:16" ht="15.75" customHeight="1">
      <c r="A159" s="57"/>
      <c r="B159" s="63"/>
      <c r="C159" s="79"/>
      <c r="D159" s="6"/>
      <c r="E159" s="1"/>
      <c r="F159" s="8"/>
      <c r="G159" s="10"/>
      <c r="J159" s="14"/>
      <c r="K159" s="8"/>
      <c r="L159" s="16"/>
      <c r="M159" s="16"/>
      <c r="N159" s="8"/>
      <c r="O159" s="16"/>
      <c r="P159" s="8"/>
    </row>
    <row r="160" spans="1:16" ht="15.75" customHeight="1">
      <c r="A160" s="57"/>
      <c r="B160" s="63"/>
      <c r="C160" s="79"/>
      <c r="D160" s="6"/>
      <c r="E160" s="1"/>
      <c r="F160" s="8"/>
      <c r="G160" s="10"/>
      <c r="J160" s="14"/>
      <c r="K160" s="8"/>
      <c r="L160" s="16"/>
      <c r="M160" s="16"/>
      <c r="N160" s="8"/>
      <c r="O160" s="16"/>
      <c r="P160" s="8"/>
    </row>
    <row r="161" spans="1:16" ht="15.75" customHeight="1">
      <c r="A161" s="57"/>
      <c r="B161" s="63"/>
      <c r="C161" s="79"/>
      <c r="D161" s="6"/>
      <c r="E161" s="1"/>
      <c r="F161" s="8"/>
      <c r="G161" s="10"/>
      <c r="J161" s="14"/>
      <c r="K161" s="8"/>
      <c r="L161" s="16"/>
      <c r="M161" s="16"/>
      <c r="N161" s="8"/>
      <c r="O161" s="16"/>
      <c r="P161" s="8"/>
    </row>
    <row r="162" spans="1:16" ht="15.75" customHeight="1">
      <c r="A162" s="57"/>
      <c r="B162" s="63"/>
      <c r="C162" s="79"/>
      <c r="D162" s="6"/>
      <c r="E162" s="1"/>
      <c r="F162" s="8"/>
      <c r="G162" s="10"/>
      <c r="J162" s="14"/>
      <c r="K162" s="8"/>
      <c r="L162" s="16"/>
      <c r="M162" s="16"/>
      <c r="N162" s="8"/>
      <c r="O162" s="16"/>
      <c r="P162" s="8"/>
    </row>
    <row r="163" spans="1:16" ht="15.75" customHeight="1">
      <c r="A163" s="57"/>
      <c r="B163" s="63"/>
      <c r="C163" s="79"/>
      <c r="D163" s="6"/>
      <c r="E163" s="1"/>
      <c r="F163" s="8"/>
      <c r="G163" s="10"/>
      <c r="J163" s="14"/>
      <c r="K163" s="8"/>
      <c r="L163" s="16"/>
      <c r="M163" s="16"/>
      <c r="N163" s="8"/>
      <c r="O163" s="16"/>
      <c r="P163" s="8"/>
    </row>
    <row r="164" spans="1:16" ht="15.75" customHeight="1">
      <c r="A164" s="57"/>
      <c r="B164" s="63"/>
      <c r="C164" s="79"/>
      <c r="D164" s="6"/>
      <c r="E164" s="1"/>
      <c r="F164" s="8"/>
      <c r="G164" s="10"/>
      <c r="J164" s="14"/>
      <c r="K164" s="8"/>
      <c r="L164" s="16"/>
      <c r="M164" s="16"/>
      <c r="N164" s="8"/>
      <c r="O164" s="16"/>
      <c r="P164" s="8"/>
    </row>
    <row r="165" spans="1:16" ht="15.75" customHeight="1">
      <c r="A165" s="57"/>
      <c r="B165" s="63"/>
      <c r="C165" s="79"/>
      <c r="D165" s="6"/>
      <c r="E165" s="1"/>
      <c r="F165" s="8"/>
      <c r="G165" s="10"/>
      <c r="J165" s="14"/>
      <c r="K165" s="8"/>
      <c r="L165" s="16"/>
      <c r="M165" s="16"/>
      <c r="N165" s="8"/>
      <c r="O165" s="16"/>
      <c r="P165" s="8"/>
    </row>
    <row r="166" spans="1:16" ht="15.75" customHeight="1">
      <c r="A166" s="57"/>
      <c r="B166" s="63"/>
      <c r="C166" s="79"/>
      <c r="D166" s="6"/>
      <c r="E166" s="1"/>
      <c r="F166" s="8"/>
      <c r="G166" s="10"/>
      <c r="J166" s="14"/>
      <c r="K166" s="8"/>
      <c r="L166" s="16"/>
      <c r="M166" s="16"/>
      <c r="N166" s="8"/>
      <c r="O166" s="16"/>
      <c r="P166" s="8"/>
    </row>
    <row r="167" spans="1:16" ht="15.75" customHeight="1">
      <c r="A167" s="57"/>
      <c r="B167" s="63"/>
      <c r="C167" s="79"/>
      <c r="D167" s="6"/>
      <c r="E167" s="1"/>
      <c r="F167" s="8"/>
      <c r="G167" s="10"/>
      <c r="J167" s="14"/>
      <c r="K167" s="8"/>
      <c r="L167" s="16"/>
      <c r="M167" s="16"/>
      <c r="N167" s="8"/>
      <c r="O167" s="16"/>
      <c r="P167" s="8"/>
    </row>
    <row r="168" spans="1:16" ht="15.75" customHeight="1">
      <c r="A168" s="57"/>
      <c r="B168" s="63"/>
      <c r="C168" s="79"/>
      <c r="D168" s="6"/>
      <c r="E168" s="1"/>
      <c r="F168" s="8"/>
      <c r="G168" s="10"/>
      <c r="J168" s="14"/>
      <c r="K168" s="8"/>
      <c r="L168" s="16"/>
      <c r="M168" s="16"/>
      <c r="N168" s="8"/>
      <c r="O168" s="16"/>
      <c r="P168" s="8"/>
    </row>
    <row r="169" spans="1:16" ht="15.75" customHeight="1">
      <c r="A169" s="57"/>
      <c r="B169" s="63"/>
      <c r="C169" s="79"/>
      <c r="D169" s="6"/>
      <c r="E169" s="1"/>
      <c r="F169" s="8"/>
      <c r="G169" s="10"/>
      <c r="J169" s="14"/>
      <c r="K169" s="8"/>
      <c r="L169" s="16"/>
      <c r="M169" s="16"/>
      <c r="N169" s="8"/>
      <c r="O169" s="16"/>
      <c r="P169" s="8"/>
    </row>
    <row r="170" spans="1:16" ht="15.75" customHeight="1">
      <c r="A170" s="57"/>
      <c r="B170" s="63"/>
      <c r="C170" s="79"/>
      <c r="D170" s="6"/>
      <c r="E170" s="1"/>
      <c r="F170" s="8"/>
      <c r="G170" s="10"/>
      <c r="J170" s="14"/>
      <c r="K170" s="8"/>
      <c r="L170" s="16"/>
      <c r="M170" s="16"/>
      <c r="N170" s="8"/>
      <c r="O170" s="16"/>
      <c r="P170" s="8"/>
    </row>
    <row r="171" spans="1:16" ht="15.75" customHeight="1">
      <c r="A171" s="57"/>
      <c r="B171" s="63"/>
      <c r="C171" s="79"/>
      <c r="D171" s="6"/>
      <c r="E171" s="1"/>
      <c r="F171" s="8"/>
      <c r="G171" s="10"/>
      <c r="J171" s="14"/>
      <c r="K171" s="8"/>
      <c r="L171" s="16"/>
      <c r="M171" s="16"/>
      <c r="N171" s="8"/>
      <c r="O171" s="16"/>
      <c r="P171" s="8"/>
    </row>
    <row r="172" spans="1:16" ht="15.75" customHeight="1">
      <c r="A172" s="57"/>
      <c r="B172" s="63"/>
      <c r="C172" s="79"/>
      <c r="D172" s="6"/>
      <c r="E172" s="1"/>
      <c r="F172" s="8"/>
      <c r="G172" s="10"/>
      <c r="J172" s="14"/>
      <c r="K172" s="8"/>
      <c r="L172" s="16"/>
      <c r="M172" s="16"/>
      <c r="N172" s="8"/>
      <c r="O172" s="16"/>
      <c r="P172" s="8"/>
    </row>
    <row r="173" spans="1:16" ht="15.75" customHeight="1">
      <c r="A173" s="57"/>
      <c r="B173" s="63"/>
      <c r="C173" s="79"/>
      <c r="D173" s="6"/>
      <c r="E173" s="1"/>
      <c r="F173" s="8"/>
      <c r="G173" s="10"/>
      <c r="J173" s="14"/>
      <c r="K173" s="8"/>
      <c r="L173" s="16"/>
      <c r="M173" s="16"/>
      <c r="N173" s="8"/>
      <c r="O173" s="16"/>
      <c r="P173" s="8"/>
    </row>
    <row r="174" spans="1:16" ht="15.75" customHeight="1">
      <c r="A174" s="57"/>
      <c r="B174" s="63"/>
      <c r="C174" s="79"/>
      <c r="D174" s="6"/>
      <c r="E174" s="1"/>
      <c r="F174" s="8"/>
      <c r="G174" s="10"/>
      <c r="J174" s="14"/>
      <c r="K174" s="8"/>
      <c r="L174" s="16"/>
      <c r="M174" s="16"/>
      <c r="N174" s="8"/>
      <c r="O174" s="16"/>
      <c r="P174" s="8"/>
    </row>
    <row r="175" spans="1:16" ht="15.75" customHeight="1">
      <c r="A175" s="57"/>
      <c r="B175" s="63"/>
      <c r="C175" s="79"/>
      <c r="D175" s="6"/>
      <c r="E175" s="1"/>
      <c r="F175" s="8"/>
      <c r="G175" s="10"/>
      <c r="J175" s="14"/>
      <c r="K175" s="8"/>
      <c r="L175" s="16"/>
      <c r="M175" s="16"/>
      <c r="N175" s="8"/>
      <c r="O175" s="16"/>
      <c r="P175" s="8"/>
    </row>
    <row r="176" spans="1:16" ht="15.75" customHeight="1">
      <c r="A176" s="57"/>
      <c r="B176" s="63"/>
      <c r="C176" s="79"/>
      <c r="D176" s="6"/>
      <c r="E176" s="1"/>
      <c r="F176" s="8"/>
      <c r="G176" s="10"/>
      <c r="J176" s="14"/>
      <c r="K176" s="8"/>
      <c r="L176" s="16"/>
      <c r="M176" s="16"/>
      <c r="N176" s="8"/>
      <c r="O176" s="16"/>
      <c r="P176" s="8"/>
    </row>
    <row r="177" spans="1:16" ht="15.75" customHeight="1">
      <c r="A177" s="57"/>
      <c r="B177" s="63"/>
      <c r="C177" s="79"/>
      <c r="D177" s="6"/>
      <c r="E177" s="1"/>
      <c r="F177" s="8"/>
      <c r="G177" s="10"/>
      <c r="J177" s="14"/>
      <c r="K177" s="8"/>
      <c r="L177" s="16"/>
      <c r="M177" s="16"/>
      <c r="N177" s="8"/>
      <c r="O177" s="16"/>
      <c r="P177" s="8"/>
    </row>
    <row r="178" spans="1:16" ht="15.75" customHeight="1">
      <c r="A178" s="57"/>
      <c r="B178" s="63"/>
      <c r="C178" s="79"/>
      <c r="D178" s="6"/>
      <c r="E178" s="1"/>
      <c r="F178" s="8"/>
      <c r="G178" s="10"/>
      <c r="J178" s="14"/>
      <c r="K178" s="8"/>
      <c r="L178" s="16"/>
      <c r="M178" s="16"/>
      <c r="N178" s="8"/>
      <c r="O178" s="16"/>
      <c r="P178" s="8"/>
    </row>
    <row r="179" spans="1:16" ht="15.75" customHeight="1">
      <c r="A179" s="57"/>
      <c r="B179" s="63"/>
      <c r="C179" s="79"/>
      <c r="D179" s="6"/>
      <c r="E179" s="1"/>
      <c r="F179" s="8"/>
      <c r="G179" s="10"/>
      <c r="J179" s="14"/>
      <c r="K179" s="8"/>
      <c r="L179" s="16"/>
      <c r="M179" s="16"/>
      <c r="N179" s="8"/>
      <c r="O179" s="16"/>
      <c r="P179" s="8"/>
    </row>
    <row r="180" spans="1:16" ht="15.75" customHeight="1">
      <c r="A180" s="57"/>
      <c r="B180" s="63"/>
      <c r="C180" s="79"/>
      <c r="D180" s="6"/>
      <c r="E180" s="1"/>
      <c r="F180" s="8"/>
      <c r="G180" s="10"/>
      <c r="J180" s="14"/>
      <c r="K180" s="8"/>
      <c r="L180" s="16"/>
      <c r="M180" s="16"/>
      <c r="N180" s="8"/>
      <c r="O180" s="16"/>
      <c r="P180" s="8"/>
    </row>
    <row r="181" spans="1:16" ht="15.75" customHeight="1">
      <c r="A181" s="57"/>
      <c r="B181" s="63"/>
      <c r="C181" s="79"/>
      <c r="D181" s="6"/>
      <c r="E181" s="1"/>
      <c r="F181" s="8"/>
      <c r="G181" s="10"/>
      <c r="J181" s="14"/>
      <c r="K181" s="8"/>
      <c r="L181" s="16"/>
      <c r="M181" s="16"/>
      <c r="N181" s="8"/>
      <c r="O181" s="16"/>
      <c r="P181" s="8"/>
    </row>
    <row r="182" spans="1:16" ht="15.75" customHeight="1">
      <c r="A182" s="57"/>
      <c r="B182" s="63"/>
      <c r="C182" s="79"/>
      <c r="D182" s="6"/>
      <c r="E182" s="1"/>
      <c r="F182" s="8"/>
      <c r="G182" s="10"/>
      <c r="J182" s="14"/>
      <c r="K182" s="8"/>
      <c r="L182" s="16"/>
      <c r="M182" s="16"/>
      <c r="N182" s="8"/>
      <c r="O182" s="16"/>
      <c r="P182" s="8"/>
    </row>
    <row r="183" spans="1:16" ht="15.75" customHeight="1">
      <c r="A183" s="57"/>
      <c r="B183" s="63"/>
      <c r="C183" s="79"/>
      <c r="D183" s="6"/>
      <c r="E183" s="1"/>
      <c r="F183" s="8"/>
      <c r="G183" s="10"/>
      <c r="J183" s="14"/>
      <c r="K183" s="8"/>
      <c r="L183" s="16"/>
      <c r="M183" s="16"/>
      <c r="N183" s="8"/>
      <c r="O183" s="16"/>
      <c r="P183" s="8"/>
    </row>
    <row r="184" spans="1:16" ht="15.75" customHeight="1">
      <c r="A184" s="57"/>
      <c r="B184" s="63"/>
      <c r="C184" s="79"/>
      <c r="D184" s="6"/>
      <c r="E184" s="1"/>
      <c r="F184" s="8"/>
      <c r="G184" s="10"/>
      <c r="J184" s="14"/>
      <c r="K184" s="8"/>
      <c r="L184" s="16"/>
      <c r="M184" s="16"/>
      <c r="N184" s="8"/>
      <c r="O184" s="16"/>
      <c r="P184" s="8"/>
    </row>
    <row r="185" spans="1:16" ht="15.75" customHeight="1">
      <c r="A185" s="57"/>
      <c r="B185" s="63"/>
      <c r="C185" s="79"/>
      <c r="D185" s="6"/>
      <c r="E185" s="1"/>
      <c r="F185" s="8"/>
      <c r="G185" s="10"/>
      <c r="J185" s="14"/>
      <c r="K185" s="8"/>
      <c r="L185" s="16"/>
      <c r="M185" s="16"/>
      <c r="N185" s="8"/>
      <c r="O185" s="16"/>
      <c r="P185" s="8"/>
    </row>
    <row r="186" spans="1:16" ht="15.75" customHeight="1">
      <c r="A186" s="57"/>
      <c r="B186" s="63"/>
      <c r="C186" s="79"/>
      <c r="D186" s="6"/>
      <c r="E186" s="1"/>
      <c r="F186" s="8"/>
      <c r="G186" s="10"/>
      <c r="J186" s="14"/>
      <c r="K186" s="8"/>
      <c r="L186" s="16"/>
      <c r="M186" s="16"/>
      <c r="N186" s="8"/>
      <c r="O186" s="16"/>
      <c r="P186" s="8"/>
    </row>
    <row r="187" spans="1:16" ht="15.75" customHeight="1">
      <c r="A187" s="57"/>
      <c r="B187" s="63"/>
      <c r="C187" s="79"/>
      <c r="D187" s="6"/>
      <c r="E187" s="1"/>
      <c r="F187" s="8"/>
      <c r="G187" s="10"/>
      <c r="J187" s="14"/>
      <c r="K187" s="8"/>
      <c r="L187" s="16"/>
      <c r="M187" s="16"/>
      <c r="N187" s="8"/>
      <c r="O187" s="16"/>
      <c r="P187" s="8"/>
    </row>
    <row r="188" spans="1:16" ht="15.75" customHeight="1">
      <c r="A188" s="57"/>
      <c r="B188" s="63"/>
      <c r="C188" s="79"/>
      <c r="D188" s="6"/>
      <c r="E188" s="1"/>
      <c r="F188" s="8"/>
      <c r="G188" s="10"/>
      <c r="J188" s="14"/>
      <c r="K188" s="8"/>
      <c r="L188" s="16"/>
      <c r="M188" s="16"/>
      <c r="N188" s="8"/>
      <c r="O188" s="16"/>
      <c r="P188" s="8"/>
    </row>
    <row r="189" spans="1:16" ht="15.75" customHeight="1">
      <c r="A189" s="57"/>
      <c r="B189" s="63"/>
      <c r="C189" s="79"/>
      <c r="D189" s="6"/>
      <c r="E189" s="1"/>
      <c r="F189" s="8"/>
      <c r="G189" s="10"/>
      <c r="J189" s="14"/>
      <c r="K189" s="8"/>
      <c r="L189" s="16"/>
      <c r="M189" s="16"/>
      <c r="N189" s="8"/>
      <c r="O189" s="16"/>
      <c r="P189" s="8"/>
    </row>
    <row r="190" spans="1:16" ht="15.75" customHeight="1">
      <c r="A190" s="57"/>
      <c r="B190" s="63"/>
      <c r="C190" s="79"/>
      <c r="D190" s="6"/>
      <c r="E190" s="1"/>
      <c r="F190" s="8"/>
      <c r="G190" s="10"/>
      <c r="J190" s="14"/>
      <c r="K190" s="8"/>
      <c r="L190" s="16"/>
      <c r="M190" s="16"/>
      <c r="N190" s="8"/>
      <c r="O190" s="16"/>
      <c r="P190" s="8"/>
    </row>
    <row r="191" spans="1:16" ht="15.75" customHeight="1">
      <c r="A191" s="57"/>
      <c r="B191" s="63"/>
      <c r="C191" s="79"/>
      <c r="D191" s="6"/>
      <c r="E191" s="1"/>
      <c r="F191" s="8"/>
      <c r="G191" s="10"/>
      <c r="J191" s="14"/>
      <c r="K191" s="8"/>
      <c r="L191" s="16"/>
      <c r="M191" s="16"/>
      <c r="N191" s="8"/>
      <c r="O191" s="16"/>
      <c r="P191" s="8"/>
    </row>
    <row r="192" spans="1:16" ht="15.75" customHeight="1">
      <c r="A192" s="57"/>
      <c r="B192" s="63"/>
      <c r="C192" s="79"/>
      <c r="D192" s="6"/>
      <c r="E192" s="1"/>
      <c r="F192" s="8"/>
      <c r="G192" s="10"/>
      <c r="J192" s="14"/>
      <c r="K192" s="8"/>
      <c r="L192" s="16"/>
      <c r="M192" s="16"/>
      <c r="N192" s="8"/>
      <c r="O192" s="16"/>
      <c r="P192" s="8"/>
    </row>
    <row r="193" spans="1:16" ht="15.75" customHeight="1">
      <c r="A193" s="57"/>
      <c r="B193" s="63"/>
      <c r="C193" s="79"/>
      <c r="D193" s="6"/>
      <c r="E193" s="1"/>
      <c r="F193" s="8"/>
      <c r="G193" s="10"/>
      <c r="J193" s="14"/>
      <c r="K193" s="8"/>
      <c r="L193" s="16"/>
      <c r="M193" s="16"/>
      <c r="N193" s="8"/>
      <c r="O193" s="16"/>
      <c r="P193" s="8"/>
    </row>
    <row r="194" spans="1:16" ht="15.75" customHeight="1">
      <c r="A194" s="57"/>
      <c r="B194" s="63"/>
      <c r="C194" s="79"/>
      <c r="D194" s="6"/>
      <c r="E194" s="1"/>
      <c r="F194" s="8"/>
      <c r="G194" s="10"/>
      <c r="J194" s="14"/>
      <c r="K194" s="8"/>
      <c r="L194" s="16"/>
      <c r="M194" s="16"/>
      <c r="N194" s="8"/>
      <c r="O194" s="16"/>
      <c r="P194" s="8"/>
    </row>
    <row r="195" spans="1:16" ht="15.75" customHeight="1">
      <c r="A195" s="57"/>
      <c r="B195" s="63"/>
      <c r="C195" s="79"/>
      <c r="D195" s="6"/>
      <c r="E195" s="1"/>
      <c r="F195" s="8"/>
      <c r="G195" s="10"/>
      <c r="J195" s="14"/>
      <c r="K195" s="8"/>
      <c r="L195" s="16"/>
      <c r="M195" s="16"/>
      <c r="N195" s="8"/>
      <c r="O195" s="16"/>
      <c r="P195" s="8"/>
    </row>
    <row r="196" spans="1:16" ht="15.75" customHeight="1">
      <c r="A196" s="57"/>
      <c r="B196" s="63"/>
      <c r="C196" s="79"/>
      <c r="D196" s="6"/>
      <c r="E196" s="1"/>
      <c r="F196" s="8"/>
      <c r="G196" s="10"/>
      <c r="J196" s="14"/>
      <c r="K196" s="8"/>
      <c r="L196" s="16"/>
      <c r="M196" s="16"/>
      <c r="N196" s="8"/>
      <c r="O196" s="16"/>
      <c r="P196" s="8"/>
    </row>
    <row r="197" spans="1:16" ht="15.75" customHeight="1">
      <c r="A197" s="57"/>
      <c r="B197" s="63"/>
      <c r="C197" s="79"/>
      <c r="D197" s="6"/>
      <c r="E197" s="1"/>
      <c r="F197" s="8"/>
      <c r="G197" s="10"/>
      <c r="J197" s="14"/>
      <c r="K197" s="8"/>
      <c r="L197" s="16"/>
      <c r="M197" s="16"/>
      <c r="N197" s="8"/>
      <c r="O197" s="16"/>
      <c r="P197" s="8"/>
    </row>
    <row r="198" spans="1:16" ht="15.75" customHeight="1">
      <c r="A198" s="57"/>
      <c r="B198" s="63"/>
      <c r="C198" s="79"/>
      <c r="D198" s="6"/>
      <c r="E198" s="1"/>
      <c r="F198" s="8"/>
      <c r="G198" s="10"/>
      <c r="J198" s="14"/>
      <c r="K198" s="8"/>
      <c r="L198" s="16"/>
      <c r="M198" s="16"/>
      <c r="N198" s="8"/>
      <c r="O198" s="16"/>
      <c r="P198" s="8"/>
    </row>
    <row r="199" spans="1:16" ht="15.75" customHeight="1">
      <c r="A199" s="57"/>
      <c r="B199" s="63"/>
      <c r="C199" s="79"/>
      <c r="D199" s="6"/>
      <c r="E199" s="1"/>
      <c r="F199" s="8"/>
      <c r="G199" s="10"/>
      <c r="J199" s="14"/>
      <c r="K199" s="8"/>
      <c r="L199" s="16"/>
      <c r="M199" s="16"/>
      <c r="N199" s="8"/>
      <c r="O199" s="16"/>
      <c r="P199" s="8"/>
    </row>
    <row r="200" spans="1:16" ht="15.75" customHeight="1">
      <c r="A200" s="57"/>
      <c r="B200" s="63"/>
      <c r="C200" s="79"/>
      <c r="D200" s="6"/>
      <c r="E200" s="1"/>
      <c r="F200" s="8"/>
      <c r="G200" s="10"/>
      <c r="J200" s="14"/>
      <c r="K200" s="8"/>
      <c r="L200" s="16"/>
      <c r="M200" s="16"/>
      <c r="N200" s="8"/>
      <c r="O200" s="16"/>
      <c r="P200" s="8"/>
    </row>
    <row r="201" spans="1:16" ht="15.75" customHeight="1">
      <c r="A201" s="57"/>
      <c r="B201" s="63"/>
      <c r="C201" s="79"/>
      <c r="D201" s="6"/>
      <c r="E201" s="1"/>
      <c r="F201" s="8"/>
      <c r="G201" s="10"/>
      <c r="J201" s="14"/>
      <c r="K201" s="8"/>
      <c r="L201" s="16"/>
      <c r="M201" s="16"/>
      <c r="N201" s="8"/>
      <c r="O201" s="16"/>
      <c r="P201" s="8"/>
    </row>
    <row r="202" spans="1:16" ht="15.75" customHeight="1">
      <c r="A202" s="57"/>
      <c r="B202" s="63"/>
      <c r="C202" s="79"/>
      <c r="D202" s="6"/>
      <c r="E202" s="1"/>
      <c r="F202" s="8"/>
      <c r="G202" s="10"/>
      <c r="J202" s="14"/>
      <c r="K202" s="8"/>
      <c r="L202" s="16"/>
      <c r="M202" s="16"/>
      <c r="N202" s="8"/>
      <c r="O202" s="16"/>
      <c r="P202" s="8"/>
    </row>
    <row r="203" spans="1:16" ht="15.75" customHeight="1">
      <c r="A203" s="57"/>
      <c r="B203" s="63"/>
      <c r="C203" s="79"/>
      <c r="D203" s="6"/>
      <c r="E203" s="1"/>
      <c r="F203" s="8"/>
      <c r="G203" s="10"/>
      <c r="J203" s="14"/>
      <c r="K203" s="8"/>
      <c r="L203" s="16"/>
      <c r="M203" s="16"/>
      <c r="N203" s="8"/>
      <c r="O203" s="16"/>
      <c r="P203" s="8"/>
    </row>
    <row r="204" spans="1:16" ht="15.75" customHeight="1">
      <c r="A204" s="57"/>
      <c r="B204" s="63"/>
      <c r="C204" s="79"/>
      <c r="D204" s="6"/>
      <c r="E204" s="1"/>
      <c r="F204" s="8"/>
      <c r="G204" s="10"/>
      <c r="J204" s="14"/>
      <c r="K204" s="8"/>
      <c r="L204" s="16"/>
      <c r="M204" s="16"/>
      <c r="N204" s="8"/>
      <c r="O204" s="16"/>
      <c r="P204" s="8"/>
    </row>
    <row r="205" spans="1:16" ht="15.75" customHeight="1">
      <c r="A205" s="57"/>
      <c r="B205" s="63"/>
      <c r="C205" s="79"/>
      <c r="D205" s="6"/>
      <c r="E205" s="1"/>
      <c r="F205" s="8"/>
      <c r="G205" s="10"/>
      <c r="J205" s="14"/>
      <c r="K205" s="8"/>
      <c r="L205" s="16"/>
      <c r="M205" s="16"/>
      <c r="N205" s="8"/>
      <c r="O205" s="16"/>
      <c r="P205" s="8"/>
    </row>
    <row r="206" spans="1:16" ht="15.75" customHeight="1">
      <c r="A206" s="57"/>
      <c r="B206" s="63"/>
      <c r="C206" s="79"/>
      <c r="D206" s="6"/>
      <c r="E206" s="1"/>
      <c r="F206" s="8"/>
      <c r="G206" s="10"/>
      <c r="J206" s="14"/>
      <c r="K206" s="8"/>
      <c r="L206" s="16"/>
      <c r="M206" s="16"/>
      <c r="N206" s="8"/>
      <c r="O206" s="16"/>
      <c r="P206" s="8"/>
    </row>
    <row r="207" spans="1:16" ht="15.75" customHeight="1">
      <c r="A207" s="57"/>
      <c r="B207" s="63"/>
      <c r="C207" s="79"/>
      <c r="D207" s="6"/>
      <c r="E207" s="1"/>
      <c r="F207" s="8"/>
      <c r="G207" s="10"/>
      <c r="J207" s="14"/>
      <c r="K207" s="8"/>
      <c r="L207" s="16"/>
      <c r="M207" s="16"/>
      <c r="N207" s="8"/>
      <c r="O207" s="16"/>
      <c r="P207" s="8"/>
    </row>
    <row r="208" spans="1:16" ht="15.75" customHeight="1">
      <c r="A208" s="57"/>
      <c r="B208" s="63"/>
      <c r="C208" s="79"/>
      <c r="D208" s="6"/>
      <c r="E208" s="1"/>
      <c r="F208" s="8"/>
      <c r="G208" s="10"/>
      <c r="J208" s="14"/>
      <c r="K208" s="8"/>
      <c r="L208" s="16"/>
      <c r="M208" s="16"/>
      <c r="N208" s="8"/>
      <c r="O208" s="16"/>
      <c r="P208" s="8"/>
    </row>
    <row r="209" spans="1:16" ht="15.75" customHeight="1">
      <c r="A209" s="57"/>
      <c r="B209" s="63"/>
      <c r="C209" s="79"/>
      <c r="D209" s="6"/>
      <c r="E209" s="1"/>
      <c r="F209" s="8"/>
      <c r="G209" s="10"/>
      <c r="J209" s="14"/>
      <c r="K209" s="8"/>
      <c r="L209" s="16"/>
      <c r="M209" s="16"/>
      <c r="N209" s="8"/>
      <c r="O209" s="16"/>
      <c r="P209" s="8"/>
    </row>
    <row r="210" spans="1:16" ht="15.75" customHeight="1">
      <c r="A210" s="57"/>
      <c r="B210" s="63"/>
      <c r="C210" s="79"/>
      <c r="D210" s="6"/>
      <c r="E210" s="1"/>
      <c r="F210" s="8"/>
      <c r="G210" s="10"/>
      <c r="J210" s="14"/>
      <c r="K210" s="8"/>
      <c r="L210" s="16"/>
      <c r="M210" s="16"/>
      <c r="N210" s="8"/>
      <c r="O210" s="16"/>
      <c r="P210" s="8"/>
    </row>
    <row r="211" spans="1:16" ht="15.75" customHeight="1">
      <c r="A211" s="57"/>
      <c r="B211" s="63"/>
      <c r="C211" s="79"/>
      <c r="D211" s="6"/>
      <c r="E211" s="1"/>
      <c r="F211" s="8"/>
      <c r="G211" s="10"/>
      <c r="J211" s="14"/>
      <c r="K211" s="8"/>
      <c r="L211" s="16"/>
      <c r="M211" s="16"/>
      <c r="N211" s="8"/>
      <c r="O211" s="16"/>
      <c r="P211" s="8"/>
    </row>
    <row r="212" spans="1:16" ht="15.75" customHeight="1">
      <c r="A212" s="57"/>
      <c r="B212" s="63"/>
      <c r="C212" s="79"/>
      <c r="D212" s="6"/>
      <c r="E212" s="1"/>
      <c r="F212" s="8"/>
      <c r="G212" s="10"/>
      <c r="J212" s="14"/>
      <c r="K212" s="8"/>
      <c r="L212" s="16"/>
      <c r="M212" s="16"/>
      <c r="N212" s="8"/>
      <c r="O212" s="16"/>
      <c r="P212" s="8"/>
    </row>
    <row r="213" spans="1:16" ht="15.75" customHeight="1">
      <c r="A213" s="57"/>
      <c r="B213" s="63"/>
      <c r="C213" s="79"/>
      <c r="D213" s="6"/>
      <c r="E213" s="1"/>
      <c r="F213" s="8"/>
      <c r="G213" s="10"/>
      <c r="J213" s="14"/>
      <c r="K213" s="8"/>
      <c r="L213" s="16"/>
      <c r="M213" s="16"/>
      <c r="N213" s="8"/>
      <c r="O213" s="16"/>
      <c r="P213" s="8"/>
    </row>
    <row r="214" spans="1:16" ht="15.75" customHeight="1">
      <c r="A214" s="57"/>
      <c r="B214" s="63"/>
      <c r="C214" s="79"/>
      <c r="D214" s="6"/>
      <c r="E214" s="1"/>
      <c r="F214" s="8"/>
      <c r="G214" s="10"/>
      <c r="J214" s="14"/>
      <c r="K214" s="8"/>
      <c r="L214" s="16"/>
      <c r="M214" s="16"/>
      <c r="N214" s="8"/>
      <c r="O214" s="16"/>
      <c r="P214" s="8"/>
    </row>
    <row r="215" spans="1:16" ht="15.75" customHeight="1">
      <c r="A215" s="57"/>
      <c r="B215" s="63"/>
      <c r="C215" s="79"/>
      <c r="D215" s="6"/>
      <c r="E215" s="1"/>
      <c r="F215" s="8"/>
      <c r="G215" s="10"/>
      <c r="J215" s="14"/>
      <c r="K215" s="8"/>
      <c r="L215" s="16"/>
      <c r="M215" s="16"/>
      <c r="N215" s="8"/>
      <c r="O215" s="16"/>
      <c r="P215" s="8"/>
    </row>
    <row r="216" spans="1:16" ht="15.75" customHeight="1">
      <c r="A216" s="57"/>
      <c r="B216" s="63"/>
      <c r="C216" s="79"/>
      <c r="D216" s="6"/>
      <c r="E216" s="1"/>
      <c r="F216" s="8"/>
      <c r="G216" s="10"/>
      <c r="J216" s="14"/>
      <c r="K216" s="8"/>
      <c r="L216" s="16"/>
      <c r="M216" s="16"/>
      <c r="N216" s="8"/>
      <c r="O216" s="16"/>
      <c r="P216" s="8"/>
    </row>
    <row r="217" spans="1:16" ht="15.75" customHeight="1">
      <c r="A217" s="57"/>
      <c r="B217" s="63"/>
      <c r="C217" s="79"/>
      <c r="D217" s="6"/>
      <c r="E217" s="1"/>
      <c r="F217" s="8"/>
      <c r="G217" s="10"/>
      <c r="J217" s="14"/>
      <c r="K217" s="8"/>
      <c r="L217" s="16"/>
      <c r="M217" s="16"/>
      <c r="N217" s="8"/>
      <c r="O217" s="16"/>
      <c r="P217" s="8"/>
    </row>
    <row r="218" spans="1:16" ht="15.75" customHeight="1">
      <c r="A218" s="57"/>
      <c r="B218" s="63"/>
      <c r="C218" s="79"/>
      <c r="D218" s="6"/>
      <c r="E218" s="1"/>
      <c r="F218" s="8"/>
      <c r="G218" s="10"/>
      <c r="J218" s="14"/>
      <c r="K218" s="8"/>
      <c r="L218" s="16"/>
      <c r="M218" s="16"/>
      <c r="N218" s="8"/>
      <c r="O218" s="16"/>
      <c r="P218" s="8"/>
    </row>
    <row r="219" spans="1:16" ht="15.75" customHeight="1">
      <c r="A219" s="57"/>
      <c r="B219" s="63"/>
      <c r="C219" s="79"/>
      <c r="D219" s="6"/>
      <c r="E219" s="1"/>
      <c r="F219" s="8"/>
      <c r="G219" s="10"/>
      <c r="J219" s="14"/>
      <c r="K219" s="8"/>
      <c r="L219" s="16"/>
      <c r="M219" s="16"/>
      <c r="N219" s="8"/>
      <c r="O219" s="16"/>
      <c r="P219" s="8"/>
    </row>
    <row r="220" spans="1:16" ht="15.75" customHeight="1">
      <c r="A220" s="57"/>
      <c r="B220" s="63"/>
      <c r="C220" s="79"/>
      <c r="D220" s="6"/>
      <c r="E220" s="1"/>
      <c r="F220" s="8"/>
      <c r="G220" s="10"/>
      <c r="J220" s="14"/>
      <c r="K220" s="8"/>
      <c r="L220" s="16"/>
      <c r="M220" s="16"/>
      <c r="N220" s="8"/>
      <c r="O220" s="16"/>
      <c r="P220" s="8"/>
    </row>
    <row r="221" spans="1:16" ht="15.75" customHeight="1">
      <c r="A221" s="57"/>
      <c r="B221" s="63"/>
      <c r="C221" s="79"/>
      <c r="D221" s="6"/>
      <c r="E221" s="1"/>
      <c r="F221" s="8"/>
      <c r="G221" s="10"/>
      <c r="J221" s="14"/>
      <c r="K221" s="8"/>
      <c r="L221" s="16"/>
      <c r="M221" s="16"/>
      <c r="N221" s="8"/>
      <c r="O221" s="16"/>
      <c r="P221" s="8"/>
    </row>
    <row r="222" spans="1:16" ht="15.75" customHeight="1">
      <c r="A222" s="57"/>
      <c r="B222" s="63"/>
      <c r="C222" s="79"/>
      <c r="D222" s="6"/>
      <c r="E222" s="1"/>
      <c r="F222" s="8"/>
      <c r="G222" s="10"/>
      <c r="J222" s="14"/>
      <c r="K222" s="8"/>
      <c r="L222" s="16"/>
      <c r="M222" s="16"/>
      <c r="N222" s="8"/>
      <c r="O222" s="16"/>
      <c r="P222" s="8"/>
    </row>
    <row r="223" spans="1:16" ht="15.75" customHeight="1">
      <c r="A223" s="57"/>
      <c r="B223" s="63"/>
      <c r="C223" s="79"/>
      <c r="D223" s="6"/>
      <c r="E223" s="1"/>
      <c r="F223" s="8"/>
      <c r="G223" s="10"/>
      <c r="J223" s="14"/>
      <c r="K223" s="8"/>
      <c r="L223" s="16"/>
      <c r="M223" s="16"/>
      <c r="N223" s="8"/>
      <c r="O223" s="16"/>
      <c r="P223" s="8"/>
    </row>
    <row r="224" spans="1:16" ht="15.75" customHeight="1">
      <c r="A224" s="57"/>
      <c r="B224" s="63"/>
      <c r="C224" s="79"/>
      <c r="D224" s="6"/>
      <c r="E224" s="1"/>
      <c r="F224" s="8"/>
      <c r="G224" s="10"/>
      <c r="J224" s="14"/>
      <c r="K224" s="8"/>
      <c r="L224" s="16"/>
      <c r="M224" s="16"/>
      <c r="N224" s="8"/>
      <c r="O224" s="16"/>
      <c r="P224" s="8"/>
    </row>
    <row r="225" spans="1:16" ht="15.75" customHeight="1">
      <c r="A225" s="57"/>
      <c r="B225" s="63"/>
      <c r="C225" s="79"/>
      <c r="D225" s="6"/>
      <c r="E225" s="1"/>
      <c r="F225" s="8"/>
      <c r="G225" s="10"/>
      <c r="J225" s="14"/>
      <c r="K225" s="8"/>
      <c r="L225" s="16"/>
      <c r="M225" s="16"/>
      <c r="N225" s="8"/>
      <c r="O225" s="16"/>
      <c r="P225" s="8"/>
    </row>
    <row r="226" spans="1:16" ht="15.75" customHeight="1">
      <c r="A226" s="57"/>
      <c r="B226" s="63"/>
      <c r="C226" s="79"/>
      <c r="D226" s="6"/>
      <c r="E226" s="1"/>
      <c r="F226" s="8"/>
      <c r="G226" s="10"/>
      <c r="J226" s="14"/>
      <c r="K226" s="8"/>
      <c r="L226" s="16"/>
      <c r="M226" s="16"/>
      <c r="N226" s="8"/>
      <c r="O226" s="16"/>
      <c r="P226" s="8"/>
    </row>
    <row r="227" spans="1:16" ht="15.75" customHeight="1">
      <c r="A227" s="57"/>
      <c r="B227" s="63"/>
      <c r="C227" s="79"/>
      <c r="D227" s="6"/>
      <c r="E227" s="1"/>
      <c r="F227" s="8"/>
      <c r="G227" s="10"/>
      <c r="J227" s="14"/>
      <c r="K227" s="8"/>
      <c r="L227" s="16"/>
      <c r="M227" s="16"/>
      <c r="N227" s="8"/>
      <c r="O227" s="16"/>
      <c r="P227" s="8"/>
    </row>
    <row r="228" spans="1:16" ht="15.75" customHeight="1">
      <c r="A228" s="57"/>
      <c r="B228" s="63"/>
      <c r="C228" s="79"/>
      <c r="D228" s="6"/>
      <c r="E228" s="1"/>
      <c r="F228" s="8"/>
      <c r="G228" s="10"/>
      <c r="J228" s="14"/>
      <c r="K228" s="8"/>
      <c r="L228" s="16"/>
      <c r="M228" s="16"/>
      <c r="N228" s="8"/>
      <c r="O228" s="16"/>
      <c r="P228" s="8"/>
    </row>
    <row r="229" spans="1:16" ht="15.75" customHeight="1">
      <c r="A229" s="57"/>
      <c r="B229" s="63"/>
      <c r="C229" s="79"/>
      <c r="D229" s="6"/>
      <c r="E229" s="1"/>
      <c r="F229" s="8"/>
      <c r="G229" s="10"/>
      <c r="J229" s="14"/>
      <c r="K229" s="8"/>
      <c r="L229" s="16"/>
      <c r="M229" s="16"/>
      <c r="N229" s="8"/>
      <c r="O229" s="16"/>
      <c r="P229" s="8"/>
    </row>
    <row r="230" spans="1:16" ht="15.75" customHeight="1">
      <c r="A230" s="57"/>
      <c r="B230" s="63"/>
      <c r="C230" s="79"/>
      <c r="D230" s="6"/>
      <c r="E230" s="1"/>
      <c r="F230" s="8"/>
      <c r="G230" s="10"/>
      <c r="J230" s="14"/>
      <c r="K230" s="8"/>
      <c r="L230" s="16"/>
      <c r="M230" s="16"/>
      <c r="N230" s="8"/>
      <c r="O230" s="16"/>
      <c r="P230" s="8"/>
    </row>
    <row r="231" spans="1:16" ht="15.75" customHeight="1">
      <c r="A231" s="57"/>
      <c r="B231" s="63"/>
      <c r="C231" s="79"/>
      <c r="D231" s="6"/>
      <c r="E231" s="1"/>
      <c r="F231" s="8"/>
      <c r="G231" s="10"/>
      <c r="J231" s="14"/>
      <c r="K231" s="8"/>
      <c r="L231" s="16"/>
      <c r="M231" s="16"/>
      <c r="N231" s="8"/>
      <c r="O231" s="16"/>
      <c r="P231" s="8"/>
    </row>
    <row r="232" spans="1:16" ht="15.75" customHeight="1">
      <c r="A232" s="57"/>
      <c r="B232" s="63"/>
      <c r="C232" s="79"/>
      <c r="D232" s="6"/>
      <c r="E232" s="1"/>
      <c r="F232" s="8"/>
      <c r="G232" s="10"/>
      <c r="J232" s="14"/>
      <c r="K232" s="8"/>
      <c r="L232" s="16"/>
      <c r="M232" s="16"/>
      <c r="N232" s="8"/>
      <c r="O232" s="16"/>
      <c r="P232" s="8"/>
    </row>
    <row r="233" spans="1:16" ht="15.75" customHeight="1">
      <c r="A233" s="57"/>
      <c r="B233" s="63"/>
      <c r="C233" s="79"/>
      <c r="D233" s="6"/>
      <c r="E233" s="1"/>
      <c r="F233" s="8"/>
      <c r="G233" s="10"/>
      <c r="J233" s="14"/>
      <c r="K233" s="8"/>
      <c r="L233" s="16"/>
      <c r="M233" s="16"/>
      <c r="N233" s="8"/>
      <c r="O233" s="16"/>
      <c r="P233" s="8"/>
    </row>
    <row r="234" spans="1:16" ht="15.75" customHeight="1">
      <c r="A234" s="57"/>
      <c r="B234" s="63"/>
      <c r="C234" s="79"/>
      <c r="D234" s="6"/>
      <c r="E234" s="1"/>
      <c r="F234" s="8"/>
      <c r="G234" s="10"/>
      <c r="J234" s="14"/>
      <c r="K234" s="8"/>
      <c r="L234" s="16"/>
      <c r="M234" s="16"/>
      <c r="N234" s="8"/>
      <c r="O234" s="16"/>
      <c r="P234" s="8"/>
    </row>
    <row r="235" spans="1:16" ht="15.75" customHeight="1">
      <c r="A235" s="57"/>
      <c r="B235" s="63"/>
      <c r="C235" s="79"/>
      <c r="D235" s="6"/>
      <c r="E235" s="1"/>
      <c r="F235" s="8"/>
      <c r="G235" s="10"/>
      <c r="J235" s="14"/>
      <c r="K235" s="8"/>
      <c r="L235" s="16"/>
      <c r="M235" s="16"/>
      <c r="N235" s="8"/>
      <c r="O235" s="16"/>
      <c r="P235" s="8"/>
    </row>
    <row r="236" spans="1:16" ht="15.75" customHeight="1">
      <c r="A236" s="57"/>
      <c r="B236" s="63"/>
      <c r="C236" s="79"/>
      <c r="D236" s="6"/>
      <c r="E236" s="1"/>
      <c r="F236" s="8"/>
      <c r="G236" s="10"/>
      <c r="J236" s="14"/>
      <c r="K236" s="8"/>
      <c r="L236" s="16"/>
      <c r="M236" s="16"/>
      <c r="N236" s="8"/>
      <c r="O236" s="16"/>
      <c r="P236" s="8"/>
    </row>
    <row r="237" spans="1:16" ht="15.75" customHeight="1">
      <c r="A237" s="57"/>
      <c r="B237" s="63"/>
      <c r="C237" s="79"/>
      <c r="D237" s="6"/>
      <c r="E237" s="1"/>
      <c r="F237" s="8"/>
      <c r="G237" s="10"/>
      <c r="J237" s="14"/>
      <c r="K237" s="8"/>
      <c r="L237" s="16"/>
      <c r="M237" s="16"/>
      <c r="N237" s="8"/>
      <c r="O237" s="16"/>
      <c r="P237" s="8"/>
    </row>
    <row r="238" spans="1:16" ht="15.75" customHeight="1">
      <c r="A238" s="57"/>
      <c r="B238" s="63"/>
      <c r="C238" s="79"/>
      <c r="D238" s="6"/>
      <c r="E238" s="1"/>
      <c r="F238" s="8"/>
      <c r="G238" s="10"/>
      <c r="J238" s="14"/>
      <c r="K238" s="8"/>
      <c r="L238" s="16"/>
      <c r="M238" s="16"/>
      <c r="N238" s="8"/>
      <c r="O238" s="16"/>
      <c r="P238" s="8"/>
    </row>
    <row r="239" spans="1:16" ht="15.75" customHeight="1">
      <c r="A239" s="57"/>
      <c r="B239" s="63"/>
      <c r="C239" s="79"/>
      <c r="D239" s="6"/>
      <c r="E239" s="1"/>
      <c r="F239" s="8"/>
      <c r="G239" s="10"/>
      <c r="J239" s="14"/>
      <c r="K239" s="8"/>
      <c r="L239" s="16"/>
      <c r="M239" s="16"/>
      <c r="N239" s="8"/>
      <c r="O239" s="16"/>
      <c r="P239" s="8"/>
    </row>
    <row r="240" spans="1:16" ht="15.75" customHeight="1">
      <c r="A240" s="57"/>
      <c r="B240" s="63"/>
      <c r="C240" s="79"/>
      <c r="D240" s="6"/>
      <c r="E240" s="1"/>
      <c r="F240" s="8"/>
      <c r="G240" s="10"/>
      <c r="J240" s="14"/>
      <c r="K240" s="8"/>
      <c r="L240" s="16"/>
      <c r="M240" s="16"/>
      <c r="N240" s="8"/>
      <c r="O240" s="16"/>
      <c r="P240" s="8"/>
    </row>
    <row r="241" spans="1:16" ht="15.75" customHeight="1">
      <c r="A241" s="57"/>
      <c r="B241" s="63"/>
      <c r="C241" s="79"/>
      <c r="D241" s="6"/>
      <c r="E241" s="1"/>
      <c r="F241" s="8"/>
      <c r="G241" s="10"/>
      <c r="J241" s="14"/>
      <c r="K241" s="8"/>
      <c r="L241" s="16"/>
      <c r="M241" s="16"/>
      <c r="N241" s="8"/>
      <c r="O241" s="16"/>
      <c r="P241" s="8"/>
    </row>
    <row r="242" spans="1:16" ht="15.75" customHeight="1">
      <c r="A242" s="57"/>
      <c r="B242" s="63"/>
      <c r="C242" s="79"/>
      <c r="D242" s="6"/>
      <c r="E242" s="1"/>
      <c r="F242" s="8"/>
      <c r="G242" s="10"/>
      <c r="J242" s="14"/>
      <c r="K242" s="8"/>
      <c r="L242" s="16"/>
      <c r="M242" s="16"/>
      <c r="N242" s="8"/>
      <c r="O242" s="16"/>
      <c r="P242" s="8"/>
    </row>
    <row r="243" spans="1:16" ht="15.75" customHeight="1">
      <c r="A243" s="57"/>
      <c r="B243" s="63"/>
      <c r="C243" s="79"/>
      <c r="D243" s="6"/>
      <c r="E243" s="1"/>
      <c r="F243" s="8"/>
      <c r="G243" s="10"/>
      <c r="J243" s="14"/>
      <c r="K243" s="8"/>
      <c r="L243" s="16"/>
      <c r="M243" s="16"/>
      <c r="N243" s="8"/>
      <c r="O243" s="16"/>
      <c r="P243" s="8"/>
    </row>
    <row r="244" spans="1:16" ht="15.75" customHeight="1">
      <c r="A244" s="57"/>
      <c r="B244" s="63"/>
      <c r="C244" s="79"/>
      <c r="D244" s="6"/>
      <c r="E244" s="1"/>
      <c r="F244" s="8"/>
      <c r="G244" s="10"/>
      <c r="J244" s="14"/>
      <c r="K244" s="8"/>
      <c r="L244" s="16"/>
      <c r="M244" s="16"/>
      <c r="N244" s="8"/>
      <c r="O244" s="16"/>
      <c r="P244" s="8"/>
    </row>
    <row r="245" spans="1:16" ht="15.75" customHeight="1">
      <c r="A245" s="57"/>
      <c r="B245" s="63"/>
      <c r="C245" s="79"/>
      <c r="D245" s="6"/>
      <c r="E245" s="1"/>
      <c r="F245" s="8"/>
      <c r="G245" s="10"/>
      <c r="J245" s="14"/>
      <c r="K245" s="8"/>
      <c r="L245" s="16"/>
      <c r="M245" s="16"/>
      <c r="N245" s="8"/>
      <c r="O245" s="16"/>
      <c r="P245" s="8"/>
    </row>
    <row r="246" spans="1:16" ht="15.75" customHeight="1">
      <c r="A246" s="57"/>
      <c r="B246" s="63"/>
      <c r="C246" s="79"/>
      <c r="D246" s="6"/>
      <c r="E246" s="1"/>
      <c r="F246" s="8"/>
      <c r="G246" s="10"/>
      <c r="J246" s="14"/>
      <c r="K246" s="8"/>
      <c r="L246" s="16"/>
      <c r="M246" s="16"/>
      <c r="N246" s="8"/>
      <c r="O246" s="16"/>
      <c r="P246" s="8"/>
    </row>
    <row r="247" spans="1:16" ht="15.75" customHeight="1">
      <c r="A247" s="57"/>
      <c r="B247" s="63"/>
      <c r="C247" s="79"/>
      <c r="D247" s="6"/>
      <c r="E247" s="1"/>
      <c r="F247" s="8"/>
      <c r="G247" s="10"/>
      <c r="J247" s="14"/>
      <c r="K247" s="8"/>
      <c r="L247" s="16"/>
      <c r="M247" s="16"/>
      <c r="N247" s="8"/>
      <c r="O247" s="16"/>
      <c r="P247" s="8"/>
    </row>
    <row r="248" spans="1:16" ht="15.75" customHeight="1">
      <c r="A248" s="57"/>
      <c r="B248" s="63"/>
      <c r="C248" s="79"/>
      <c r="D248" s="6"/>
      <c r="E248" s="1"/>
      <c r="F248" s="8"/>
      <c r="G248" s="10"/>
      <c r="J248" s="14"/>
      <c r="K248" s="8"/>
      <c r="L248" s="16"/>
      <c r="M248" s="16"/>
      <c r="N248" s="8"/>
      <c r="O248" s="16"/>
      <c r="P248" s="8"/>
    </row>
    <row r="249" spans="1:16" ht="15.75" customHeight="1">
      <c r="A249" s="57"/>
      <c r="B249" s="63"/>
      <c r="C249" s="79"/>
      <c r="D249" s="6"/>
      <c r="E249" s="1"/>
      <c r="F249" s="8"/>
      <c r="G249" s="10"/>
      <c r="J249" s="14"/>
      <c r="K249" s="8"/>
      <c r="L249" s="16"/>
      <c r="M249" s="16"/>
      <c r="N249" s="8"/>
      <c r="O249" s="16"/>
      <c r="P249" s="8"/>
    </row>
    <row r="250" spans="1:16" ht="15.75" customHeight="1">
      <c r="A250" s="57"/>
      <c r="B250" s="63"/>
      <c r="C250" s="79"/>
      <c r="D250" s="6"/>
      <c r="E250" s="1"/>
      <c r="F250" s="8"/>
      <c r="G250" s="10"/>
      <c r="J250" s="14"/>
      <c r="K250" s="8"/>
      <c r="L250" s="16"/>
      <c r="M250" s="16"/>
      <c r="N250" s="8"/>
      <c r="O250" s="16"/>
      <c r="P250" s="8"/>
    </row>
    <row r="251" spans="1:16" ht="15.75" customHeight="1">
      <c r="A251" s="57"/>
      <c r="B251" s="63"/>
      <c r="C251" s="79"/>
      <c r="D251" s="6"/>
      <c r="E251" s="1"/>
      <c r="F251" s="8"/>
      <c r="G251" s="10"/>
      <c r="J251" s="14"/>
      <c r="K251" s="8"/>
      <c r="L251" s="16"/>
      <c r="M251" s="16"/>
      <c r="N251" s="8"/>
      <c r="O251" s="16"/>
      <c r="P251" s="8"/>
    </row>
    <row r="252" spans="1:16" ht="15.75" customHeight="1">
      <c r="A252" s="57"/>
      <c r="B252" s="63"/>
      <c r="C252" s="79"/>
      <c r="D252" s="6"/>
      <c r="E252" s="1"/>
      <c r="F252" s="8"/>
      <c r="G252" s="10"/>
      <c r="J252" s="14"/>
      <c r="K252" s="8"/>
      <c r="L252" s="16"/>
      <c r="M252" s="16"/>
      <c r="N252" s="8"/>
      <c r="O252" s="16"/>
      <c r="P252" s="8"/>
    </row>
    <row r="253" spans="1:16" ht="15.75" customHeight="1">
      <c r="A253" s="57"/>
      <c r="B253" s="63"/>
      <c r="C253" s="79"/>
      <c r="D253" s="6"/>
      <c r="E253" s="1"/>
      <c r="F253" s="8"/>
      <c r="G253" s="10"/>
      <c r="J253" s="14"/>
      <c r="K253" s="8"/>
      <c r="L253" s="16"/>
      <c r="M253" s="16"/>
      <c r="N253" s="8"/>
      <c r="O253" s="16"/>
      <c r="P253" s="8"/>
    </row>
    <row r="254" spans="1:16" ht="15.75" customHeight="1">
      <c r="A254" s="57"/>
      <c r="B254" s="63"/>
      <c r="C254" s="79"/>
      <c r="D254" s="6"/>
      <c r="E254" s="1"/>
      <c r="F254" s="8"/>
      <c r="G254" s="10"/>
      <c r="J254" s="14"/>
      <c r="K254" s="8"/>
      <c r="L254" s="16"/>
      <c r="M254" s="16"/>
      <c r="N254" s="8"/>
      <c r="O254" s="16"/>
      <c r="P254" s="8"/>
    </row>
    <row r="255" spans="1:16" ht="15.75" customHeight="1">
      <c r="A255" s="57"/>
      <c r="B255" s="63"/>
      <c r="C255" s="79"/>
      <c r="D255" s="6"/>
      <c r="E255" s="1"/>
      <c r="F255" s="8"/>
      <c r="G255" s="10"/>
      <c r="J255" s="14"/>
      <c r="K255" s="8"/>
      <c r="L255" s="16"/>
      <c r="M255" s="16"/>
      <c r="N255" s="8"/>
      <c r="O255" s="16"/>
      <c r="P255" s="8"/>
    </row>
    <row r="256" spans="1:16" ht="15.75" customHeight="1">
      <c r="A256" s="57"/>
      <c r="B256" s="63"/>
      <c r="C256" s="79"/>
      <c r="D256" s="6"/>
      <c r="E256" s="1"/>
      <c r="F256" s="8"/>
      <c r="G256" s="10"/>
      <c r="J256" s="14"/>
      <c r="K256" s="8"/>
      <c r="L256" s="16"/>
      <c r="M256" s="16"/>
      <c r="N256" s="8"/>
      <c r="O256" s="16"/>
      <c r="P256" s="8"/>
    </row>
    <row r="257" spans="1:16" ht="15.75" customHeight="1">
      <c r="A257" s="57"/>
      <c r="B257" s="63"/>
      <c r="C257" s="79"/>
      <c r="D257" s="6"/>
      <c r="E257" s="1"/>
      <c r="F257" s="8"/>
      <c r="G257" s="10"/>
      <c r="J257" s="14"/>
      <c r="K257" s="8"/>
      <c r="L257" s="16"/>
      <c r="M257" s="16"/>
      <c r="N257" s="8"/>
      <c r="O257" s="16"/>
      <c r="P257" s="8"/>
    </row>
    <row r="258" spans="1:16" ht="15.75" customHeight="1">
      <c r="A258" s="57"/>
      <c r="B258" s="63"/>
      <c r="C258" s="79"/>
      <c r="D258" s="6"/>
      <c r="E258" s="1"/>
      <c r="F258" s="8"/>
      <c r="G258" s="10"/>
      <c r="J258" s="14"/>
      <c r="K258" s="8"/>
      <c r="L258" s="16"/>
      <c r="M258" s="16"/>
      <c r="N258" s="8"/>
      <c r="O258" s="16"/>
      <c r="P258" s="8"/>
    </row>
    <row r="259" spans="1:16" ht="15.75" customHeight="1">
      <c r="A259" s="57"/>
      <c r="B259" s="63"/>
      <c r="C259" s="79"/>
      <c r="D259" s="6"/>
      <c r="E259" s="1"/>
      <c r="F259" s="8"/>
      <c r="G259" s="10"/>
      <c r="J259" s="14"/>
      <c r="K259" s="8"/>
      <c r="L259" s="16"/>
      <c r="M259" s="16"/>
      <c r="N259" s="8"/>
      <c r="O259" s="16"/>
      <c r="P259" s="8"/>
    </row>
    <row r="260" spans="1:16" ht="15.75" customHeight="1">
      <c r="A260" s="57"/>
      <c r="B260" s="63"/>
      <c r="C260" s="79"/>
      <c r="D260" s="6"/>
      <c r="E260" s="1"/>
      <c r="F260" s="8"/>
      <c r="G260" s="10"/>
      <c r="J260" s="14"/>
      <c r="K260" s="8"/>
      <c r="L260" s="16"/>
      <c r="M260" s="16"/>
      <c r="N260" s="8"/>
      <c r="O260" s="16"/>
      <c r="P260" s="8"/>
    </row>
    <row r="261" spans="1:16" ht="15.75" customHeight="1">
      <c r="A261" s="57"/>
      <c r="B261" s="63"/>
      <c r="C261" s="79"/>
      <c r="D261" s="6"/>
      <c r="E261" s="1"/>
      <c r="F261" s="8"/>
      <c r="G261" s="10"/>
      <c r="J261" s="14"/>
      <c r="K261" s="8"/>
      <c r="L261" s="16"/>
      <c r="M261" s="16"/>
      <c r="N261" s="8"/>
      <c r="O261" s="16"/>
      <c r="P261" s="8"/>
    </row>
    <row r="262" spans="1:16" ht="15.75" customHeight="1">
      <c r="A262" s="57"/>
      <c r="B262" s="63"/>
      <c r="C262" s="79"/>
      <c r="D262" s="6"/>
      <c r="E262" s="1"/>
      <c r="F262" s="8"/>
      <c r="G262" s="10"/>
      <c r="J262" s="14"/>
      <c r="K262" s="8"/>
      <c r="L262" s="16"/>
      <c r="M262" s="16"/>
      <c r="N262" s="8"/>
      <c r="O262" s="16"/>
      <c r="P262" s="8"/>
    </row>
    <row r="263" spans="1:16" ht="15.75" customHeight="1">
      <c r="A263" s="57"/>
      <c r="B263" s="63"/>
      <c r="C263" s="79"/>
      <c r="D263" s="6"/>
      <c r="E263" s="1"/>
      <c r="F263" s="8"/>
      <c r="G263" s="10"/>
      <c r="J263" s="14"/>
      <c r="K263" s="8"/>
      <c r="L263" s="16"/>
      <c r="M263" s="16"/>
      <c r="N263" s="8"/>
      <c r="O263" s="16"/>
      <c r="P263" s="8"/>
    </row>
    <row r="264" spans="1:16" ht="15.75" customHeight="1">
      <c r="A264" s="57"/>
      <c r="B264" s="63"/>
      <c r="C264" s="79"/>
      <c r="D264" s="6"/>
      <c r="E264" s="1"/>
      <c r="F264" s="8"/>
      <c r="G264" s="10"/>
      <c r="J264" s="14"/>
      <c r="K264" s="8"/>
      <c r="L264" s="16"/>
      <c r="M264" s="16"/>
      <c r="N264" s="8"/>
      <c r="O264" s="16"/>
      <c r="P264" s="8"/>
    </row>
    <row r="265" spans="1:16" ht="15.75" customHeight="1">
      <c r="A265" s="57"/>
      <c r="B265" s="63"/>
      <c r="C265" s="79"/>
      <c r="D265" s="6"/>
      <c r="E265" s="1"/>
      <c r="F265" s="8"/>
      <c r="G265" s="10"/>
      <c r="J265" s="14"/>
      <c r="K265" s="8"/>
      <c r="L265" s="16"/>
      <c r="M265" s="16"/>
      <c r="N265" s="8"/>
      <c r="O265" s="16"/>
      <c r="P265" s="8"/>
    </row>
    <row r="266" spans="1:16" ht="15.75" customHeight="1">
      <c r="A266" s="57"/>
      <c r="B266" s="63"/>
      <c r="C266" s="79"/>
      <c r="D266" s="6"/>
      <c r="E266" s="1"/>
      <c r="F266" s="8"/>
      <c r="G266" s="10"/>
      <c r="J266" s="14"/>
      <c r="K266" s="8"/>
      <c r="L266" s="16"/>
      <c r="M266" s="16"/>
      <c r="N266" s="8"/>
      <c r="O266" s="16"/>
      <c r="P266" s="8"/>
    </row>
    <row r="267" spans="1:16" ht="15.75" customHeight="1">
      <c r="A267" s="57"/>
      <c r="B267" s="63"/>
      <c r="C267" s="79"/>
      <c r="D267" s="6"/>
      <c r="E267" s="1"/>
      <c r="F267" s="8"/>
      <c r="G267" s="10"/>
      <c r="J267" s="14"/>
      <c r="K267" s="8"/>
      <c r="L267" s="16"/>
      <c r="M267" s="16"/>
      <c r="N267" s="8"/>
      <c r="O267" s="16"/>
      <c r="P267" s="8"/>
    </row>
    <row r="268" spans="1:16" ht="15.75" customHeight="1">
      <c r="A268" s="57"/>
      <c r="B268" s="63"/>
      <c r="C268" s="79"/>
      <c r="D268" s="6"/>
      <c r="E268" s="1"/>
      <c r="F268" s="8"/>
      <c r="G268" s="10"/>
      <c r="J268" s="14"/>
      <c r="K268" s="8"/>
      <c r="L268" s="16"/>
      <c r="M268" s="16"/>
      <c r="N268" s="8"/>
      <c r="O268" s="16"/>
      <c r="P268" s="8"/>
    </row>
    <row r="269" spans="1:16" ht="15.75" customHeight="1">
      <c r="A269" s="57"/>
      <c r="B269" s="63"/>
      <c r="C269" s="79"/>
      <c r="D269" s="6"/>
      <c r="E269" s="1"/>
      <c r="F269" s="8"/>
      <c r="G269" s="10"/>
      <c r="J269" s="14"/>
      <c r="K269" s="8"/>
      <c r="L269" s="16"/>
      <c r="M269" s="16"/>
      <c r="N269" s="8"/>
      <c r="O269" s="16"/>
      <c r="P269" s="8"/>
    </row>
    <row r="270" spans="1:16" ht="15.75" customHeight="1">
      <c r="A270" s="57"/>
      <c r="B270" s="63"/>
      <c r="C270" s="79"/>
      <c r="D270" s="6"/>
      <c r="E270" s="1"/>
      <c r="F270" s="8"/>
      <c r="G270" s="10"/>
      <c r="J270" s="14"/>
      <c r="K270" s="8"/>
      <c r="L270" s="16"/>
      <c r="M270" s="16"/>
      <c r="N270" s="8"/>
      <c r="O270" s="16"/>
      <c r="P270" s="8"/>
    </row>
    <row r="271" spans="1:16" ht="15.75" customHeight="1">
      <c r="A271" s="57"/>
      <c r="B271" s="63"/>
      <c r="C271" s="79"/>
      <c r="D271" s="6"/>
      <c r="E271" s="1"/>
      <c r="F271" s="8"/>
      <c r="G271" s="10"/>
      <c r="J271" s="14"/>
      <c r="K271" s="8"/>
      <c r="L271" s="16"/>
      <c r="M271" s="16"/>
      <c r="N271" s="8"/>
      <c r="O271" s="16"/>
      <c r="P271" s="8"/>
    </row>
    <row r="272" spans="1:16" ht="15.75" customHeight="1">
      <c r="A272" s="57"/>
      <c r="B272" s="63"/>
      <c r="C272" s="79"/>
      <c r="D272" s="6"/>
      <c r="E272" s="1"/>
      <c r="F272" s="8"/>
      <c r="G272" s="10"/>
      <c r="J272" s="14"/>
      <c r="K272" s="8"/>
      <c r="L272" s="16"/>
      <c r="M272" s="16"/>
      <c r="N272" s="8"/>
      <c r="O272" s="16"/>
      <c r="P272" s="8"/>
    </row>
    <row r="273" spans="1:16" ht="15.75" customHeight="1">
      <c r="A273" s="57"/>
      <c r="B273" s="63"/>
      <c r="C273" s="79"/>
      <c r="D273" s="6"/>
      <c r="E273" s="1"/>
      <c r="F273" s="8"/>
      <c r="G273" s="10"/>
      <c r="J273" s="14"/>
      <c r="K273" s="8"/>
      <c r="L273" s="16"/>
      <c r="M273" s="16"/>
      <c r="N273" s="8"/>
      <c r="O273" s="16"/>
      <c r="P273" s="8"/>
    </row>
    <row r="274" spans="1:16" ht="15.75" customHeight="1">
      <c r="A274" s="57"/>
      <c r="B274" s="63"/>
      <c r="C274" s="79"/>
      <c r="D274" s="6"/>
      <c r="E274" s="1"/>
      <c r="F274" s="8"/>
      <c r="G274" s="10"/>
      <c r="J274" s="14"/>
      <c r="K274" s="8"/>
      <c r="L274" s="16"/>
      <c r="M274" s="16"/>
      <c r="N274" s="8"/>
      <c r="O274" s="16"/>
      <c r="P274" s="8"/>
    </row>
    <row r="275" spans="1:16" ht="15.75" customHeight="1">
      <c r="A275" s="57"/>
      <c r="B275" s="63"/>
      <c r="C275" s="79"/>
      <c r="D275" s="6"/>
      <c r="E275" s="1"/>
      <c r="F275" s="8"/>
      <c r="G275" s="10"/>
      <c r="J275" s="14"/>
      <c r="K275" s="8"/>
      <c r="L275" s="16"/>
      <c r="M275" s="16"/>
      <c r="N275" s="8"/>
      <c r="O275" s="16"/>
      <c r="P275" s="8"/>
    </row>
    <row r="276" spans="1:16" ht="15.75" customHeight="1">
      <c r="A276" s="57"/>
      <c r="B276" s="63"/>
      <c r="C276" s="79"/>
      <c r="D276" s="6"/>
      <c r="E276" s="1"/>
      <c r="F276" s="8"/>
      <c r="G276" s="10"/>
      <c r="J276" s="14"/>
      <c r="K276" s="8"/>
      <c r="L276" s="16"/>
      <c r="M276" s="16"/>
      <c r="N276" s="8"/>
      <c r="O276" s="16"/>
      <c r="P276" s="8"/>
    </row>
    <row r="277" spans="1:16" ht="15.75" customHeight="1">
      <c r="A277" s="57"/>
      <c r="B277" s="63"/>
      <c r="C277" s="79"/>
      <c r="D277" s="6"/>
      <c r="E277" s="1"/>
      <c r="F277" s="8"/>
      <c r="G277" s="10"/>
      <c r="J277" s="14"/>
      <c r="K277" s="8"/>
      <c r="L277" s="16"/>
      <c r="M277" s="16"/>
      <c r="N277" s="8"/>
      <c r="O277" s="16"/>
      <c r="P277" s="8"/>
    </row>
    <row r="278" spans="1:16" ht="15.75" customHeight="1">
      <c r="A278" s="57"/>
      <c r="B278" s="63"/>
      <c r="C278" s="79"/>
      <c r="D278" s="6"/>
      <c r="E278" s="1"/>
      <c r="F278" s="8"/>
      <c r="G278" s="10"/>
      <c r="J278" s="14"/>
      <c r="K278" s="8"/>
      <c r="L278" s="16"/>
      <c r="M278" s="16"/>
      <c r="N278" s="8"/>
      <c r="O278" s="16"/>
      <c r="P278" s="8"/>
    </row>
    <row r="279" spans="1:16" ht="15.75" customHeight="1">
      <c r="A279" s="57"/>
      <c r="B279" s="63"/>
      <c r="C279" s="79"/>
      <c r="D279" s="6"/>
      <c r="E279" s="1"/>
      <c r="F279" s="8"/>
      <c r="G279" s="10"/>
      <c r="J279" s="14"/>
      <c r="K279" s="8"/>
      <c r="L279" s="16"/>
      <c r="M279" s="16"/>
      <c r="N279" s="8"/>
      <c r="O279" s="16"/>
      <c r="P279" s="8"/>
    </row>
    <row r="280" spans="1:16" ht="15.75" customHeight="1">
      <c r="A280" s="57"/>
      <c r="B280" s="63"/>
      <c r="C280" s="79"/>
      <c r="D280" s="6"/>
      <c r="E280" s="1"/>
      <c r="F280" s="8"/>
      <c r="G280" s="10"/>
      <c r="J280" s="14"/>
      <c r="K280" s="8"/>
      <c r="L280" s="16"/>
      <c r="M280" s="16"/>
      <c r="N280" s="8"/>
      <c r="O280" s="16"/>
      <c r="P280" s="8"/>
    </row>
    <row r="281" spans="1:16" ht="15.75" customHeight="1">
      <c r="A281" s="57"/>
      <c r="B281" s="63"/>
      <c r="C281" s="79"/>
      <c r="D281" s="6"/>
      <c r="E281" s="1"/>
      <c r="F281" s="8"/>
      <c r="G281" s="10"/>
      <c r="J281" s="14"/>
      <c r="K281" s="8"/>
      <c r="L281" s="16"/>
      <c r="M281" s="16"/>
      <c r="N281" s="8"/>
      <c r="O281" s="16"/>
      <c r="P281" s="8"/>
    </row>
    <row r="282" spans="1:16" ht="15.75" customHeight="1">
      <c r="A282" s="57"/>
      <c r="B282" s="63"/>
      <c r="C282" s="79"/>
      <c r="D282" s="6"/>
      <c r="E282" s="1"/>
      <c r="F282" s="8"/>
      <c r="G282" s="10"/>
      <c r="J282" s="14"/>
      <c r="K282" s="8"/>
      <c r="L282" s="16"/>
      <c r="M282" s="16"/>
      <c r="N282" s="8"/>
      <c r="O282" s="16"/>
      <c r="P282" s="8"/>
    </row>
    <row r="283" spans="1:16" ht="15.75" customHeight="1">
      <c r="A283" s="57"/>
      <c r="B283" s="63"/>
      <c r="C283" s="79"/>
      <c r="D283" s="6"/>
      <c r="E283" s="1"/>
      <c r="F283" s="8"/>
      <c r="G283" s="10"/>
      <c r="J283" s="14"/>
      <c r="K283" s="8"/>
      <c r="L283" s="16"/>
      <c r="M283" s="16"/>
      <c r="N283" s="8"/>
      <c r="O283" s="16"/>
      <c r="P283" s="8"/>
    </row>
    <row r="284" spans="1:16" ht="15.75" customHeight="1">
      <c r="A284" s="57"/>
      <c r="B284" s="63"/>
      <c r="C284" s="79"/>
      <c r="D284" s="6"/>
      <c r="E284" s="1"/>
      <c r="F284" s="8"/>
      <c r="G284" s="10"/>
      <c r="J284" s="14"/>
      <c r="K284" s="8"/>
      <c r="L284" s="16"/>
      <c r="M284" s="16"/>
      <c r="N284" s="8"/>
      <c r="O284" s="16"/>
      <c r="P284" s="8"/>
    </row>
    <row r="285" spans="1:16" ht="15.75" customHeight="1">
      <c r="A285" s="57"/>
      <c r="B285" s="63"/>
      <c r="C285" s="79"/>
      <c r="D285" s="6"/>
      <c r="E285" s="1"/>
      <c r="F285" s="8"/>
      <c r="G285" s="10"/>
      <c r="J285" s="14"/>
      <c r="K285" s="8"/>
      <c r="L285" s="16"/>
      <c r="M285" s="16"/>
      <c r="N285" s="8"/>
      <c r="O285" s="16"/>
      <c r="P285" s="8"/>
    </row>
    <row r="286" spans="1:16" ht="15.75" customHeight="1">
      <c r="A286" s="57"/>
      <c r="B286" s="63"/>
      <c r="C286" s="79"/>
      <c r="D286" s="6"/>
      <c r="E286" s="1"/>
      <c r="F286" s="8"/>
      <c r="G286" s="10"/>
      <c r="J286" s="14"/>
      <c r="K286" s="8"/>
      <c r="L286" s="16"/>
      <c r="M286" s="16"/>
      <c r="N286" s="8"/>
      <c r="O286" s="16"/>
      <c r="P286" s="8"/>
    </row>
    <row r="287" spans="1:16" ht="15.75" customHeight="1">
      <c r="A287" s="57"/>
      <c r="B287" s="63"/>
      <c r="C287" s="79"/>
      <c r="D287" s="6"/>
      <c r="E287" s="1"/>
      <c r="F287" s="8"/>
      <c r="G287" s="10"/>
      <c r="J287" s="14"/>
      <c r="K287" s="8"/>
      <c r="L287" s="16"/>
      <c r="M287" s="16"/>
      <c r="N287" s="8"/>
      <c r="O287" s="16"/>
      <c r="P287" s="8"/>
    </row>
    <row r="288" spans="1:16" ht="15.75" customHeight="1">
      <c r="A288" s="57"/>
      <c r="B288" s="63"/>
      <c r="C288" s="79"/>
      <c r="D288" s="6"/>
      <c r="E288" s="1"/>
      <c r="F288" s="8"/>
      <c r="G288" s="10"/>
      <c r="J288" s="14"/>
      <c r="K288" s="8"/>
      <c r="L288" s="16"/>
      <c r="M288" s="16"/>
      <c r="N288" s="8"/>
      <c r="O288" s="16"/>
      <c r="P288" s="8"/>
    </row>
    <row r="289" spans="1:16" ht="15.75" customHeight="1">
      <c r="A289" s="57"/>
      <c r="B289" s="63"/>
      <c r="C289" s="79"/>
      <c r="D289" s="6"/>
      <c r="E289" s="1"/>
      <c r="F289" s="8"/>
      <c r="G289" s="10"/>
      <c r="J289" s="14"/>
      <c r="K289" s="8"/>
      <c r="L289" s="16"/>
      <c r="M289" s="16"/>
      <c r="N289" s="8"/>
      <c r="O289" s="16"/>
      <c r="P289" s="8"/>
    </row>
    <row r="290" spans="1:16" ht="15.75" customHeight="1">
      <c r="A290" s="57"/>
      <c r="B290" s="63"/>
      <c r="C290" s="79"/>
      <c r="D290" s="6"/>
      <c r="E290" s="1"/>
      <c r="F290" s="8"/>
      <c r="G290" s="10"/>
      <c r="J290" s="14"/>
      <c r="K290" s="8"/>
      <c r="L290" s="16"/>
      <c r="M290" s="16"/>
      <c r="N290" s="8"/>
      <c r="O290" s="16"/>
      <c r="P290" s="8"/>
    </row>
    <row r="291" spans="1:16" ht="15.75" customHeight="1">
      <c r="A291" s="57"/>
      <c r="B291" s="63"/>
      <c r="C291" s="79"/>
      <c r="D291" s="6"/>
      <c r="E291" s="1"/>
      <c r="F291" s="8"/>
      <c r="G291" s="10"/>
      <c r="J291" s="14"/>
      <c r="K291" s="8"/>
      <c r="L291" s="16"/>
      <c r="M291" s="16"/>
      <c r="N291" s="8"/>
      <c r="O291" s="16"/>
      <c r="P291" s="8"/>
    </row>
    <row r="292" spans="1:16" ht="15.75" customHeight="1">
      <c r="A292" s="57"/>
      <c r="B292" s="63"/>
      <c r="C292" s="79"/>
      <c r="D292" s="6"/>
      <c r="E292" s="1"/>
      <c r="F292" s="8"/>
      <c r="G292" s="10"/>
      <c r="J292" s="14"/>
      <c r="K292" s="8"/>
      <c r="L292" s="16"/>
      <c r="M292" s="16"/>
      <c r="N292" s="8"/>
      <c r="O292" s="16"/>
      <c r="P292" s="8"/>
    </row>
    <row r="293" spans="1:16" ht="15.75" customHeight="1">
      <c r="A293" s="57"/>
      <c r="B293" s="63"/>
      <c r="C293" s="79"/>
      <c r="D293" s="6"/>
      <c r="E293" s="1"/>
      <c r="F293" s="8"/>
      <c r="G293" s="10"/>
      <c r="J293" s="14"/>
      <c r="K293" s="8"/>
      <c r="L293" s="16"/>
      <c r="M293" s="16"/>
      <c r="N293" s="8"/>
      <c r="O293" s="16"/>
      <c r="P293" s="8"/>
    </row>
    <row r="294" spans="1:16" ht="15.75" customHeight="1">
      <c r="A294" s="57"/>
      <c r="B294" s="63"/>
      <c r="C294" s="79"/>
      <c r="D294" s="6"/>
      <c r="E294" s="1"/>
      <c r="F294" s="8"/>
      <c r="G294" s="10"/>
      <c r="J294" s="14"/>
      <c r="K294" s="8"/>
      <c r="L294" s="16"/>
      <c r="M294" s="16"/>
      <c r="N294" s="8"/>
      <c r="O294" s="16"/>
      <c r="P294" s="8"/>
    </row>
    <row r="295" spans="1:16" ht="15.75" customHeight="1">
      <c r="A295" s="57"/>
      <c r="B295" s="63"/>
      <c r="C295" s="79"/>
      <c r="D295" s="6"/>
      <c r="E295" s="1"/>
      <c r="F295" s="8"/>
      <c r="G295" s="10"/>
      <c r="J295" s="14"/>
      <c r="K295" s="8"/>
      <c r="L295" s="16"/>
      <c r="M295" s="16"/>
      <c r="N295" s="8"/>
      <c r="O295" s="16"/>
      <c r="P295" s="8"/>
    </row>
    <row r="296" spans="1:16" ht="15.75" customHeight="1">
      <c r="A296" s="57"/>
      <c r="B296" s="63"/>
      <c r="C296" s="79"/>
      <c r="D296" s="6"/>
      <c r="E296" s="1"/>
      <c r="F296" s="8"/>
      <c r="G296" s="10"/>
      <c r="J296" s="14"/>
      <c r="K296" s="8"/>
      <c r="L296" s="16"/>
      <c r="M296" s="16"/>
      <c r="N296" s="8"/>
      <c r="O296" s="16"/>
      <c r="P296" s="8"/>
    </row>
    <row r="297" spans="1:16" ht="15.75" customHeight="1">
      <c r="A297" s="57"/>
      <c r="B297" s="63"/>
      <c r="C297" s="79"/>
      <c r="D297" s="6"/>
      <c r="E297" s="1"/>
      <c r="F297" s="8"/>
      <c r="G297" s="10"/>
      <c r="J297" s="14"/>
      <c r="K297" s="8"/>
      <c r="L297" s="16"/>
      <c r="M297" s="16"/>
      <c r="N297" s="8"/>
      <c r="O297" s="16"/>
      <c r="P297" s="8"/>
    </row>
    <row r="298" spans="1:16" ht="15.75" customHeight="1">
      <c r="A298" s="57"/>
      <c r="B298" s="63"/>
      <c r="C298" s="79"/>
      <c r="D298" s="6"/>
      <c r="E298" s="1"/>
      <c r="F298" s="8"/>
      <c r="G298" s="10"/>
      <c r="J298" s="14"/>
      <c r="K298" s="8"/>
      <c r="L298" s="16"/>
      <c r="M298" s="16"/>
      <c r="N298" s="8"/>
      <c r="O298" s="16"/>
      <c r="P298" s="8"/>
    </row>
    <row r="299" spans="1:16" ht="15.75" customHeight="1">
      <c r="A299" s="57"/>
      <c r="B299" s="63"/>
      <c r="C299" s="79"/>
      <c r="D299" s="6"/>
      <c r="E299" s="1"/>
      <c r="F299" s="8"/>
      <c r="G299" s="10"/>
      <c r="J299" s="14"/>
      <c r="K299" s="8"/>
      <c r="L299" s="16"/>
      <c r="M299" s="16"/>
      <c r="N299" s="8"/>
      <c r="O299" s="16"/>
      <c r="P299" s="8"/>
    </row>
    <row r="300" spans="1:16" ht="15.75" customHeight="1">
      <c r="A300" s="57"/>
      <c r="B300" s="63"/>
      <c r="C300" s="79"/>
      <c r="D300" s="6"/>
      <c r="E300" s="1"/>
      <c r="F300" s="8"/>
      <c r="G300" s="10"/>
      <c r="J300" s="14"/>
      <c r="K300" s="8"/>
      <c r="L300" s="16"/>
      <c r="M300" s="16"/>
      <c r="N300" s="8"/>
      <c r="O300" s="16"/>
      <c r="P300" s="8"/>
    </row>
    <row r="301" spans="1:16" ht="15.75" customHeight="1">
      <c r="A301" s="57"/>
      <c r="B301" s="63"/>
      <c r="C301" s="79"/>
      <c r="D301" s="6"/>
      <c r="E301" s="1"/>
      <c r="F301" s="8"/>
      <c r="G301" s="10"/>
      <c r="J301" s="14"/>
      <c r="K301" s="8"/>
      <c r="L301" s="16"/>
      <c r="M301" s="16"/>
      <c r="N301" s="8"/>
      <c r="O301" s="16"/>
      <c r="P301" s="8"/>
    </row>
    <row r="302" spans="1:16" ht="15.75" customHeight="1">
      <c r="A302" s="57"/>
      <c r="B302" s="63"/>
      <c r="C302" s="79"/>
      <c r="D302" s="6"/>
      <c r="E302" s="1"/>
      <c r="F302" s="8"/>
      <c r="G302" s="10"/>
      <c r="J302" s="14"/>
      <c r="K302" s="8"/>
      <c r="L302" s="16"/>
      <c r="M302" s="16"/>
      <c r="N302" s="8"/>
      <c r="O302" s="16"/>
      <c r="P302" s="8"/>
    </row>
    <row r="303" spans="1:16" ht="15.75" customHeight="1">
      <c r="A303" s="57"/>
      <c r="B303" s="63"/>
      <c r="C303" s="79"/>
      <c r="D303" s="6"/>
      <c r="E303" s="1"/>
      <c r="F303" s="8"/>
      <c r="G303" s="10"/>
      <c r="J303" s="14"/>
      <c r="K303" s="8"/>
      <c r="L303" s="16"/>
      <c r="M303" s="16"/>
      <c r="N303" s="8"/>
      <c r="O303" s="16"/>
      <c r="P303" s="8"/>
    </row>
    <row r="304" spans="1:16" ht="15.75" customHeight="1">
      <c r="A304" s="57"/>
      <c r="B304" s="63"/>
      <c r="C304" s="79"/>
      <c r="D304" s="6"/>
      <c r="E304" s="1"/>
      <c r="F304" s="8"/>
      <c r="G304" s="10"/>
      <c r="J304" s="14"/>
      <c r="K304" s="8"/>
      <c r="L304" s="16"/>
      <c r="M304" s="16"/>
      <c r="N304" s="8"/>
      <c r="O304" s="16"/>
      <c r="P304" s="8"/>
    </row>
    <row r="305" spans="1:16" ht="15.75" customHeight="1">
      <c r="A305" s="57"/>
      <c r="B305" s="63"/>
      <c r="C305" s="79"/>
      <c r="D305" s="6"/>
      <c r="E305" s="1"/>
      <c r="F305" s="8"/>
      <c r="G305" s="10"/>
      <c r="J305" s="14"/>
      <c r="K305" s="8"/>
      <c r="L305" s="16"/>
      <c r="M305" s="16"/>
      <c r="N305" s="8"/>
      <c r="O305" s="16"/>
      <c r="P305" s="8"/>
    </row>
    <row r="306" spans="1:16" ht="15.75" customHeight="1">
      <c r="A306" s="57"/>
      <c r="B306" s="63"/>
      <c r="C306" s="79"/>
      <c r="D306" s="6"/>
      <c r="E306" s="1"/>
      <c r="F306" s="8"/>
      <c r="G306" s="10"/>
      <c r="J306" s="14"/>
      <c r="K306" s="8"/>
      <c r="L306" s="16"/>
      <c r="M306" s="16"/>
      <c r="N306" s="8"/>
      <c r="O306" s="16"/>
      <c r="P306" s="8"/>
    </row>
    <row r="307" spans="1:16" ht="15.75" customHeight="1">
      <c r="A307" s="57"/>
      <c r="B307" s="63"/>
      <c r="C307" s="79"/>
      <c r="D307" s="6"/>
      <c r="E307" s="1"/>
      <c r="F307" s="8"/>
      <c r="G307" s="10"/>
      <c r="J307" s="14"/>
      <c r="K307" s="8"/>
      <c r="L307" s="16"/>
      <c r="M307" s="16"/>
      <c r="N307" s="8"/>
      <c r="O307" s="16"/>
      <c r="P307" s="8"/>
    </row>
    <row r="308" spans="1:16" ht="15.75" customHeight="1">
      <c r="A308" s="57"/>
      <c r="B308" s="63"/>
      <c r="C308" s="79"/>
      <c r="D308" s="6"/>
      <c r="E308" s="1"/>
      <c r="F308" s="8"/>
      <c r="G308" s="10"/>
      <c r="J308" s="14"/>
      <c r="K308" s="8"/>
      <c r="L308" s="16"/>
      <c r="M308" s="16"/>
      <c r="N308" s="8"/>
      <c r="O308" s="16"/>
      <c r="P308" s="8"/>
    </row>
    <row r="309" spans="1:16" ht="15.75" customHeight="1">
      <c r="A309" s="57"/>
      <c r="B309" s="63"/>
      <c r="C309" s="79"/>
      <c r="D309" s="6"/>
      <c r="E309" s="1"/>
      <c r="F309" s="8"/>
      <c r="G309" s="10"/>
      <c r="J309" s="14"/>
      <c r="K309" s="8"/>
      <c r="L309" s="16"/>
      <c r="M309" s="16"/>
      <c r="N309" s="8"/>
      <c r="O309" s="16"/>
      <c r="P309" s="8"/>
    </row>
    <row r="310" spans="1:16" ht="15.75" customHeight="1">
      <c r="A310" s="57"/>
      <c r="B310" s="63"/>
      <c r="C310" s="79"/>
      <c r="D310" s="6"/>
      <c r="E310" s="1"/>
      <c r="F310" s="8"/>
      <c r="G310" s="10"/>
      <c r="J310" s="14"/>
      <c r="K310" s="8"/>
      <c r="L310" s="16"/>
      <c r="M310" s="16"/>
      <c r="N310" s="8"/>
      <c r="O310" s="16"/>
      <c r="P310" s="8"/>
    </row>
    <row r="311" spans="1:16" ht="15.75" customHeight="1">
      <c r="A311" s="57"/>
      <c r="B311" s="63"/>
      <c r="C311" s="79"/>
      <c r="D311" s="6"/>
      <c r="E311" s="1"/>
      <c r="F311" s="8"/>
      <c r="G311" s="10"/>
      <c r="J311" s="14"/>
      <c r="K311" s="8"/>
      <c r="L311" s="16"/>
      <c r="M311" s="16"/>
      <c r="N311" s="8"/>
      <c r="O311" s="16"/>
      <c r="P311" s="8"/>
    </row>
    <row r="312" spans="1:16" ht="15.75" customHeight="1">
      <c r="A312" s="57"/>
      <c r="B312" s="63"/>
      <c r="C312" s="79"/>
      <c r="D312" s="6"/>
      <c r="E312" s="1"/>
      <c r="F312" s="8"/>
      <c r="G312" s="10"/>
      <c r="J312" s="14"/>
      <c r="K312" s="8"/>
      <c r="L312" s="16"/>
      <c r="M312" s="16"/>
      <c r="N312" s="8"/>
      <c r="O312" s="16"/>
      <c r="P312" s="8"/>
    </row>
    <row r="313" spans="1:16" ht="15.75" customHeight="1">
      <c r="A313" s="57"/>
      <c r="B313" s="63"/>
      <c r="C313" s="79"/>
      <c r="D313" s="6"/>
      <c r="E313" s="1"/>
      <c r="F313" s="8"/>
      <c r="G313" s="10"/>
      <c r="J313" s="14"/>
      <c r="K313" s="8"/>
      <c r="L313" s="16"/>
      <c r="M313" s="16"/>
      <c r="N313" s="8"/>
      <c r="O313" s="16"/>
      <c r="P313" s="8"/>
    </row>
    <row r="314" spans="1:16" ht="15.75" customHeight="1">
      <c r="A314" s="57"/>
      <c r="B314" s="63"/>
      <c r="C314" s="79"/>
      <c r="D314" s="6"/>
      <c r="E314" s="1"/>
      <c r="F314" s="8"/>
      <c r="G314" s="10"/>
      <c r="J314" s="14"/>
      <c r="K314" s="8"/>
      <c r="L314" s="16"/>
      <c r="M314" s="16"/>
      <c r="N314" s="8"/>
      <c r="O314" s="16"/>
      <c r="P314" s="8"/>
    </row>
    <row r="315" spans="1:16" ht="15.75" customHeight="1">
      <c r="A315" s="57"/>
      <c r="B315" s="63"/>
      <c r="C315" s="79"/>
      <c r="D315" s="6"/>
      <c r="E315" s="1"/>
      <c r="F315" s="8"/>
      <c r="G315" s="10"/>
      <c r="J315" s="14"/>
      <c r="K315" s="8"/>
      <c r="L315" s="16"/>
      <c r="M315" s="16"/>
      <c r="N315" s="8"/>
      <c r="O315" s="16"/>
      <c r="P315" s="8"/>
    </row>
    <row r="316" spans="1:16" ht="15.75" customHeight="1">
      <c r="A316" s="57"/>
      <c r="B316" s="63"/>
      <c r="C316" s="79"/>
      <c r="D316" s="6"/>
      <c r="E316" s="1"/>
      <c r="F316" s="8"/>
      <c r="G316" s="10"/>
      <c r="J316" s="14"/>
      <c r="K316" s="8"/>
      <c r="L316" s="16"/>
      <c r="M316" s="16"/>
      <c r="N316" s="8"/>
      <c r="O316" s="16"/>
      <c r="P316" s="8"/>
    </row>
    <row r="317" spans="1:16" ht="15.75" customHeight="1">
      <c r="A317" s="57"/>
      <c r="B317" s="63"/>
      <c r="C317" s="79"/>
      <c r="D317" s="6"/>
      <c r="E317" s="1"/>
      <c r="F317" s="8"/>
      <c r="G317" s="10"/>
      <c r="J317" s="14"/>
      <c r="K317" s="8"/>
      <c r="L317" s="16"/>
      <c r="M317" s="16"/>
      <c r="N317" s="8"/>
      <c r="O317" s="16"/>
      <c r="P317" s="8"/>
    </row>
    <row r="318" spans="1:16" ht="15.75" customHeight="1">
      <c r="A318" s="57"/>
      <c r="B318" s="63"/>
      <c r="C318" s="79"/>
      <c r="D318" s="6"/>
      <c r="E318" s="1"/>
      <c r="F318" s="8"/>
      <c r="G318" s="10"/>
      <c r="J318" s="14"/>
      <c r="K318" s="8"/>
      <c r="L318" s="16"/>
      <c r="M318" s="16"/>
      <c r="N318" s="8"/>
      <c r="O318" s="16"/>
      <c r="P318" s="8"/>
    </row>
    <row r="319" spans="1:16" ht="15.75" customHeight="1">
      <c r="A319" s="57"/>
      <c r="B319" s="63"/>
      <c r="C319" s="79"/>
      <c r="D319" s="6"/>
      <c r="E319" s="1"/>
      <c r="F319" s="8"/>
      <c r="G319" s="10"/>
      <c r="J319" s="14"/>
      <c r="K319" s="8"/>
      <c r="L319" s="16"/>
      <c r="M319" s="16"/>
      <c r="N319" s="8"/>
      <c r="O319" s="16"/>
      <c r="P319" s="8"/>
    </row>
    <row r="320" spans="1:16" ht="15.75" customHeight="1">
      <c r="A320" s="57"/>
      <c r="B320" s="63"/>
      <c r="C320" s="79"/>
      <c r="D320" s="6"/>
      <c r="E320" s="1"/>
      <c r="F320" s="8"/>
      <c r="G320" s="10"/>
      <c r="J320" s="14"/>
      <c r="K320" s="8"/>
      <c r="L320" s="16"/>
      <c r="M320" s="16"/>
      <c r="N320" s="8"/>
      <c r="O320" s="16"/>
      <c r="P320" s="8"/>
    </row>
    <row r="321" spans="1:16" ht="15.75" customHeight="1">
      <c r="A321" s="57"/>
      <c r="B321" s="63"/>
      <c r="C321" s="79"/>
      <c r="D321" s="6"/>
      <c r="E321" s="1"/>
      <c r="F321" s="8"/>
      <c r="G321" s="10"/>
      <c r="J321" s="14"/>
      <c r="K321" s="8"/>
      <c r="L321" s="16"/>
      <c r="M321" s="16"/>
      <c r="N321" s="8"/>
      <c r="O321" s="16"/>
      <c r="P321" s="8"/>
    </row>
    <row r="322" spans="1:16" ht="15.75" customHeight="1">
      <c r="A322" s="57"/>
      <c r="B322" s="63"/>
      <c r="C322" s="79"/>
      <c r="D322" s="6"/>
      <c r="E322" s="1"/>
      <c r="F322" s="8"/>
      <c r="G322" s="10"/>
      <c r="J322" s="14"/>
      <c r="K322" s="8"/>
      <c r="L322" s="16"/>
      <c r="M322" s="16"/>
      <c r="N322" s="8"/>
      <c r="O322" s="16"/>
      <c r="P322" s="8"/>
    </row>
    <row r="323" spans="1:16" ht="15.75" customHeight="1">
      <c r="A323" s="57"/>
      <c r="B323" s="63"/>
      <c r="C323" s="79"/>
      <c r="D323" s="6"/>
      <c r="E323" s="1"/>
      <c r="F323" s="8"/>
      <c r="G323" s="10"/>
      <c r="J323" s="14"/>
      <c r="K323" s="8"/>
      <c r="L323" s="16"/>
      <c r="M323" s="16"/>
      <c r="N323" s="8"/>
      <c r="O323" s="16"/>
      <c r="P323" s="8"/>
    </row>
    <row r="324" spans="1:16" ht="15.75" customHeight="1">
      <c r="A324" s="57"/>
      <c r="B324" s="63"/>
      <c r="C324" s="79"/>
      <c r="D324" s="6"/>
      <c r="E324" s="1"/>
      <c r="F324" s="8"/>
      <c r="G324" s="10"/>
      <c r="J324" s="14"/>
      <c r="K324" s="8"/>
      <c r="L324" s="16"/>
      <c r="M324" s="16"/>
      <c r="N324" s="8"/>
      <c r="O324" s="16"/>
      <c r="P324" s="8"/>
    </row>
    <row r="325" spans="1:16" ht="15.75" customHeight="1">
      <c r="A325" s="57"/>
      <c r="B325" s="63"/>
      <c r="C325" s="79"/>
      <c r="D325" s="6"/>
      <c r="E325" s="1"/>
      <c r="F325" s="8"/>
      <c r="G325" s="10"/>
      <c r="J325" s="14"/>
      <c r="K325" s="8"/>
      <c r="L325" s="16"/>
      <c r="M325" s="16"/>
      <c r="N325" s="8"/>
      <c r="O325" s="16"/>
      <c r="P325" s="8"/>
    </row>
    <row r="326" spans="1:16" ht="15.75" customHeight="1">
      <c r="A326" s="57"/>
      <c r="B326" s="63"/>
      <c r="C326" s="79"/>
      <c r="D326" s="6"/>
      <c r="E326" s="1"/>
      <c r="F326" s="8"/>
      <c r="G326" s="10"/>
      <c r="J326" s="14"/>
      <c r="K326" s="8"/>
      <c r="L326" s="16"/>
      <c r="M326" s="16"/>
      <c r="N326" s="8"/>
      <c r="O326" s="16"/>
      <c r="P326" s="8"/>
    </row>
    <row r="327" spans="1:16" ht="15.75" customHeight="1">
      <c r="A327" s="57"/>
      <c r="B327" s="63"/>
      <c r="C327" s="79"/>
      <c r="D327" s="6"/>
      <c r="E327" s="1"/>
      <c r="F327" s="8"/>
      <c r="G327" s="10"/>
      <c r="J327" s="14"/>
      <c r="K327" s="8"/>
      <c r="L327" s="16"/>
      <c r="M327" s="16"/>
      <c r="N327" s="8"/>
      <c r="O327" s="16"/>
      <c r="P327" s="8"/>
    </row>
    <row r="328" spans="1:16" ht="15.75" customHeight="1">
      <c r="A328" s="57"/>
      <c r="B328" s="63"/>
      <c r="C328" s="79"/>
      <c r="D328" s="6"/>
      <c r="E328" s="1"/>
      <c r="F328" s="8"/>
      <c r="G328" s="10"/>
      <c r="J328" s="14"/>
      <c r="K328" s="8"/>
      <c r="L328" s="16"/>
      <c r="M328" s="16"/>
      <c r="N328" s="8"/>
      <c r="O328" s="16"/>
      <c r="P328" s="8"/>
    </row>
    <row r="329" spans="1:16" ht="15.75" customHeight="1">
      <c r="A329" s="57"/>
      <c r="B329" s="63"/>
      <c r="C329" s="79"/>
      <c r="D329" s="6"/>
      <c r="E329" s="1"/>
      <c r="F329" s="8"/>
      <c r="G329" s="10"/>
      <c r="J329" s="14"/>
      <c r="K329" s="8"/>
      <c r="L329" s="16"/>
      <c r="M329" s="16"/>
      <c r="N329" s="8"/>
      <c r="O329" s="16"/>
      <c r="P329" s="8"/>
    </row>
    <row r="330" spans="1:16" ht="15.75" customHeight="1">
      <c r="A330" s="57"/>
      <c r="B330" s="63"/>
      <c r="C330" s="79"/>
      <c r="D330" s="6"/>
      <c r="E330" s="1"/>
      <c r="F330" s="8"/>
      <c r="G330" s="10"/>
      <c r="J330" s="14"/>
      <c r="K330" s="8"/>
      <c r="L330" s="16"/>
      <c r="M330" s="16"/>
      <c r="N330" s="8"/>
      <c r="O330" s="16"/>
      <c r="P330" s="8"/>
    </row>
    <row r="331" spans="1:16" ht="15.75" customHeight="1">
      <c r="A331" s="57"/>
      <c r="B331" s="63"/>
      <c r="C331" s="79"/>
      <c r="D331" s="6"/>
      <c r="E331" s="1"/>
      <c r="F331" s="8"/>
      <c r="G331" s="10"/>
      <c r="J331" s="14"/>
      <c r="K331" s="8"/>
      <c r="L331" s="16"/>
      <c r="M331" s="16"/>
      <c r="N331" s="8"/>
      <c r="O331" s="16"/>
      <c r="P331" s="8"/>
    </row>
    <row r="332" spans="1:16" ht="15.75" customHeight="1">
      <c r="A332" s="57"/>
      <c r="B332" s="63"/>
      <c r="C332" s="79"/>
      <c r="D332" s="6"/>
      <c r="E332" s="1"/>
      <c r="F332" s="8"/>
      <c r="G332" s="10"/>
      <c r="J332" s="14"/>
      <c r="K332" s="8"/>
      <c r="L332" s="16"/>
      <c r="M332" s="16"/>
      <c r="N332" s="8"/>
      <c r="O332" s="16"/>
      <c r="P332" s="8"/>
    </row>
    <row r="333" spans="1:16" ht="15.75" customHeight="1">
      <c r="A333" s="57"/>
      <c r="B333" s="63"/>
      <c r="C333" s="79"/>
      <c r="D333" s="6"/>
      <c r="E333" s="1"/>
      <c r="F333" s="8"/>
      <c r="G333" s="10"/>
      <c r="J333" s="14"/>
      <c r="K333" s="8"/>
      <c r="L333" s="16"/>
      <c r="M333" s="16"/>
      <c r="N333" s="8"/>
      <c r="O333" s="16"/>
      <c r="P333" s="8"/>
    </row>
    <row r="334" spans="1:16" ht="15.75" customHeight="1">
      <c r="A334" s="57"/>
      <c r="B334" s="63"/>
      <c r="C334" s="79"/>
      <c r="D334" s="6"/>
      <c r="E334" s="1"/>
      <c r="F334" s="8"/>
      <c r="G334" s="10"/>
      <c r="J334" s="14"/>
      <c r="K334" s="8"/>
      <c r="L334" s="16"/>
      <c r="M334" s="16"/>
      <c r="N334" s="8"/>
      <c r="O334" s="16"/>
      <c r="P334" s="8"/>
    </row>
    <row r="335" spans="1:16" ht="15.75" customHeight="1">
      <c r="A335" s="57"/>
      <c r="B335" s="63"/>
      <c r="C335" s="79"/>
      <c r="D335" s="6"/>
      <c r="E335" s="1"/>
      <c r="F335" s="8"/>
      <c r="G335" s="10"/>
      <c r="J335" s="14"/>
      <c r="K335" s="8"/>
      <c r="L335" s="16"/>
      <c r="M335" s="16"/>
      <c r="N335" s="8"/>
      <c r="O335" s="16"/>
      <c r="P335" s="8"/>
    </row>
    <row r="336" spans="1:16" ht="15.75" customHeight="1">
      <c r="A336" s="57"/>
      <c r="B336" s="63"/>
      <c r="C336" s="79"/>
      <c r="D336" s="6"/>
      <c r="E336" s="1"/>
      <c r="F336" s="8"/>
      <c r="G336" s="10"/>
      <c r="J336" s="14"/>
      <c r="K336" s="8"/>
      <c r="L336" s="16"/>
      <c r="M336" s="16"/>
      <c r="N336" s="8"/>
      <c r="O336" s="16"/>
      <c r="P336" s="8"/>
    </row>
    <row r="337" spans="1:16" ht="15.75" customHeight="1">
      <c r="A337" s="57"/>
      <c r="B337" s="63"/>
      <c r="C337" s="79"/>
      <c r="D337" s="6"/>
      <c r="E337" s="1"/>
      <c r="F337" s="8"/>
      <c r="G337" s="10"/>
      <c r="J337" s="14"/>
      <c r="K337" s="8"/>
      <c r="L337" s="16"/>
      <c r="M337" s="16"/>
      <c r="N337" s="8"/>
      <c r="O337" s="16"/>
      <c r="P337" s="8"/>
    </row>
    <row r="338" spans="1:16" ht="15.75" customHeight="1">
      <c r="A338" s="57"/>
      <c r="B338" s="63"/>
      <c r="C338" s="79"/>
      <c r="D338" s="6"/>
      <c r="E338" s="1"/>
      <c r="F338" s="8"/>
      <c r="G338" s="10"/>
      <c r="J338" s="14"/>
      <c r="K338" s="8"/>
      <c r="L338" s="16"/>
      <c r="M338" s="16"/>
      <c r="N338" s="8"/>
      <c r="O338" s="16"/>
      <c r="P338" s="8"/>
    </row>
    <row r="339" spans="1:16" ht="15.75" customHeight="1">
      <c r="A339" s="57"/>
      <c r="B339" s="63"/>
      <c r="C339" s="79"/>
      <c r="D339" s="6"/>
      <c r="E339" s="1"/>
      <c r="F339" s="8"/>
      <c r="G339" s="10"/>
      <c r="J339" s="14"/>
      <c r="K339" s="8"/>
      <c r="L339" s="16"/>
      <c r="M339" s="16"/>
      <c r="N339" s="8"/>
      <c r="O339" s="16"/>
      <c r="P339" s="8"/>
    </row>
    <row r="340" spans="1:16" ht="15.75" customHeight="1">
      <c r="A340" s="57"/>
      <c r="B340" s="63"/>
      <c r="C340" s="79"/>
      <c r="D340" s="6"/>
      <c r="E340" s="1"/>
      <c r="F340" s="8"/>
      <c r="G340" s="10"/>
      <c r="J340" s="14"/>
      <c r="K340" s="8"/>
      <c r="L340" s="16"/>
      <c r="M340" s="16"/>
      <c r="N340" s="8"/>
      <c r="O340" s="16"/>
      <c r="P340" s="8"/>
    </row>
    <row r="341" spans="1:16" ht="15.75" customHeight="1">
      <c r="A341" s="57"/>
      <c r="B341" s="63"/>
      <c r="C341" s="79"/>
      <c r="D341" s="6"/>
      <c r="E341" s="1"/>
      <c r="F341" s="8"/>
      <c r="G341" s="10"/>
      <c r="J341" s="14"/>
      <c r="K341" s="8"/>
      <c r="L341" s="16"/>
      <c r="M341" s="16"/>
      <c r="N341" s="8"/>
      <c r="O341" s="16"/>
      <c r="P341" s="8"/>
    </row>
    <row r="342" spans="1:16" ht="15.75" customHeight="1">
      <c r="A342" s="57"/>
      <c r="B342" s="63"/>
      <c r="C342" s="79"/>
      <c r="D342" s="6"/>
      <c r="E342" s="1"/>
      <c r="F342" s="8"/>
      <c r="G342" s="10"/>
      <c r="J342" s="14"/>
      <c r="K342" s="8"/>
      <c r="L342" s="16"/>
      <c r="M342" s="16"/>
      <c r="N342" s="8"/>
      <c r="O342" s="16"/>
      <c r="P342" s="8"/>
    </row>
    <row r="343" spans="1:16" ht="15.75" customHeight="1">
      <c r="A343" s="57"/>
      <c r="B343" s="63"/>
      <c r="C343" s="79"/>
      <c r="D343" s="6"/>
      <c r="E343" s="1"/>
      <c r="F343" s="8"/>
      <c r="G343" s="10"/>
      <c r="J343" s="14"/>
      <c r="K343" s="8"/>
      <c r="L343" s="16"/>
      <c r="M343" s="16"/>
      <c r="N343" s="8"/>
      <c r="O343" s="16"/>
      <c r="P343" s="8"/>
    </row>
    <row r="344" spans="1:16" ht="15.75" customHeight="1">
      <c r="A344" s="57"/>
      <c r="B344" s="63"/>
      <c r="C344" s="79"/>
      <c r="D344" s="6"/>
      <c r="E344" s="1"/>
      <c r="F344" s="8"/>
      <c r="G344" s="10"/>
      <c r="J344" s="14"/>
      <c r="K344" s="8"/>
      <c r="L344" s="16"/>
      <c r="M344" s="16"/>
      <c r="N344" s="8"/>
      <c r="O344" s="16"/>
      <c r="P344" s="8"/>
    </row>
    <row r="345" spans="1:16" ht="15.75" customHeight="1">
      <c r="A345" s="57"/>
      <c r="B345" s="63"/>
      <c r="C345" s="79"/>
      <c r="D345" s="6"/>
      <c r="E345" s="1"/>
      <c r="F345" s="8"/>
      <c r="G345" s="10"/>
      <c r="J345" s="14"/>
      <c r="K345" s="8"/>
      <c r="L345" s="16"/>
      <c r="M345" s="16"/>
      <c r="N345" s="8"/>
      <c r="O345" s="16"/>
      <c r="P345" s="8"/>
    </row>
    <row r="346" spans="1:16" ht="15.75" customHeight="1">
      <c r="A346" s="57"/>
      <c r="B346" s="63"/>
      <c r="C346" s="79"/>
      <c r="D346" s="6"/>
      <c r="E346" s="1"/>
      <c r="F346" s="8"/>
      <c r="G346" s="10"/>
      <c r="J346" s="14"/>
      <c r="K346" s="8"/>
      <c r="L346" s="16"/>
      <c r="M346" s="16"/>
      <c r="N346" s="8"/>
      <c r="O346" s="16"/>
      <c r="P346" s="8"/>
    </row>
    <row r="347" spans="1:16" ht="15.75" customHeight="1">
      <c r="A347" s="57"/>
      <c r="B347" s="63"/>
      <c r="C347" s="79"/>
      <c r="D347" s="6"/>
      <c r="E347" s="1"/>
      <c r="F347" s="8"/>
      <c r="G347" s="10"/>
      <c r="J347" s="14"/>
      <c r="K347" s="8"/>
      <c r="L347" s="16"/>
      <c r="M347" s="16"/>
      <c r="N347" s="8"/>
      <c r="O347" s="16"/>
      <c r="P347" s="8"/>
    </row>
    <row r="348" spans="1:16" ht="15.75" customHeight="1">
      <c r="A348" s="57"/>
      <c r="B348" s="63"/>
      <c r="C348" s="79"/>
      <c r="D348" s="6"/>
      <c r="E348" s="1"/>
      <c r="F348" s="8"/>
      <c r="G348" s="10"/>
      <c r="J348" s="14"/>
      <c r="K348" s="8"/>
      <c r="L348" s="16"/>
      <c r="M348" s="16"/>
      <c r="N348" s="8"/>
      <c r="O348" s="16"/>
      <c r="P348" s="8"/>
    </row>
    <row r="349" spans="1:16" ht="15.75" customHeight="1">
      <c r="A349" s="57"/>
      <c r="B349" s="63"/>
      <c r="C349" s="79"/>
      <c r="D349" s="6"/>
      <c r="E349" s="1"/>
      <c r="F349" s="8"/>
      <c r="G349" s="10"/>
      <c r="J349" s="14"/>
      <c r="K349" s="8"/>
      <c r="L349" s="16"/>
      <c r="M349" s="16"/>
      <c r="N349" s="8"/>
      <c r="O349" s="16"/>
      <c r="P349" s="8"/>
    </row>
    <row r="350" spans="1:16" ht="15.75" customHeight="1">
      <c r="A350" s="57"/>
      <c r="B350" s="63"/>
      <c r="C350" s="79"/>
      <c r="D350" s="6"/>
      <c r="E350" s="1"/>
      <c r="F350" s="8"/>
      <c r="G350" s="10"/>
      <c r="J350" s="14"/>
      <c r="K350" s="8"/>
      <c r="L350" s="16"/>
      <c r="M350" s="16"/>
      <c r="N350" s="8"/>
      <c r="O350" s="16"/>
      <c r="P350" s="8"/>
    </row>
    <row r="351" spans="1:16" ht="15.75" customHeight="1">
      <c r="A351" s="57"/>
      <c r="B351" s="63"/>
      <c r="C351" s="79"/>
      <c r="D351" s="6"/>
      <c r="E351" s="1"/>
      <c r="F351" s="8"/>
      <c r="G351" s="10"/>
      <c r="J351" s="14"/>
      <c r="K351" s="8"/>
      <c r="L351" s="16"/>
      <c r="M351" s="16"/>
      <c r="N351" s="8"/>
      <c r="O351" s="16"/>
      <c r="P351" s="8"/>
    </row>
    <row r="352" spans="1:16" ht="15.75" customHeight="1">
      <c r="A352" s="57"/>
      <c r="B352" s="63"/>
      <c r="C352" s="79"/>
      <c r="D352" s="6"/>
      <c r="E352" s="1"/>
      <c r="F352" s="8"/>
      <c r="G352" s="10"/>
      <c r="J352" s="14"/>
      <c r="K352" s="8"/>
      <c r="L352" s="16"/>
      <c r="M352" s="16"/>
      <c r="N352" s="8"/>
      <c r="O352" s="16"/>
      <c r="P352" s="8"/>
    </row>
    <row r="353" spans="1:16" ht="15.75" customHeight="1">
      <c r="A353" s="57"/>
      <c r="B353" s="63"/>
      <c r="C353" s="79"/>
      <c r="D353" s="6"/>
      <c r="E353" s="1"/>
      <c r="F353" s="8"/>
      <c r="G353" s="10"/>
      <c r="J353" s="14"/>
      <c r="K353" s="8"/>
      <c r="L353" s="16"/>
      <c r="M353" s="16"/>
      <c r="N353" s="8"/>
      <c r="O353" s="16"/>
      <c r="P353" s="8"/>
    </row>
    <row r="354" spans="1:16" ht="15.75" customHeight="1">
      <c r="A354" s="57"/>
      <c r="B354" s="63"/>
      <c r="C354" s="79"/>
      <c r="D354" s="6"/>
      <c r="E354" s="1"/>
      <c r="F354" s="8"/>
      <c r="G354" s="10"/>
      <c r="J354" s="14"/>
      <c r="K354" s="8"/>
      <c r="L354" s="16"/>
      <c r="M354" s="16"/>
      <c r="N354" s="8"/>
      <c r="O354" s="16"/>
      <c r="P354" s="8"/>
    </row>
    <row r="355" spans="1:16" ht="15.75" customHeight="1">
      <c r="A355" s="57"/>
      <c r="B355" s="63"/>
      <c r="C355" s="79"/>
      <c r="D355" s="6"/>
      <c r="E355" s="1"/>
      <c r="F355" s="8"/>
      <c r="G355" s="10"/>
      <c r="J355" s="14"/>
      <c r="K355" s="8"/>
      <c r="L355" s="16"/>
      <c r="M355" s="16"/>
      <c r="N355" s="8"/>
      <c r="O355" s="16"/>
      <c r="P355" s="8"/>
    </row>
    <row r="356" spans="1:16" ht="15.75" customHeight="1">
      <c r="A356" s="57"/>
      <c r="B356" s="63"/>
      <c r="C356" s="79"/>
      <c r="D356" s="6"/>
      <c r="E356" s="1"/>
      <c r="F356" s="8"/>
      <c r="G356" s="10"/>
      <c r="J356" s="14"/>
      <c r="K356" s="8"/>
      <c r="L356" s="16"/>
      <c r="M356" s="16"/>
      <c r="N356" s="8"/>
      <c r="O356" s="16"/>
      <c r="P356" s="8"/>
    </row>
    <row r="357" spans="1:16" ht="15.75" customHeight="1">
      <c r="A357" s="57"/>
      <c r="B357" s="63"/>
      <c r="C357" s="79"/>
      <c r="D357" s="6"/>
      <c r="E357" s="1"/>
      <c r="F357" s="8"/>
      <c r="G357" s="10"/>
      <c r="J357" s="14"/>
      <c r="K357" s="8"/>
      <c r="L357" s="16"/>
      <c r="M357" s="16"/>
      <c r="N357" s="8"/>
      <c r="O357" s="16"/>
      <c r="P357" s="8"/>
    </row>
    <row r="358" spans="1:16" ht="15.75" customHeight="1">
      <c r="A358" s="57"/>
      <c r="B358" s="63"/>
      <c r="C358" s="79"/>
      <c r="D358" s="6"/>
      <c r="E358" s="1"/>
      <c r="F358" s="8"/>
      <c r="G358" s="10"/>
      <c r="J358" s="14"/>
      <c r="K358" s="8"/>
      <c r="L358" s="16"/>
      <c r="M358" s="16"/>
      <c r="N358" s="8"/>
      <c r="O358" s="16"/>
      <c r="P358" s="8"/>
    </row>
    <row r="359" spans="1:16" ht="15.75" customHeight="1">
      <c r="A359" s="57"/>
      <c r="B359" s="63"/>
      <c r="C359" s="79"/>
      <c r="D359" s="6"/>
      <c r="E359" s="1"/>
      <c r="F359" s="8"/>
      <c r="G359" s="10"/>
      <c r="J359" s="14"/>
      <c r="K359" s="8"/>
      <c r="L359" s="16"/>
      <c r="M359" s="16"/>
      <c r="N359" s="8"/>
      <c r="O359" s="16"/>
      <c r="P359" s="8"/>
    </row>
    <row r="360" spans="1:16" ht="15.75" customHeight="1">
      <c r="A360" s="57"/>
      <c r="B360" s="63"/>
      <c r="C360" s="79"/>
      <c r="D360" s="6"/>
      <c r="E360" s="1"/>
      <c r="F360" s="8"/>
      <c r="G360" s="10"/>
      <c r="J360" s="14"/>
      <c r="K360" s="8"/>
      <c r="L360" s="16"/>
      <c r="M360" s="16"/>
      <c r="N360" s="8"/>
      <c r="O360" s="16"/>
      <c r="P360" s="8"/>
    </row>
    <row r="361" spans="1:16" ht="15.75" customHeight="1">
      <c r="A361" s="57"/>
      <c r="B361" s="63"/>
      <c r="C361" s="79"/>
      <c r="D361" s="6"/>
      <c r="E361" s="1"/>
      <c r="F361" s="8"/>
      <c r="G361" s="10"/>
      <c r="J361" s="14"/>
      <c r="K361" s="8"/>
      <c r="L361" s="16"/>
      <c r="M361" s="16"/>
      <c r="N361" s="8"/>
      <c r="O361" s="16"/>
      <c r="P361" s="8"/>
    </row>
    <row r="362" spans="1:16" ht="15.75" customHeight="1">
      <c r="A362" s="57"/>
      <c r="B362" s="63"/>
      <c r="C362" s="79"/>
      <c r="D362" s="6"/>
      <c r="E362" s="1"/>
      <c r="F362" s="8"/>
      <c r="G362" s="10"/>
      <c r="J362" s="14"/>
      <c r="K362" s="8"/>
      <c r="L362" s="16"/>
      <c r="M362" s="16"/>
      <c r="N362" s="8"/>
      <c r="O362" s="16"/>
      <c r="P362" s="8"/>
    </row>
    <row r="363" spans="1:16" ht="15.75" customHeight="1">
      <c r="A363" s="57"/>
      <c r="B363" s="63"/>
      <c r="C363" s="79"/>
      <c r="D363" s="6"/>
      <c r="E363" s="1"/>
      <c r="F363" s="8"/>
      <c r="G363" s="10"/>
      <c r="J363" s="14"/>
      <c r="K363" s="8"/>
      <c r="L363" s="16"/>
      <c r="M363" s="16"/>
      <c r="N363" s="8"/>
      <c r="O363" s="16"/>
      <c r="P363" s="8"/>
    </row>
    <row r="364" spans="1:16" ht="15.75" customHeight="1">
      <c r="A364" s="57"/>
      <c r="B364" s="63"/>
      <c r="C364" s="79"/>
      <c r="D364" s="6"/>
      <c r="E364" s="1"/>
      <c r="F364" s="8"/>
      <c r="G364" s="10"/>
      <c r="J364" s="14"/>
      <c r="K364" s="8"/>
      <c r="L364" s="16"/>
      <c r="M364" s="16"/>
      <c r="N364" s="8"/>
      <c r="O364" s="16"/>
      <c r="P364" s="8"/>
    </row>
    <row r="365" spans="1:16" ht="15.75" customHeight="1">
      <c r="A365" s="57"/>
      <c r="B365" s="63"/>
      <c r="C365" s="79"/>
      <c r="D365" s="6"/>
      <c r="E365" s="1"/>
      <c r="F365" s="8"/>
      <c r="G365" s="10"/>
      <c r="J365" s="14"/>
      <c r="K365" s="8"/>
      <c r="L365" s="16"/>
      <c r="M365" s="16"/>
      <c r="N365" s="8"/>
      <c r="O365" s="16"/>
      <c r="P365" s="8"/>
    </row>
    <row r="366" spans="1:16" ht="15.75" customHeight="1">
      <c r="A366" s="57"/>
      <c r="B366" s="63"/>
      <c r="C366" s="79"/>
      <c r="D366" s="6"/>
      <c r="E366" s="1"/>
      <c r="F366" s="8"/>
      <c r="G366" s="10"/>
      <c r="J366" s="14"/>
      <c r="K366" s="8"/>
      <c r="L366" s="16"/>
      <c r="M366" s="16"/>
      <c r="N366" s="8"/>
      <c r="O366" s="16"/>
      <c r="P366" s="8"/>
    </row>
    <row r="367" spans="1:16" ht="15.75" customHeight="1">
      <c r="A367" s="57"/>
      <c r="B367" s="63"/>
      <c r="C367" s="79"/>
      <c r="D367" s="6"/>
      <c r="E367" s="1"/>
      <c r="F367" s="8"/>
      <c r="G367" s="10"/>
      <c r="J367" s="14"/>
      <c r="K367" s="8"/>
      <c r="L367" s="16"/>
      <c r="M367" s="16"/>
      <c r="N367" s="8"/>
      <c r="O367" s="16"/>
      <c r="P367" s="8"/>
    </row>
    <row r="368" spans="1:16" ht="15.75" customHeight="1">
      <c r="A368" s="57"/>
      <c r="B368" s="63"/>
      <c r="C368" s="79"/>
      <c r="D368" s="6"/>
      <c r="E368" s="1"/>
      <c r="F368" s="8"/>
      <c r="G368" s="10"/>
      <c r="J368" s="14"/>
      <c r="K368" s="8"/>
      <c r="L368" s="16"/>
      <c r="M368" s="16"/>
      <c r="N368" s="8"/>
      <c r="O368" s="16"/>
      <c r="P368" s="8"/>
    </row>
    <row r="369" spans="1:16" ht="15.75" customHeight="1">
      <c r="A369" s="57"/>
      <c r="B369" s="63"/>
      <c r="C369" s="79"/>
      <c r="D369" s="6"/>
      <c r="E369" s="1"/>
      <c r="F369" s="8"/>
      <c r="G369" s="10"/>
      <c r="J369" s="14"/>
      <c r="K369" s="8"/>
      <c r="L369" s="16"/>
      <c r="M369" s="16"/>
      <c r="N369" s="8"/>
      <c r="O369" s="16"/>
      <c r="P369" s="8"/>
    </row>
    <row r="370" spans="1:16" ht="15.75" customHeight="1">
      <c r="A370" s="57"/>
      <c r="B370" s="63"/>
      <c r="C370" s="79"/>
      <c r="D370" s="6"/>
      <c r="E370" s="1"/>
      <c r="F370" s="8"/>
      <c r="G370" s="10"/>
      <c r="J370" s="14"/>
      <c r="K370" s="8"/>
      <c r="L370" s="16"/>
      <c r="M370" s="16"/>
      <c r="N370" s="8"/>
      <c r="O370" s="16"/>
      <c r="P370" s="8"/>
    </row>
    <row r="371" spans="1:16" ht="15.75" customHeight="1">
      <c r="A371" s="57"/>
      <c r="B371" s="63"/>
      <c r="C371" s="79"/>
      <c r="D371" s="6"/>
      <c r="E371" s="1"/>
      <c r="F371" s="8"/>
      <c r="G371" s="10"/>
      <c r="J371" s="14"/>
      <c r="K371" s="8"/>
      <c r="L371" s="16"/>
      <c r="M371" s="16"/>
      <c r="N371" s="8"/>
      <c r="O371" s="16"/>
      <c r="P371" s="8"/>
    </row>
    <row r="372" spans="1:16" ht="15.75" customHeight="1">
      <c r="A372" s="57"/>
      <c r="B372" s="63"/>
      <c r="C372" s="79"/>
      <c r="D372" s="6"/>
      <c r="E372" s="1"/>
      <c r="F372" s="8"/>
      <c r="G372" s="10"/>
      <c r="J372" s="14"/>
      <c r="K372" s="8"/>
      <c r="L372" s="16"/>
      <c r="M372" s="16"/>
      <c r="N372" s="8"/>
      <c r="O372" s="16"/>
      <c r="P372" s="8"/>
    </row>
    <row r="373" spans="1:16" ht="15.75" customHeight="1">
      <c r="A373" s="57"/>
      <c r="B373" s="63"/>
      <c r="C373" s="79"/>
      <c r="D373" s="6"/>
      <c r="E373" s="1"/>
      <c r="F373" s="8"/>
      <c r="G373" s="10"/>
      <c r="J373" s="14"/>
      <c r="K373" s="8"/>
      <c r="L373" s="16"/>
      <c r="M373" s="16"/>
      <c r="N373" s="8"/>
      <c r="O373" s="16"/>
      <c r="P373" s="8"/>
    </row>
    <row r="374" spans="1:16" ht="15.75" customHeight="1">
      <c r="A374" s="57"/>
      <c r="B374" s="63"/>
      <c r="C374" s="79"/>
      <c r="D374" s="6"/>
      <c r="E374" s="1"/>
      <c r="F374" s="8"/>
      <c r="G374" s="10"/>
      <c r="J374" s="14"/>
      <c r="K374" s="8"/>
      <c r="L374" s="16"/>
      <c r="M374" s="16"/>
      <c r="N374" s="8"/>
      <c r="O374" s="16"/>
      <c r="P374" s="8"/>
    </row>
    <row r="375" spans="1:16" ht="15.75" customHeight="1">
      <c r="A375" s="57"/>
      <c r="B375" s="63"/>
      <c r="C375" s="79"/>
      <c r="D375" s="6"/>
      <c r="E375" s="1"/>
      <c r="F375" s="8"/>
      <c r="G375" s="10"/>
      <c r="J375" s="14"/>
      <c r="K375" s="8"/>
      <c r="L375" s="16"/>
      <c r="M375" s="16"/>
      <c r="N375" s="8"/>
      <c r="O375" s="16"/>
      <c r="P375" s="8"/>
    </row>
    <row r="376" spans="1:16" ht="15.75" customHeight="1">
      <c r="A376" s="57"/>
      <c r="B376" s="63"/>
      <c r="C376" s="79"/>
      <c r="D376" s="6"/>
      <c r="E376" s="1"/>
      <c r="F376" s="8"/>
      <c r="G376" s="10"/>
      <c r="J376" s="14"/>
      <c r="K376" s="8"/>
      <c r="L376" s="16"/>
      <c r="M376" s="16"/>
      <c r="N376" s="8"/>
      <c r="O376" s="16"/>
      <c r="P376" s="8"/>
    </row>
    <row r="377" spans="1:16" ht="15.75" customHeight="1">
      <c r="A377" s="57"/>
      <c r="B377" s="63"/>
      <c r="C377" s="79"/>
      <c r="D377" s="6"/>
      <c r="E377" s="1"/>
      <c r="F377" s="8"/>
      <c r="G377" s="10"/>
      <c r="J377" s="14"/>
      <c r="K377" s="8"/>
      <c r="L377" s="16"/>
      <c r="M377" s="16"/>
      <c r="N377" s="8"/>
      <c r="O377" s="16"/>
      <c r="P377" s="8"/>
    </row>
    <row r="378" spans="1:16" ht="15.75" customHeight="1">
      <c r="A378" s="57"/>
      <c r="B378" s="63"/>
      <c r="C378" s="79"/>
      <c r="D378" s="6"/>
      <c r="E378" s="1"/>
      <c r="F378" s="8"/>
      <c r="G378" s="10"/>
      <c r="J378" s="14"/>
      <c r="K378" s="8"/>
      <c r="L378" s="16"/>
      <c r="M378" s="16"/>
      <c r="N378" s="8"/>
      <c r="O378" s="16"/>
      <c r="P378" s="8"/>
    </row>
    <row r="379" spans="1:16" ht="15.75" customHeight="1">
      <c r="A379" s="57"/>
      <c r="B379" s="63"/>
      <c r="C379" s="79"/>
      <c r="D379" s="6"/>
      <c r="E379" s="1"/>
      <c r="F379" s="8"/>
      <c r="G379" s="10"/>
      <c r="J379" s="14"/>
      <c r="K379" s="8"/>
      <c r="L379" s="16"/>
      <c r="M379" s="16"/>
      <c r="N379" s="8"/>
      <c r="O379" s="16"/>
      <c r="P379" s="8"/>
    </row>
    <row r="380" spans="1:16" ht="15.75" customHeight="1">
      <c r="A380" s="57"/>
      <c r="B380" s="63"/>
      <c r="C380" s="79"/>
      <c r="D380" s="6"/>
      <c r="E380" s="1"/>
      <c r="F380" s="8"/>
      <c r="G380" s="10"/>
      <c r="J380" s="14"/>
      <c r="K380" s="8"/>
      <c r="L380" s="16"/>
      <c r="M380" s="16"/>
      <c r="N380" s="8"/>
      <c r="O380" s="16"/>
      <c r="P380" s="8"/>
    </row>
    <row r="381" spans="1:16" ht="15.75" customHeight="1">
      <c r="A381" s="57"/>
      <c r="B381" s="63"/>
      <c r="C381" s="79"/>
      <c r="D381" s="6"/>
      <c r="E381" s="1"/>
      <c r="F381" s="8"/>
      <c r="G381" s="10"/>
      <c r="J381" s="14"/>
      <c r="K381" s="8"/>
      <c r="L381" s="16"/>
      <c r="M381" s="16"/>
      <c r="N381" s="8"/>
      <c r="O381" s="16"/>
      <c r="P381" s="8"/>
    </row>
    <row r="382" spans="1:16" ht="15.75" customHeight="1">
      <c r="A382" s="57"/>
      <c r="B382" s="63"/>
      <c r="C382" s="79"/>
      <c r="D382" s="6"/>
      <c r="E382" s="1"/>
      <c r="F382" s="8"/>
      <c r="G382" s="10"/>
      <c r="J382" s="14"/>
      <c r="K382" s="8"/>
      <c r="L382" s="16"/>
      <c r="M382" s="16"/>
      <c r="N382" s="8"/>
      <c r="O382" s="16"/>
      <c r="P382" s="8"/>
    </row>
    <row r="383" spans="1:16" ht="15.75" customHeight="1">
      <c r="A383" s="57"/>
      <c r="B383" s="63"/>
      <c r="C383" s="79"/>
      <c r="D383" s="6"/>
      <c r="E383" s="1"/>
      <c r="F383" s="8"/>
      <c r="G383" s="10"/>
      <c r="J383" s="14"/>
      <c r="K383" s="8"/>
      <c r="L383" s="16"/>
      <c r="M383" s="16"/>
      <c r="N383" s="8"/>
      <c r="O383" s="16"/>
      <c r="P383" s="8"/>
    </row>
    <row r="384" spans="1:16" ht="15.75" customHeight="1">
      <c r="A384" s="57"/>
      <c r="B384" s="63"/>
      <c r="C384" s="79"/>
      <c r="D384" s="6"/>
      <c r="E384" s="1"/>
      <c r="F384" s="8"/>
      <c r="G384" s="10"/>
      <c r="J384" s="14"/>
      <c r="K384" s="8"/>
      <c r="L384" s="16"/>
      <c r="M384" s="16"/>
      <c r="N384" s="8"/>
      <c r="O384" s="16"/>
      <c r="P384" s="8"/>
    </row>
    <row r="385" spans="1:16" ht="15.75" customHeight="1">
      <c r="A385" s="57"/>
      <c r="B385" s="63"/>
      <c r="C385" s="79"/>
      <c r="D385" s="6"/>
      <c r="E385" s="1"/>
      <c r="F385" s="8"/>
      <c r="G385" s="10"/>
      <c r="J385" s="14"/>
      <c r="K385" s="8"/>
      <c r="L385" s="16"/>
      <c r="M385" s="16"/>
      <c r="N385" s="8"/>
      <c r="O385" s="16"/>
      <c r="P385" s="8"/>
    </row>
    <row r="386" spans="1:16" ht="15.75" customHeight="1">
      <c r="A386" s="57"/>
      <c r="B386" s="63"/>
      <c r="C386" s="79"/>
      <c r="D386" s="6"/>
      <c r="E386" s="1"/>
      <c r="F386" s="8"/>
      <c r="G386" s="10"/>
      <c r="J386" s="14"/>
      <c r="K386" s="8"/>
      <c r="L386" s="16"/>
      <c r="M386" s="16"/>
      <c r="N386" s="8"/>
      <c r="O386" s="16"/>
      <c r="P386" s="8"/>
    </row>
    <row r="387" spans="1:16" ht="15.75" customHeight="1">
      <c r="A387" s="57"/>
      <c r="B387" s="63"/>
      <c r="C387" s="79"/>
      <c r="D387" s="6"/>
      <c r="E387" s="1"/>
      <c r="F387" s="8"/>
      <c r="G387" s="10"/>
      <c r="J387" s="14"/>
      <c r="K387" s="8"/>
      <c r="L387" s="16"/>
      <c r="M387" s="16"/>
      <c r="N387" s="8"/>
      <c r="O387" s="16"/>
      <c r="P387" s="8"/>
    </row>
    <row r="388" spans="1:16" ht="15.75" customHeight="1">
      <c r="A388" s="57"/>
      <c r="B388" s="63"/>
      <c r="C388" s="79"/>
      <c r="D388" s="6"/>
      <c r="E388" s="1"/>
      <c r="F388" s="8"/>
      <c r="G388" s="10"/>
      <c r="J388" s="14"/>
      <c r="K388" s="8"/>
      <c r="L388" s="16"/>
      <c r="M388" s="16"/>
      <c r="N388" s="8"/>
      <c r="O388" s="16"/>
      <c r="P388" s="8"/>
    </row>
    <row r="389" spans="1:16" ht="15.75" customHeight="1">
      <c r="A389" s="57"/>
      <c r="B389" s="63"/>
      <c r="C389" s="79"/>
      <c r="D389" s="6"/>
      <c r="E389" s="1"/>
      <c r="F389" s="8"/>
      <c r="G389" s="10"/>
      <c r="J389" s="14"/>
      <c r="K389" s="8"/>
      <c r="L389" s="16"/>
      <c r="M389" s="16"/>
      <c r="N389" s="8"/>
      <c r="O389" s="16"/>
      <c r="P389" s="8"/>
    </row>
    <row r="390" spans="1:16" ht="15.75" customHeight="1">
      <c r="A390" s="57"/>
      <c r="B390" s="63"/>
      <c r="C390" s="79"/>
      <c r="D390" s="6"/>
      <c r="E390" s="1"/>
      <c r="F390" s="8"/>
      <c r="G390" s="10"/>
      <c r="J390" s="14"/>
      <c r="K390" s="8"/>
      <c r="L390" s="16"/>
      <c r="M390" s="16"/>
      <c r="N390" s="8"/>
      <c r="O390" s="16"/>
      <c r="P390" s="8"/>
    </row>
    <row r="391" spans="1:16" ht="15.75" customHeight="1">
      <c r="A391" s="57"/>
      <c r="B391" s="63"/>
      <c r="C391" s="79"/>
      <c r="D391" s="6"/>
      <c r="E391" s="1"/>
      <c r="F391" s="8"/>
      <c r="G391" s="10"/>
      <c r="J391" s="14"/>
      <c r="K391" s="8"/>
      <c r="L391" s="16"/>
      <c r="M391" s="16"/>
      <c r="N391" s="8"/>
      <c r="O391" s="16"/>
      <c r="P391" s="8"/>
    </row>
    <row r="392" spans="1:16" ht="15.75" customHeight="1">
      <c r="A392" s="57"/>
      <c r="B392" s="63"/>
      <c r="C392" s="79"/>
      <c r="D392" s="6"/>
      <c r="E392" s="1"/>
      <c r="F392" s="8"/>
      <c r="G392" s="10"/>
      <c r="J392" s="14"/>
      <c r="K392" s="8"/>
      <c r="L392" s="16"/>
      <c r="M392" s="16"/>
      <c r="N392" s="8"/>
      <c r="O392" s="16"/>
      <c r="P392" s="8"/>
    </row>
    <row r="393" spans="1:16" ht="15.75" customHeight="1">
      <c r="A393" s="57"/>
      <c r="B393" s="63"/>
      <c r="C393" s="79"/>
      <c r="D393" s="6"/>
      <c r="E393" s="1"/>
      <c r="F393" s="8"/>
      <c r="G393" s="10"/>
      <c r="J393" s="14"/>
      <c r="K393" s="8"/>
      <c r="L393" s="16"/>
      <c r="M393" s="16"/>
      <c r="N393" s="8"/>
      <c r="O393" s="16"/>
      <c r="P393" s="8"/>
    </row>
    <row r="394" spans="1:16" ht="15.75" customHeight="1">
      <c r="A394" s="57"/>
      <c r="B394" s="63"/>
      <c r="C394" s="79"/>
      <c r="D394" s="6"/>
      <c r="E394" s="1"/>
      <c r="F394" s="8"/>
      <c r="G394" s="10"/>
      <c r="J394" s="14"/>
      <c r="K394" s="8"/>
      <c r="L394" s="16"/>
      <c r="M394" s="16"/>
      <c r="N394" s="8"/>
      <c r="O394" s="16"/>
      <c r="P394" s="8"/>
    </row>
    <row r="395" spans="1:16" ht="15.75" customHeight="1">
      <c r="A395" s="57"/>
      <c r="B395" s="63"/>
      <c r="C395" s="79"/>
      <c r="D395" s="6"/>
      <c r="E395" s="1"/>
      <c r="F395" s="8"/>
      <c r="G395" s="10"/>
      <c r="J395" s="14"/>
      <c r="K395" s="8"/>
      <c r="L395" s="16"/>
      <c r="M395" s="16"/>
      <c r="N395" s="8"/>
      <c r="O395" s="16"/>
      <c r="P395" s="8"/>
    </row>
    <row r="396" spans="1:16" ht="15.75" customHeight="1">
      <c r="A396" s="57"/>
      <c r="B396" s="63"/>
      <c r="C396" s="79"/>
      <c r="D396" s="6"/>
      <c r="E396" s="1"/>
      <c r="F396" s="8"/>
      <c r="G396" s="10"/>
      <c r="J396" s="14"/>
      <c r="K396" s="8"/>
      <c r="L396" s="16"/>
      <c r="M396" s="16"/>
      <c r="N396" s="8"/>
      <c r="O396" s="16"/>
      <c r="P396" s="8"/>
    </row>
    <row r="397" spans="1:16" ht="15.75" customHeight="1">
      <c r="A397" s="57"/>
      <c r="B397" s="63"/>
      <c r="C397" s="79"/>
      <c r="D397" s="6"/>
      <c r="E397" s="1"/>
      <c r="F397" s="8"/>
      <c r="G397" s="10"/>
      <c r="J397" s="14"/>
      <c r="K397" s="8"/>
      <c r="L397" s="16"/>
      <c r="M397" s="16"/>
      <c r="N397" s="8"/>
      <c r="O397" s="16"/>
      <c r="P397" s="8"/>
    </row>
    <row r="398" spans="1:16" ht="15.75" customHeight="1">
      <c r="A398" s="57"/>
      <c r="B398" s="63"/>
      <c r="C398" s="79"/>
      <c r="D398" s="6"/>
      <c r="E398" s="1"/>
      <c r="F398" s="8"/>
      <c r="G398" s="10"/>
      <c r="J398" s="14"/>
      <c r="K398" s="8"/>
      <c r="L398" s="16"/>
      <c r="M398" s="16"/>
      <c r="N398" s="8"/>
      <c r="O398" s="16"/>
      <c r="P398" s="8"/>
    </row>
    <row r="399" spans="1:16" ht="15.75" customHeight="1">
      <c r="A399" s="57"/>
      <c r="B399" s="63"/>
      <c r="C399" s="79"/>
      <c r="D399" s="6"/>
      <c r="E399" s="1"/>
      <c r="F399" s="8"/>
      <c r="G399" s="10"/>
      <c r="J399" s="14"/>
      <c r="K399" s="8"/>
      <c r="L399" s="16"/>
      <c r="M399" s="16"/>
      <c r="N399" s="8"/>
      <c r="O399" s="16"/>
      <c r="P399" s="8"/>
    </row>
    <row r="400" spans="1:16" ht="15.75" customHeight="1">
      <c r="A400" s="57"/>
      <c r="B400" s="63"/>
      <c r="C400" s="79"/>
      <c r="D400" s="6"/>
      <c r="E400" s="1"/>
      <c r="F400" s="8"/>
      <c r="G400" s="10"/>
      <c r="J400" s="14"/>
      <c r="K400" s="8"/>
      <c r="L400" s="16"/>
      <c r="M400" s="16"/>
      <c r="N400" s="8"/>
      <c r="O400" s="16"/>
      <c r="P400" s="8"/>
    </row>
    <row r="401" spans="1:16" ht="15.75" customHeight="1">
      <c r="A401" s="57"/>
      <c r="B401" s="63"/>
      <c r="C401" s="79"/>
      <c r="D401" s="6"/>
      <c r="E401" s="1"/>
      <c r="F401" s="8"/>
      <c r="G401" s="10"/>
      <c r="J401" s="14"/>
      <c r="K401" s="8"/>
      <c r="L401" s="16"/>
      <c r="M401" s="16"/>
      <c r="N401" s="8"/>
      <c r="O401" s="16"/>
      <c r="P401" s="8"/>
    </row>
    <row r="402" spans="1:16" ht="15.75" customHeight="1">
      <c r="A402" s="57"/>
      <c r="B402" s="63"/>
      <c r="C402" s="79"/>
      <c r="D402" s="6"/>
      <c r="E402" s="1"/>
      <c r="F402" s="8"/>
      <c r="G402" s="10"/>
      <c r="J402" s="14"/>
      <c r="K402" s="8"/>
      <c r="L402" s="16"/>
      <c r="M402" s="16"/>
      <c r="N402" s="8"/>
      <c r="O402" s="16"/>
      <c r="P402" s="8"/>
    </row>
    <row r="403" spans="1:16" ht="15.75" customHeight="1">
      <c r="A403" s="57"/>
      <c r="B403" s="63"/>
      <c r="C403" s="79"/>
      <c r="D403" s="6"/>
      <c r="E403" s="1"/>
      <c r="F403" s="8"/>
      <c r="G403" s="10"/>
      <c r="J403" s="14"/>
      <c r="K403" s="8"/>
      <c r="L403" s="16"/>
      <c r="M403" s="16"/>
      <c r="N403" s="8"/>
      <c r="O403" s="16"/>
      <c r="P403" s="8"/>
    </row>
    <row r="404" spans="1:16" ht="15.75" customHeight="1">
      <c r="A404" s="57"/>
      <c r="B404" s="63"/>
      <c r="C404" s="79"/>
      <c r="D404" s="6"/>
      <c r="E404" s="1"/>
      <c r="F404" s="8"/>
      <c r="G404" s="10"/>
      <c r="J404" s="14"/>
      <c r="K404" s="8"/>
      <c r="L404" s="16"/>
      <c r="M404" s="16"/>
      <c r="N404" s="8"/>
      <c r="O404" s="16"/>
      <c r="P404" s="8"/>
    </row>
    <row r="405" spans="1:16" ht="15.75" customHeight="1">
      <c r="A405" s="57"/>
      <c r="B405" s="63"/>
      <c r="C405" s="79"/>
      <c r="D405" s="6"/>
      <c r="E405" s="1"/>
      <c r="F405" s="8"/>
      <c r="G405" s="10"/>
      <c r="J405" s="14"/>
      <c r="K405" s="8"/>
      <c r="L405" s="16"/>
      <c r="M405" s="16"/>
      <c r="N405" s="8"/>
      <c r="O405" s="16"/>
      <c r="P405" s="8"/>
    </row>
    <row r="406" spans="1:16" ht="15.75" customHeight="1">
      <c r="A406" s="57"/>
      <c r="B406" s="63"/>
      <c r="C406" s="79"/>
      <c r="D406" s="6"/>
      <c r="E406" s="1"/>
      <c r="F406" s="8"/>
      <c r="G406" s="10"/>
      <c r="J406" s="14"/>
      <c r="K406" s="8"/>
      <c r="L406" s="16"/>
      <c r="M406" s="16"/>
      <c r="N406" s="8"/>
      <c r="O406" s="16"/>
      <c r="P406" s="8"/>
    </row>
    <row r="407" spans="1:16" ht="15.75" customHeight="1">
      <c r="A407" s="57"/>
      <c r="B407" s="63"/>
      <c r="C407" s="79"/>
      <c r="D407" s="6"/>
      <c r="E407" s="1"/>
      <c r="F407" s="8"/>
      <c r="G407" s="10"/>
      <c r="J407" s="14"/>
      <c r="K407" s="8"/>
      <c r="L407" s="16"/>
      <c r="M407" s="16"/>
      <c r="N407" s="8"/>
      <c r="O407" s="16"/>
      <c r="P407" s="8"/>
    </row>
    <row r="408" spans="1:16" ht="15.75" customHeight="1">
      <c r="A408" s="57"/>
      <c r="B408" s="63"/>
      <c r="C408" s="79"/>
      <c r="D408" s="6"/>
      <c r="E408" s="1"/>
      <c r="F408" s="8"/>
      <c r="G408" s="10"/>
      <c r="J408" s="14"/>
      <c r="K408" s="8"/>
      <c r="L408" s="16"/>
      <c r="M408" s="16"/>
      <c r="N408" s="8"/>
      <c r="O408" s="16"/>
      <c r="P408" s="8"/>
    </row>
    <row r="409" spans="1:16" ht="15.75" customHeight="1">
      <c r="A409" s="57"/>
      <c r="B409" s="63"/>
      <c r="C409" s="79"/>
      <c r="D409" s="6"/>
      <c r="E409" s="1"/>
      <c r="F409" s="8"/>
      <c r="G409" s="10"/>
      <c r="J409" s="14"/>
      <c r="K409" s="8"/>
      <c r="L409" s="16"/>
      <c r="M409" s="16"/>
      <c r="N409" s="8"/>
      <c r="O409" s="16"/>
      <c r="P409" s="8"/>
    </row>
    <row r="410" spans="1:16" ht="15.75" customHeight="1">
      <c r="A410" s="57"/>
      <c r="B410" s="63"/>
      <c r="C410" s="79"/>
      <c r="D410" s="6"/>
      <c r="E410" s="1"/>
      <c r="F410" s="8"/>
      <c r="G410" s="10"/>
      <c r="J410" s="14"/>
      <c r="K410" s="8"/>
      <c r="L410" s="16"/>
      <c r="M410" s="16"/>
      <c r="N410" s="8"/>
      <c r="O410" s="16"/>
      <c r="P410" s="8"/>
    </row>
    <row r="411" spans="1:16" ht="15.75" customHeight="1">
      <c r="A411" s="57"/>
      <c r="B411" s="63"/>
      <c r="C411" s="79"/>
      <c r="D411" s="6"/>
      <c r="E411" s="1"/>
      <c r="F411" s="8"/>
      <c r="G411" s="10"/>
      <c r="J411" s="14"/>
      <c r="K411" s="8"/>
      <c r="L411" s="16"/>
      <c r="M411" s="16"/>
      <c r="N411" s="8"/>
      <c r="O411" s="16"/>
      <c r="P411" s="8"/>
    </row>
    <row r="412" spans="1:16" ht="15.75" customHeight="1">
      <c r="A412" s="57"/>
      <c r="B412" s="63"/>
      <c r="C412" s="79"/>
      <c r="D412" s="6"/>
      <c r="E412" s="1"/>
      <c r="F412" s="8"/>
      <c r="G412" s="10"/>
      <c r="J412" s="14"/>
      <c r="K412" s="8"/>
      <c r="L412" s="16"/>
      <c r="M412" s="16"/>
      <c r="N412" s="8"/>
      <c r="O412" s="16"/>
      <c r="P412" s="8"/>
    </row>
    <row r="413" spans="1:16" ht="15.75" customHeight="1">
      <c r="A413" s="57"/>
      <c r="B413" s="63"/>
      <c r="C413" s="79"/>
      <c r="D413" s="6"/>
      <c r="E413" s="1"/>
      <c r="F413" s="8"/>
      <c r="G413" s="10"/>
      <c r="J413" s="14"/>
      <c r="K413" s="8"/>
      <c r="L413" s="16"/>
      <c r="M413" s="16"/>
      <c r="N413" s="8"/>
      <c r="O413" s="16"/>
      <c r="P413" s="8"/>
    </row>
    <row r="414" spans="1:16" ht="15.75" customHeight="1">
      <c r="A414" s="57"/>
      <c r="B414" s="63"/>
      <c r="C414" s="79"/>
      <c r="D414" s="6"/>
      <c r="E414" s="1"/>
      <c r="F414" s="8"/>
      <c r="G414" s="10"/>
      <c r="J414" s="14"/>
      <c r="K414" s="8"/>
      <c r="L414" s="16"/>
      <c r="M414" s="16"/>
      <c r="N414" s="8"/>
      <c r="O414" s="16"/>
      <c r="P414" s="8"/>
    </row>
    <row r="415" spans="1:16" ht="15.75" customHeight="1">
      <c r="A415" s="57"/>
      <c r="B415" s="63"/>
      <c r="C415" s="79"/>
      <c r="D415" s="6"/>
      <c r="E415" s="1"/>
      <c r="F415" s="8"/>
      <c r="G415" s="10"/>
      <c r="J415" s="14"/>
      <c r="K415" s="8"/>
      <c r="L415" s="16"/>
      <c r="M415" s="16"/>
      <c r="N415" s="8"/>
      <c r="O415" s="16"/>
      <c r="P415" s="8"/>
    </row>
    <row r="416" spans="1:16" ht="15.75" customHeight="1">
      <c r="A416" s="57"/>
      <c r="B416" s="63"/>
      <c r="C416" s="79"/>
      <c r="D416" s="6"/>
      <c r="E416" s="1"/>
      <c r="F416" s="8"/>
      <c r="G416" s="10"/>
      <c r="J416" s="14"/>
      <c r="K416" s="8"/>
      <c r="L416" s="16"/>
      <c r="M416" s="16"/>
      <c r="N416" s="8"/>
      <c r="O416" s="16"/>
      <c r="P416" s="8"/>
    </row>
    <row r="417" spans="1:16" ht="15.75" customHeight="1">
      <c r="A417" s="57"/>
      <c r="B417" s="63"/>
      <c r="C417" s="79"/>
      <c r="D417" s="6"/>
      <c r="E417" s="1"/>
      <c r="F417" s="8"/>
      <c r="G417" s="10"/>
      <c r="J417" s="14"/>
      <c r="K417" s="8"/>
      <c r="L417" s="16"/>
      <c r="M417" s="16"/>
      <c r="N417" s="8"/>
      <c r="O417" s="16"/>
      <c r="P417" s="8"/>
    </row>
    <row r="418" spans="1:16" ht="15.75" customHeight="1">
      <c r="A418" s="57"/>
      <c r="B418" s="63"/>
      <c r="C418" s="79"/>
      <c r="D418" s="6"/>
      <c r="E418" s="1"/>
      <c r="F418" s="8"/>
      <c r="G418" s="10"/>
      <c r="J418" s="14"/>
      <c r="K418" s="8"/>
      <c r="L418" s="16"/>
      <c r="M418" s="16"/>
      <c r="N418" s="8"/>
      <c r="O418" s="16"/>
      <c r="P418" s="8"/>
    </row>
    <row r="419" spans="1:16" ht="15.75" customHeight="1">
      <c r="A419" s="57"/>
      <c r="B419" s="63"/>
      <c r="C419" s="79"/>
      <c r="D419" s="6"/>
      <c r="E419" s="1"/>
      <c r="F419" s="8"/>
      <c r="G419" s="10"/>
      <c r="J419" s="14"/>
      <c r="K419" s="8"/>
      <c r="L419" s="16"/>
      <c r="M419" s="16"/>
      <c r="N419" s="8"/>
      <c r="O419" s="16"/>
      <c r="P419" s="8"/>
    </row>
    <row r="420" spans="1:16" ht="15.75" customHeight="1">
      <c r="A420" s="57"/>
      <c r="B420" s="63"/>
      <c r="C420" s="79"/>
      <c r="D420" s="6"/>
      <c r="E420" s="1"/>
      <c r="F420" s="8"/>
      <c r="G420" s="10"/>
      <c r="J420" s="14"/>
      <c r="K420" s="8"/>
      <c r="L420" s="16"/>
      <c r="M420" s="16"/>
      <c r="N420" s="8"/>
      <c r="O420" s="16"/>
      <c r="P420" s="8"/>
    </row>
    <row r="421" spans="1:16" ht="15.75" customHeight="1">
      <c r="A421" s="57"/>
      <c r="B421" s="63"/>
      <c r="C421" s="79"/>
      <c r="D421" s="6"/>
      <c r="E421" s="1"/>
      <c r="F421" s="8"/>
      <c r="G421" s="10"/>
      <c r="J421" s="14"/>
      <c r="K421" s="8"/>
      <c r="L421" s="16"/>
      <c r="M421" s="16"/>
      <c r="N421" s="8"/>
      <c r="O421" s="16"/>
      <c r="P421" s="8"/>
    </row>
    <row r="422" spans="1:16" ht="15.75" customHeight="1">
      <c r="A422" s="57"/>
      <c r="B422" s="63"/>
      <c r="C422" s="79"/>
      <c r="D422" s="6"/>
      <c r="E422" s="1"/>
      <c r="F422" s="8"/>
      <c r="G422" s="10"/>
      <c r="J422" s="14"/>
      <c r="K422" s="8"/>
      <c r="L422" s="16"/>
      <c r="M422" s="16"/>
      <c r="N422" s="8"/>
      <c r="O422" s="16"/>
      <c r="P422" s="8"/>
    </row>
    <row r="423" spans="1:16" ht="15.75" customHeight="1">
      <c r="A423" s="57"/>
      <c r="B423" s="63"/>
      <c r="C423" s="79"/>
      <c r="D423" s="6"/>
      <c r="E423" s="1"/>
      <c r="F423" s="8"/>
      <c r="G423" s="10"/>
      <c r="J423" s="14"/>
      <c r="K423" s="8"/>
      <c r="L423" s="16"/>
      <c r="M423" s="16"/>
      <c r="N423" s="8"/>
      <c r="O423" s="16"/>
      <c r="P423" s="8"/>
    </row>
    <row r="424" spans="1:16" ht="15.75" customHeight="1">
      <c r="A424" s="57"/>
      <c r="B424" s="63"/>
      <c r="C424" s="79"/>
      <c r="D424" s="6"/>
      <c r="E424" s="1"/>
      <c r="F424" s="8"/>
      <c r="G424" s="10"/>
      <c r="J424" s="14"/>
      <c r="K424" s="8"/>
      <c r="L424" s="16"/>
      <c r="M424" s="16"/>
      <c r="N424" s="8"/>
      <c r="O424" s="16"/>
      <c r="P424" s="8"/>
    </row>
    <row r="425" spans="1:16" ht="15.75" customHeight="1">
      <c r="A425" s="57"/>
      <c r="B425" s="63"/>
      <c r="C425" s="79"/>
      <c r="D425" s="6"/>
      <c r="E425" s="1"/>
      <c r="F425" s="8"/>
      <c r="G425" s="10"/>
      <c r="J425" s="14"/>
      <c r="K425" s="8"/>
      <c r="L425" s="16"/>
      <c r="M425" s="16"/>
      <c r="N425" s="8"/>
      <c r="O425" s="16"/>
      <c r="P425" s="8"/>
    </row>
    <row r="426" spans="1:16" ht="15.75" customHeight="1">
      <c r="A426" s="57"/>
      <c r="B426" s="63"/>
      <c r="C426" s="79"/>
      <c r="D426" s="6"/>
      <c r="E426" s="1"/>
      <c r="F426" s="8"/>
      <c r="G426" s="10"/>
      <c r="J426" s="14"/>
      <c r="K426" s="8"/>
      <c r="L426" s="16"/>
      <c r="M426" s="16"/>
      <c r="N426" s="8"/>
      <c r="O426" s="16"/>
      <c r="P426" s="8"/>
    </row>
    <row r="427" spans="1:16" ht="15.75" customHeight="1">
      <c r="A427" s="57"/>
      <c r="B427" s="63"/>
      <c r="C427" s="79"/>
      <c r="D427" s="6"/>
      <c r="E427" s="1"/>
      <c r="F427" s="8"/>
      <c r="G427" s="10"/>
      <c r="J427" s="14"/>
      <c r="K427" s="8"/>
      <c r="L427" s="16"/>
      <c r="M427" s="16"/>
      <c r="N427" s="8"/>
      <c r="O427" s="16"/>
      <c r="P427" s="8"/>
    </row>
    <row r="428" spans="1:16" ht="15.75" customHeight="1">
      <c r="A428" s="57"/>
      <c r="B428" s="63"/>
      <c r="C428" s="79"/>
      <c r="D428" s="6"/>
      <c r="E428" s="1"/>
      <c r="F428" s="8"/>
      <c r="G428" s="10"/>
      <c r="J428" s="14"/>
      <c r="K428" s="8"/>
      <c r="L428" s="16"/>
      <c r="M428" s="16"/>
      <c r="N428" s="8"/>
      <c r="O428" s="16"/>
      <c r="P428" s="8"/>
    </row>
    <row r="429" spans="1:16" ht="15.75" customHeight="1">
      <c r="A429" s="57"/>
      <c r="B429" s="63"/>
      <c r="C429" s="79"/>
      <c r="D429" s="6"/>
      <c r="E429" s="1"/>
      <c r="F429" s="8"/>
      <c r="G429" s="10"/>
      <c r="J429" s="14"/>
      <c r="K429" s="8"/>
      <c r="L429" s="16"/>
      <c r="M429" s="16"/>
      <c r="N429" s="8"/>
      <c r="O429" s="16"/>
      <c r="P429" s="8"/>
    </row>
    <row r="430" spans="1:16" ht="15.75" customHeight="1">
      <c r="A430" s="57"/>
      <c r="B430" s="63"/>
      <c r="C430" s="79"/>
      <c r="D430" s="6"/>
      <c r="E430" s="1"/>
      <c r="F430" s="8"/>
      <c r="G430" s="10"/>
      <c r="J430" s="14"/>
      <c r="K430" s="8"/>
      <c r="L430" s="16"/>
      <c r="M430" s="16"/>
      <c r="N430" s="8"/>
      <c r="O430" s="16"/>
      <c r="P430" s="8"/>
    </row>
    <row r="431" spans="1:16" ht="15.75" customHeight="1">
      <c r="A431" s="57"/>
      <c r="B431" s="63"/>
      <c r="C431" s="79"/>
      <c r="D431" s="6"/>
      <c r="E431" s="1"/>
      <c r="F431" s="8"/>
      <c r="G431" s="10"/>
      <c r="J431" s="14"/>
      <c r="K431" s="8"/>
      <c r="L431" s="16"/>
      <c r="M431" s="16"/>
      <c r="N431" s="8"/>
      <c r="O431" s="16"/>
      <c r="P431" s="8"/>
    </row>
    <row r="432" spans="1:16" ht="15.75" customHeight="1">
      <c r="A432" s="57"/>
      <c r="B432" s="63"/>
      <c r="C432" s="79"/>
      <c r="D432" s="6"/>
      <c r="E432" s="1"/>
      <c r="F432" s="8"/>
      <c r="G432" s="10"/>
      <c r="J432" s="14"/>
      <c r="K432" s="8"/>
      <c r="L432" s="16"/>
      <c r="M432" s="16"/>
      <c r="N432" s="8"/>
      <c r="O432" s="16"/>
      <c r="P432" s="8"/>
    </row>
    <row r="433" spans="1:16" ht="15.75" customHeight="1">
      <c r="A433" s="57"/>
      <c r="B433" s="63"/>
      <c r="C433" s="79"/>
      <c r="D433" s="6"/>
      <c r="E433" s="1"/>
      <c r="F433" s="8"/>
      <c r="G433" s="10"/>
      <c r="J433" s="14"/>
      <c r="K433" s="8"/>
      <c r="L433" s="16"/>
      <c r="M433" s="16"/>
      <c r="N433" s="8"/>
      <c r="O433" s="16"/>
      <c r="P433" s="8"/>
    </row>
    <row r="434" spans="1:16" ht="15.75" customHeight="1">
      <c r="A434" s="57"/>
      <c r="B434" s="63"/>
      <c r="C434" s="79"/>
      <c r="D434" s="6"/>
      <c r="E434" s="1"/>
      <c r="F434" s="8"/>
      <c r="G434" s="10"/>
      <c r="J434" s="14"/>
      <c r="K434" s="8"/>
      <c r="L434" s="16"/>
      <c r="M434" s="16"/>
      <c r="N434" s="8"/>
      <c r="O434" s="16"/>
      <c r="P434" s="8"/>
    </row>
    <row r="435" spans="1:16" ht="15.75" customHeight="1">
      <c r="A435" s="57"/>
      <c r="B435" s="63"/>
      <c r="C435" s="79"/>
      <c r="D435" s="6"/>
      <c r="E435" s="1"/>
      <c r="F435" s="8"/>
      <c r="G435" s="10"/>
      <c r="J435" s="14"/>
      <c r="K435" s="8"/>
      <c r="L435" s="16"/>
      <c r="M435" s="16"/>
      <c r="N435" s="8"/>
      <c r="O435" s="16"/>
      <c r="P435" s="8"/>
    </row>
    <row r="436" spans="1:16" ht="15.75" customHeight="1">
      <c r="A436" s="57"/>
      <c r="B436" s="63"/>
      <c r="C436" s="79"/>
      <c r="D436" s="6"/>
      <c r="E436" s="1"/>
      <c r="F436" s="8"/>
      <c r="G436" s="10"/>
      <c r="J436" s="14"/>
      <c r="K436" s="8"/>
      <c r="L436" s="16"/>
      <c r="M436" s="16"/>
      <c r="N436" s="8"/>
      <c r="O436" s="16"/>
      <c r="P436" s="8"/>
    </row>
    <row r="437" spans="1:16" ht="15.75" customHeight="1">
      <c r="A437" s="57"/>
      <c r="B437" s="63"/>
      <c r="C437" s="79"/>
      <c r="D437" s="6"/>
      <c r="E437" s="1"/>
      <c r="F437" s="8"/>
      <c r="G437" s="10"/>
      <c r="J437" s="14"/>
      <c r="K437" s="8"/>
      <c r="L437" s="16"/>
      <c r="M437" s="16"/>
      <c r="N437" s="8"/>
      <c r="O437" s="16"/>
      <c r="P437" s="8"/>
    </row>
    <row r="438" spans="1:16" ht="15.75" customHeight="1">
      <c r="A438" s="57"/>
      <c r="B438" s="63"/>
      <c r="C438" s="79"/>
      <c r="D438" s="6"/>
      <c r="E438" s="1"/>
      <c r="F438" s="8"/>
      <c r="G438" s="10"/>
      <c r="J438" s="14"/>
      <c r="K438" s="8"/>
      <c r="L438" s="16"/>
      <c r="M438" s="16"/>
      <c r="N438" s="8"/>
      <c r="O438" s="16"/>
      <c r="P438" s="8"/>
    </row>
    <row r="439" spans="1:16" ht="15.75" customHeight="1">
      <c r="A439" s="57"/>
      <c r="B439" s="63"/>
      <c r="C439" s="79"/>
      <c r="D439" s="6"/>
      <c r="E439" s="1"/>
      <c r="F439" s="8"/>
      <c r="G439" s="10"/>
      <c r="J439" s="14"/>
      <c r="K439" s="8"/>
      <c r="L439" s="16"/>
      <c r="M439" s="16"/>
      <c r="N439" s="8"/>
      <c r="O439" s="16"/>
      <c r="P439" s="8"/>
    </row>
    <row r="440" spans="1:16" ht="15.75" customHeight="1">
      <c r="A440" s="57"/>
      <c r="B440" s="63"/>
      <c r="C440" s="79"/>
      <c r="D440" s="6"/>
      <c r="E440" s="1"/>
      <c r="F440" s="8"/>
      <c r="G440" s="10"/>
      <c r="J440" s="14"/>
      <c r="K440" s="8"/>
      <c r="L440" s="16"/>
      <c r="M440" s="16"/>
      <c r="N440" s="8"/>
      <c r="O440" s="16"/>
      <c r="P440" s="8"/>
    </row>
    <row r="441" spans="1:16" ht="15.75" customHeight="1">
      <c r="A441" s="57"/>
      <c r="B441" s="63"/>
      <c r="C441" s="79"/>
      <c r="D441" s="6"/>
      <c r="E441" s="1"/>
      <c r="F441" s="8"/>
      <c r="G441" s="10"/>
      <c r="J441" s="14"/>
      <c r="K441" s="8"/>
      <c r="L441" s="16"/>
      <c r="M441" s="16"/>
      <c r="N441" s="8"/>
      <c r="O441" s="16"/>
      <c r="P441" s="8"/>
    </row>
    <row r="442" spans="1:16" ht="15.75" customHeight="1">
      <c r="A442" s="57"/>
      <c r="B442" s="63"/>
      <c r="C442" s="79"/>
      <c r="D442" s="6"/>
      <c r="E442" s="1"/>
      <c r="F442" s="8"/>
      <c r="G442" s="10"/>
      <c r="J442" s="14"/>
      <c r="K442" s="8"/>
      <c r="L442" s="16"/>
      <c r="M442" s="16"/>
      <c r="N442" s="8"/>
      <c r="O442" s="16"/>
      <c r="P442" s="8"/>
    </row>
    <row r="443" spans="1:16" ht="15.75" customHeight="1">
      <c r="A443" s="57"/>
      <c r="B443" s="63"/>
      <c r="C443" s="79"/>
      <c r="D443" s="6"/>
      <c r="E443" s="1"/>
      <c r="F443" s="8"/>
      <c r="G443" s="10"/>
      <c r="J443" s="14"/>
      <c r="K443" s="8"/>
      <c r="L443" s="16"/>
      <c r="M443" s="16"/>
      <c r="N443" s="8"/>
      <c r="O443" s="16"/>
      <c r="P443" s="8"/>
    </row>
    <row r="444" spans="1:16" ht="15.75" customHeight="1">
      <c r="A444" s="57"/>
      <c r="B444" s="63"/>
      <c r="C444" s="79"/>
      <c r="D444" s="6"/>
      <c r="E444" s="1"/>
      <c r="F444" s="8"/>
      <c r="G444" s="10"/>
      <c r="J444" s="14"/>
      <c r="K444" s="8"/>
      <c r="L444" s="16"/>
      <c r="M444" s="16"/>
      <c r="N444" s="8"/>
      <c r="O444" s="16"/>
      <c r="P444" s="8"/>
    </row>
    <row r="445" spans="1:16" ht="15.75" customHeight="1">
      <c r="A445" s="57"/>
      <c r="B445" s="63"/>
      <c r="C445" s="79"/>
      <c r="D445" s="6"/>
      <c r="E445" s="1"/>
      <c r="F445" s="8"/>
      <c r="G445" s="10"/>
      <c r="J445" s="14"/>
      <c r="K445" s="8"/>
      <c r="L445" s="16"/>
      <c r="M445" s="16"/>
      <c r="N445" s="8"/>
      <c r="O445" s="16"/>
      <c r="P445" s="8"/>
    </row>
    <row r="446" spans="1:16" ht="15.75" customHeight="1">
      <c r="A446" s="57"/>
      <c r="B446" s="63"/>
      <c r="C446" s="79"/>
      <c r="D446" s="6"/>
      <c r="E446" s="1"/>
      <c r="F446" s="8"/>
      <c r="G446" s="10"/>
      <c r="J446" s="14"/>
      <c r="K446" s="8"/>
      <c r="L446" s="16"/>
      <c r="M446" s="16"/>
      <c r="N446" s="8"/>
      <c r="O446" s="16"/>
      <c r="P446" s="8"/>
    </row>
    <row r="447" spans="1:16" ht="15.75" customHeight="1">
      <c r="A447" s="57"/>
      <c r="B447" s="63"/>
      <c r="C447" s="79"/>
      <c r="D447" s="6"/>
      <c r="E447" s="1"/>
      <c r="F447" s="8"/>
      <c r="G447" s="10"/>
      <c r="J447" s="14"/>
      <c r="K447" s="8"/>
      <c r="L447" s="16"/>
      <c r="M447" s="16"/>
      <c r="N447" s="8"/>
      <c r="O447" s="16"/>
      <c r="P447" s="8"/>
    </row>
    <row r="448" spans="1:16" ht="15.75" customHeight="1">
      <c r="A448" s="57"/>
      <c r="B448" s="63"/>
      <c r="C448" s="79"/>
      <c r="D448" s="6"/>
      <c r="E448" s="1"/>
      <c r="F448" s="8"/>
      <c r="G448" s="10"/>
      <c r="J448" s="14"/>
      <c r="K448" s="8"/>
      <c r="L448" s="16"/>
      <c r="M448" s="16"/>
      <c r="N448" s="8"/>
      <c r="O448" s="16"/>
      <c r="P448" s="8"/>
    </row>
    <row r="449" spans="1:16" ht="15.75" customHeight="1">
      <c r="A449" s="57"/>
      <c r="B449" s="63"/>
      <c r="C449" s="79"/>
      <c r="D449" s="6"/>
      <c r="E449" s="1"/>
      <c r="F449" s="8"/>
      <c r="G449" s="10"/>
      <c r="J449" s="14"/>
      <c r="K449" s="8"/>
      <c r="L449" s="16"/>
      <c r="M449" s="16"/>
      <c r="N449" s="8"/>
      <c r="O449" s="16"/>
      <c r="P449" s="8"/>
    </row>
    <row r="450" spans="1:16" ht="15.75" customHeight="1">
      <c r="A450" s="57"/>
      <c r="B450" s="63"/>
      <c r="C450" s="79"/>
      <c r="D450" s="6"/>
      <c r="E450" s="1"/>
      <c r="F450" s="8"/>
      <c r="G450" s="10"/>
      <c r="J450" s="14"/>
      <c r="K450" s="8"/>
      <c r="L450" s="16"/>
      <c r="M450" s="16"/>
      <c r="N450" s="8"/>
      <c r="O450" s="16"/>
      <c r="P450" s="8"/>
    </row>
    <row r="451" spans="1:16" ht="15.75" customHeight="1">
      <c r="A451" s="57"/>
      <c r="B451" s="63"/>
      <c r="C451" s="79"/>
      <c r="D451" s="6"/>
      <c r="E451" s="1"/>
      <c r="F451" s="8"/>
      <c r="G451" s="10"/>
      <c r="J451" s="14"/>
      <c r="K451" s="8"/>
      <c r="L451" s="16"/>
      <c r="M451" s="16"/>
      <c r="N451" s="8"/>
      <c r="O451" s="16"/>
      <c r="P451" s="8"/>
    </row>
    <row r="452" spans="1:16" ht="15.75" customHeight="1">
      <c r="A452" s="57"/>
      <c r="B452" s="63"/>
      <c r="C452" s="79"/>
      <c r="D452" s="6"/>
      <c r="E452" s="1"/>
      <c r="F452" s="8"/>
      <c r="G452" s="10"/>
      <c r="J452" s="14"/>
      <c r="K452" s="8"/>
      <c r="L452" s="16"/>
      <c r="M452" s="16"/>
      <c r="N452" s="8"/>
      <c r="O452" s="16"/>
      <c r="P452" s="8"/>
    </row>
    <row r="453" spans="1:16" ht="15.75" customHeight="1">
      <c r="A453" s="57"/>
      <c r="B453" s="63"/>
      <c r="C453" s="79"/>
      <c r="D453" s="6"/>
      <c r="E453" s="1"/>
      <c r="F453" s="8"/>
      <c r="G453" s="10"/>
      <c r="J453" s="14"/>
      <c r="K453" s="8"/>
      <c r="L453" s="16"/>
      <c r="M453" s="16"/>
      <c r="N453" s="8"/>
      <c r="O453" s="16"/>
      <c r="P453" s="8"/>
    </row>
    <row r="454" spans="1:16" ht="15.75" customHeight="1">
      <c r="A454" s="57"/>
      <c r="B454" s="63"/>
      <c r="C454" s="79"/>
      <c r="D454" s="6"/>
      <c r="E454" s="1"/>
      <c r="F454" s="8"/>
      <c r="G454" s="10"/>
      <c r="J454" s="14"/>
      <c r="K454" s="8"/>
      <c r="L454" s="16"/>
      <c r="M454" s="16"/>
      <c r="N454" s="8"/>
      <c r="O454" s="16"/>
      <c r="P454" s="8"/>
    </row>
    <row r="455" spans="1:16" ht="15.75" customHeight="1">
      <c r="A455" s="57"/>
      <c r="B455" s="63"/>
      <c r="C455" s="79"/>
      <c r="D455" s="6"/>
      <c r="E455" s="1"/>
      <c r="F455" s="8"/>
      <c r="G455" s="10"/>
      <c r="J455" s="14"/>
      <c r="K455" s="8"/>
      <c r="L455" s="16"/>
      <c r="M455" s="16"/>
      <c r="N455" s="8"/>
      <c r="O455" s="16"/>
      <c r="P455" s="8"/>
    </row>
    <row r="456" spans="1:16" ht="15.75" customHeight="1">
      <c r="A456" s="57"/>
      <c r="B456" s="63"/>
      <c r="C456" s="79"/>
      <c r="D456" s="6"/>
      <c r="E456" s="1"/>
      <c r="F456" s="8"/>
      <c r="G456" s="10"/>
      <c r="J456" s="14"/>
      <c r="K456" s="8"/>
      <c r="L456" s="16"/>
      <c r="M456" s="16"/>
      <c r="N456" s="8"/>
      <c r="O456" s="16"/>
      <c r="P456" s="8"/>
    </row>
    <row r="457" spans="1:16" ht="15.75" customHeight="1">
      <c r="A457" s="57"/>
      <c r="B457" s="63"/>
      <c r="C457" s="79"/>
      <c r="D457" s="6"/>
      <c r="E457" s="1"/>
      <c r="F457" s="8"/>
      <c r="G457" s="10"/>
      <c r="J457" s="14"/>
      <c r="K457" s="8"/>
      <c r="L457" s="16"/>
      <c r="M457" s="16"/>
      <c r="N457" s="8"/>
      <c r="O457" s="16"/>
      <c r="P457" s="8"/>
    </row>
    <row r="458" spans="1:16" ht="15.75" customHeight="1">
      <c r="A458" s="57"/>
      <c r="B458" s="63"/>
      <c r="C458" s="79"/>
      <c r="D458" s="6"/>
      <c r="E458" s="1"/>
      <c r="F458" s="8"/>
      <c r="G458" s="10"/>
      <c r="J458" s="14"/>
      <c r="K458" s="8"/>
      <c r="L458" s="16"/>
      <c r="M458" s="16"/>
      <c r="N458" s="8"/>
      <c r="O458" s="16"/>
      <c r="P458" s="8"/>
    </row>
    <row r="459" spans="1:16" ht="15.75" customHeight="1">
      <c r="A459" s="57"/>
      <c r="B459" s="63"/>
      <c r="C459" s="79"/>
      <c r="D459" s="6"/>
      <c r="E459" s="1"/>
      <c r="F459" s="8"/>
      <c r="G459" s="10"/>
      <c r="J459" s="14"/>
      <c r="K459" s="8"/>
      <c r="L459" s="16"/>
      <c r="M459" s="16"/>
      <c r="N459" s="8"/>
      <c r="O459" s="16"/>
      <c r="P459" s="8"/>
    </row>
    <row r="460" spans="1:16" ht="15.75" customHeight="1">
      <c r="A460" s="57"/>
      <c r="B460" s="63"/>
      <c r="C460" s="79"/>
      <c r="D460" s="6"/>
      <c r="E460" s="1"/>
      <c r="F460" s="8"/>
      <c r="G460" s="10"/>
      <c r="J460" s="14"/>
      <c r="K460" s="8"/>
      <c r="L460" s="16"/>
      <c r="M460" s="16"/>
      <c r="N460" s="8"/>
      <c r="O460" s="16"/>
      <c r="P460" s="8"/>
    </row>
    <row r="461" spans="1:16" ht="15.75" customHeight="1">
      <c r="A461" s="57"/>
      <c r="B461" s="63"/>
      <c r="C461" s="79"/>
      <c r="D461" s="6"/>
      <c r="E461" s="1"/>
      <c r="F461" s="8"/>
      <c r="G461" s="10"/>
      <c r="J461" s="14"/>
      <c r="K461" s="8"/>
      <c r="L461" s="16"/>
      <c r="M461" s="16"/>
      <c r="N461" s="8"/>
      <c r="O461" s="16"/>
      <c r="P461" s="8"/>
    </row>
    <row r="462" spans="1:16" ht="15.75" customHeight="1">
      <c r="A462" s="57"/>
      <c r="B462" s="63"/>
      <c r="C462" s="79"/>
      <c r="D462" s="6"/>
      <c r="E462" s="1"/>
      <c r="F462" s="8"/>
      <c r="G462" s="10"/>
      <c r="J462" s="14"/>
      <c r="K462" s="8"/>
      <c r="L462" s="16"/>
      <c r="M462" s="16"/>
      <c r="N462" s="8"/>
      <c r="O462" s="16"/>
      <c r="P462" s="8"/>
    </row>
    <row r="463" spans="1:16" ht="15.75" customHeight="1">
      <c r="A463" s="57"/>
      <c r="B463" s="63"/>
      <c r="C463" s="79"/>
      <c r="D463" s="6"/>
      <c r="E463" s="1"/>
      <c r="F463" s="8"/>
      <c r="G463" s="10"/>
      <c r="J463" s="14"/>
      <c r="K463" s="8"/>
      <c r="L463" s="16"/>
      <c r="M463" s="16"/>
      <c r="N463" s="8"/>
      <c r="O463" s="16"/>
      <c r="P463" s="8"/>
    </row>
    <row r="464" spans="1:16" ht="15.75" customHeight="1">
      <c r="A464" s="57"/>
      <c r="B464" s="63"/>
      <c r="C464" s="79"/>
      <c r="D464" s="6"/>
      <c r="E464" s="1"/>
      <c r="F464" s="8"/>
      <c r="G464" s="10"/>
      <c r="J464" s="14"/>
      <c r="K464" s="8"/>
      <c r="L464" s="16"/>
      <c r="M464" s="16"/>
      <c r="N464" s="8"/>
      <c r="O464" s="16"/>
      <c r="P464" s="8"/>
    </row>
    <row r="465" spans="1:16" ht="15.75" customHeight="1">
      <c r="A465" s="57"/>
      <c r="B465" s="63"/>
      <c r="C465" s="79"/>
      <c r="D465" s="6"/>
      <c r="E465" s="1"/>
      <c r="F465" s="8"/>
      <c r="G465" s="10"/>
      <c r="J465" s="14"/>
      <c r="K465" s="8"/>
      <c r="L465" s="16"/>
      <c r="M465" s="16"/>
      <c r="N465" s="8"/>
      <c r="O465" s="16"/>
      <c r="P465" s="8"/>
    </row>
    <row r="466" spans="1:16" ht="15.75" customHeight="1">
      <c r="A466" s="57"/>
      <c r="B466" s="63"/>
      <c r="C466" s="79"/>
      <c r="D466" s="6"/>
      <c r="E466" s="1"/>
      <c r="F466" s="8"/>
      <c r="G466" s="10"/>
      <c r="J466" s="14"/>
      <c r="K466" s="8"/>
      <c r="L466" s="16"/>
      <c r="M466" s="16"/>
      <c r="N466" s="8"/>
      <c r="O466" s="16"/>
      <c r="P466" s="8"/>
    </row>
    <row r="467" spans="1:16" ht="15.75" customHeight="1">
      <c r="A467" s="57"/>
      <c r="B467" s="63"/>
      <c r="C467" s="79"/>
      <c r="D467" s="6"/>
      <c r="E467" s="1"/>
      <c r="F467" s="8"/>
      <c r="G467" s="10"/>
      <c r="J467" s="14"/>
      <c r="K467" s="8"/>
      <c r="L467" s="16"/>
      <c r="M467" s="16"/>
      <c r="N467" s="8"/>
      <c r="O467" s="16"/>
      <c r="P467" s="8"/>
    </row>
    <row r="468" spans="1:16" ht="15.75" customHeight="1">
      <c r="A468" s="57"/>
      <c r="B468" s="63"/>
      <c r="C468" s="79"/>
      <c r="D468" s="6"/>
      <c r="E468" s="1"/>
      <c r="F468" s="8"/>
      <c r="G468" s="10"/>
      <c r="J468" s="14"/>
      <c r="K468" s="8"/>
      <c r="L468" s="16"/>
      <c r="M468" s="16"/>
      <c r="N468" s="8"/>
      <c r="O468" s="16"/>
      <c r="P468" s="8"/>
    </row>
    <row r="469" spans="1:16" ht="15.75" customHeight="1">
      <c r="A469" s="57"/>
      <c r="B469" s="63"/>
      <c r="C469" s="79"/>
      <c r="D469" s="6"/>
      <c r="E469" s="1"/>
      <c r="F469" s="8"/>
      <c r="G469" s="10"/>
      <c r="J469" s="14"/>
      <c r="K469" s="8"/>
      <c r="L469" s="16"/>
      <c r="M469" s="16"/>
      <c r="N469" s="8"/>
      <c r="O469" s="16"/>
      <c r="P469" s="8"/>
    </row>
    <row r="470" spans="1:16" ht="15.75" customHeight="1">
      <c r="A470" s="57"/>
      <c r="B470" s="63"/>
      <c r="C470" s="79"/>
      <c r="D470" s="6"/>
      <c r="E470" s="1"/>
      <c r="F470" s="8"/>
      <c r="G470" s="10"/>
      <c r="J470" s="14"/>
      <c r="K470" s="8"/>
      <c r="L470" s="16"/>
      <c r="M470" s="16"/>
      <c r="N470" s="8"/>
      <c r="O470" s="16"/>
      <c r="P470" s="8"/>
    </row>
    <row r="471" spans="1:16" ht="15.75" customHeight="1">
      <c r="A471" s="57"/>
      <c r="B471" s="63"/>
      <c r="C471" s="79"/>
      <c r="D471" s="6"/>
      <c r="E471" s="1"/>
      <c r="F471" s="8"/>
      <c r="G471" s="10"/>
      <c r="J471" s="14"/>
      <c r="K471" s="8"/>
      <c r="L471" s="16"/>
      <c r="M471" s="16"/>
      <c r="N471" s="8"/>
      <c r="O471" s="16"/>
      <c r="P471" s="8"/>
    </row>
    <row r="472" spans="1:16" ht="15.75" customHeight="1">
      <c r="A472" s="57"/>
      <c r="B472" s="63"/>
      <c r="C472" s="79"/>
      <c r="D472" s="6"/>
      <c r="E472" s="1"/>
      <c r="F472" s="8"/>
      <c r="G472" s="10"/>
      <c r="J472" s="14"/>
      <c r="K472" s="8"/>
      <c r="L472" s="16"/>
      <c r="M472" s="16"/>
      <c r="N472" s="8"/>
      <c r="O472" s="16"/>
      <c r="P472" s="8"/>
    </row>
    <row r="473" spans="1:16" ht="15.75" customHeight="1">
      <c r="A473" s="57"/>
      <c r="B473" s="63"/>
      <c r="C473" s="79"/>
      <c r="D473" s="6"/>
      <c r="E473" s="1"/>
      <c r="F473" s="8"/>
      <c r="G473" s="10"/>
      <c r="J473" s="14"/>
      <c r="K473" s="8"/>
      <c r="L473" s="16"/>
      <c r="M473" s="16"/>
      <c r="N473" s="8"/>
      <c r="O473" s="16"/>
      <c r="P473" s="8"/>
    </row>
    <row r="474" spans="1:16" ht="15.75" customHeight="1">
      <c r="A474" s="57"/>
      <c r="B474" s="63"/>
      <c r="C474" s="79"/>
      <c r="D474" s="6"/>
      <c r="E474" s="1"/>
      <c r="F474" s="8"/>
      <c r="G474" s="10"/>
      <c r="J474" s="14"/>
      <c r="K474" s="8"/>
      <c r="L474" s="16"/>
      <c r="M474" s="16"/>
      <c r="N474" s="8"/>
      <c r="O474" s="16"/>
      <c r="P474" s="8"/>
    </row>
    <row r="475" spans="1:16" ht="15.75" customHeight="1">
      <c r="A475" s="57"/>
      <c r="B475" s="63"/>
      <c r="C475" s="79"/>
      <c r="D475" s="6"/>
      <c r="E475" s="1"/>
      <c r="F475" s="8"/>
      <c r="G475" s="10"/>
      <c r="J475" s="14"/>
      <c r="K475" s="8"/>
      <c r="L475" s="16"/>
      <c r="M475" s="16"/>
      <c r="N475" s="8"/>
      <c r="O475" s="16"/>
      <c r="P475" s="8"/>
    </row>
    <row r="476" spans="1:16" ht="15.75" customHeight="1">
      <c r="A476" s="57"/>
      <c r="B476" s="63"/>
      <c r="C476" s="79"/>
      <c r="D476" s="6"/>
      <c r="E476" s="1"/>
      <c r="F476" s="8"/>
      <c r="G476" s="10"/>
      <c r="J476" s="14"/>
      <c r="K476" s="8"/>
      <c r="L476" s="16"/>
      <c r="M476" s="16"/>
      <c r="N476" s="8"/>
      <c r="O476" s="16"/>
      <c r="P476" s="8"/>
    </row>
    <row r="477" spans="1:16" ht="15.75" customHeight="1">
      <c r="A477" s="57"/>
      <c r="B477" s="63"/>
      <c r="C477" s="79"/>
      <c r="D477" s="6"/>
      <c r="E477" s="1"/>
      <c r="F477" s="8"/>
      <c r="G477" s="10"/>
      <c r="J477" s="14"/>
      <c r="K477" s="8"/>
      <c r="L477" s="16"/>
      <c r="M477" s="16"/>
      <c r="N477" s="8"/>
      <c r="O477" s="16"/>
      <c r="P477" s="8"/>
    </row>
    <row r="478" spans="1:16" ht="15.75" customHeight="1">
      <c r="A478" s="57"/>
      <c r="B478" s="63"/>
      <c r="C478" s="79"/>
      <c r="D478" s="6"/>
      <c r="E478" s="1"/>
      <c r="F478" s="8"/>
      <c r="G478" s="10"/>
      <c r="J478" s="14"/>
      <c r="K478" s="8"/>
      <c r="L478" s="16"/>
      <c r="M478" s="16"/>
      <c r="N478" s="8"/>
      <c r="O478" s="16"/>
      <c r="P478" s="8"/>
    </row>
    <row r="479" spans="1:16" ht="15.75" customHeight="1">
      <c r="A479" s="57"/>
      <c r="B479" s="63"/>
      <c r="C479" s="79"/>
      <c r="D479" s="6"/>
      <c r="E479" s="1"/>
      <c r="F479" s="8"/>
      <c r="G479" s="10"/>
      <c r="J479" s="14"/>
      <c r="K479" s="8"/>
      <c r="L479" s="16"/>
      <c r="M479" s="16"/>
      <c r="N479" s="8"/>
      <c r="O479" s="16"/>
      <c r="P479" s="8"/>
    </row>
    <row r="480" spans="1:16" ht="15.75" customHeight="1">
      <c r="A480" s="57"/>
      <c r="B480" s="63"/>
      <c r="C480" s="79"/>
      <c r="D480" s="6"/>
      <c r="E480" s="1"/>
      <c r="F480" s="8"/>
      <c r="G480" s="10"/>
      <c r="J480" s="14"/>
      <c r="K480" s="8"/>
      <c r="L480" s="16"/>
      <c r="M480" s="16"/>
      <c r="N480" s="8"/>
      <c r="O480" s="16"/>
      <c r="P480" s="8"/>
    </row>
    <row r="481" spans="1:16" ht="15.75" customHeight="1">
      <c r="A481" s="57"/>
      <c r="B481" s="63"/>
      <c r="C481" s="79"/>
      <c r="D481" s="6"/>
      <c r="E481" s="1"/>
      <c r="F481" s="8"/>
      <c r="G481" s="10"/>
      <c r="J481" s="14"/>
      <c r="K481" s="8"/>
      <c r="L481" s="16"/>
      <c r="M481" s="16"/>
      <c r="N481" s="8"/>
      <c r="O481" s="16"/>
      <c r="P481" s="8"/>
    </row>
    <row r="482" spans="1:16" ht="15.75" customHeight="1">
      <c r="A482" s="57"/>
      <c r="B482" s="63"/>
      <c r="C482" s="79"/>
      <c r="D482" s="6"/>
      <c r="E482" s="1"/>
      <c r="F482" s="8"/>
      <c r="G482" s="10"/>
      <c r="J482" s="14"/>
      <c r="K482" s="8"/>
      <c r="L482" s="16"/>
      <c r="M482" s="16"/>
      <c r="N482" s="8"/>
      <c r="O482" s="16"/>
      <c r="P482" s="8"/>
    </row>
    <row r="483" spans="1:16" ht="15.75" customHeight="1">
      <c r="A483" s="57"/>
      <c r="B483" s="63"/>
      <c r="C483" s="79"/>
      <c r="D483" s="6"/>
      <c r="E483" s="1"/>
      <c r="F483" s="8"/>
      <c r="G483" s="10"/>
      <c r="J483" s="14"/>
      <c r="K483" s="8"/>
      <c r="L483" s="16"/>
      <c r="M483" s="16"/>
      <c r="N483" s="8"/>
      <c r="O483" s="16"/>
      <c r="P483" s="8"/>
    </row>
    <row r="484" spans="1:16" ht="15.75" customHeight="1">
      <c r="A484" s="57"/>
      <c r="B484" s="63"/>
      <c r="C484" s="79"/>
      <c r="D484" s="6"/>
      <c r="E484" s="1"/>
      <c r="F484" s="8"/>
      <c r="G484" s="10"/>
      <c r="J484" s="14"/>
      <c r="K484" s="8"/>
      <c r="L484" s="16"/>
      <c r="M484" s="16"/>
      <c r="N484" s="8"/>
      <c r="O484" s="16"/>
      <c r="P484" s="8"/>
    </row>
    <row r="485" spans="1:16" ht="15.75" customHeight="1">
      <c r="A485" s="57"/>
      <c r="B485" s="63"/>
      <c r="C485" s="79"/>
      <c r="D485" s="6"/>
      <c r="E485" s="1"/>
      <c r="F485" s="8"/>
      <c r="G485" s="10"/>
      <c r="J485" s="14"/>
      <c r="K485" s="8"/>
      <c r="L485" s="16"/>
      <c r="M485" s="16"/>
      <c r="N485" s="8"/>
      <c r="O485" s="16"/>
      <c r="P485" s="8"/>
    </row>
    <row r="486" spans="1:16" ht="15.75" customHeight="1">
      <c r="A486" s="57"/>
      <c r="B486" s="63"/>
      <c r="C486" s="79"/>
      <c r="D486" s="6"/>
      <c r="E486" s="1"/>
      <c r="F486" s="8"/>
      <c r="G486" s="10"/>
      <c r="J486" s="14"/>
      <c r="K486" s="8"/>
      <c r="L486" s="16"/>
      <c r="M486" s="16"/>
      <c r="N486" s="8"/>
      <c r="O486" s="16"/>
      <c r="P486" s="8"/>
    </row>
    <row r="487" spans="1:16" ht="15.75" customHeight="1">
      <c r="A487" s="57"/>
      <c r="B487" s="63"/>
      <c r="C487" s="79"/>
      <c r="D487" s="6"/>
      <c r="E487" s="1"/>
      <c r="F487" s="8"/>
      <c r="G487" s="10"/>
      <c r="J487" s="14"/>
      <c r="K487" s="8"/>
      <c r="L487" s="16"/>
      <c r="M487" s="16"/>
      <c r="N487" s="8"/>
      <c r="O487" s="16"/>
      <c r="P487" s="8"/>
    </row>
    <row r="488" spans="1:16" ht="15.75" customHeight="1">
      <c r="A488" s="57"/>
      <c r="B488" s="63"/>
      <c r="C488" s="79"/>
      <c r="D488" s="6"/>
      <c r="E488" s="1"/>
      <c r="F488" s="8"/>
      <c r="G488" s="10"/>
      <c r="J488" s="14"/>
      <c r="K488" s="8"/>
      <c r="L488" s="16"/>
      <c r="M488" s="16"/>
      <c r="N488" s="8"/>
      <c r="O488" s="16"/>
      <c r="P488" s="8"/>
    </row>
    <row r="489" spans="1:16" ht="15.75" customHeight="1">
      <c r="A489" s="57"/>
      <c r="B489" s="63"/>
      <c r="C489" s="79"/>
      <c r="D489" s="6"/>
      <c r="E489" s="1"/>
      <c r="F489" s="8"/>
      <c r="G489" s="10"/>
      <c r="J489" s="14"/>
      <c r="K489" s="8"/>
      <c r="L489" s="16"/>
      <c r="M489" s="16"/>
      <c r="N489" s="8"/>
      <c r="O489" s="16"/>
      <c r="P489" s="8"/>
    </row>
    <row r="490" spans="1:16" ht="15.75" customHeight="1">
      <c r="A490" s="57"/>
      <c r="B490" s="63"/>
      <c r="C490" s="79"/>
      <c r="D490" s="6"/>
      <c r="E490" s="1"/>
      <c r="F490" s="8"/>
      <c r="G490" s="10"/>
      <c r="J490" s="14"/>
      <c r="K490" s="8"/>
      <c r="L490" s="16"/>
      <c r="M490" s="16"/>
      <c r="N490" s="8"/>
      <c r="O490" s="16"/>
      <c r="P490" s="8"/>
    </row>
    <row r="491" spans="1:16" ht="15.75" customHeight="1">
      <c r="A491" s="57"/>
      <c r="B491" s="63"/>
      <c r="C491" s="79"/>
      <c r="D491" s="6"/>
      <c r="E491" s="1"/>
      <c r="F491" s="8"/>
      <c r="G491" s="10"/>
      <c r="J491" s="14"/>
      <c r="K491" s="8"/>
      <c r="L491" s="16"/>
      <c r="M491" s="16"/>
      <c r="N491" s="8"/>
      <c r="O491" s="16"/>
      <c r="P491" s="8"/>
    </row>
    <row r="492" spans="1:16" ht="15.75" customHeight="1">
      <c r="A492" s="57"/>
      <c r="B492" s="63"/>
      <c r="C492" s="79"/>
      <c r="D492" s="6"/>
      <c r="E492" s="1"/>
      <c r="F492" s="8"/>
      <c r="G492" s="10"/>
      <c r="J492" s="14"/>
      <c r="K492" s="8"/>
      <c r="L492" s="16"/>
      <c r="M492" s="16"/>
      <c r="N492" s="8"/>
      <c r="O492" s="16"/>
      <c r="P492" s="8"/>
    </row>
    <row r="493" spans="1:16" ht="15.75" customHeight="1">
      <c r="A493" s="57"/>
      <c r="B493" s="63"/>
      <c r="C493" s="79"/>
      <c r="D493" s="6"/>
      <c r="E493" s="1"/>
      <c r="F493" s="8"/>
      <c r="G493" s="10"/>
      <c r="J493" s="14"/>
      <c r="K493" s="8"/>
      <c r="L493" s="16"/>
      <c r="M493" s="16"/>
      <c r="N493" s="8"/>
      <c r="O493" s="16"/>
      <c r="P493" s="8"/>
    </row>
    <row r="494" spans="1:16" ht="15.75" customHeight="1">
      <c r="A494" s="57"/>
      <c r="B494" s="63"/>
      <c r="C494" s="79"/>
      <c r="D494" s="6"/>
      <c r="E494" s="1"/>
      <c r="F494" s="8"/>
      <c r="G494" s="10"/>
      <c r="J494" s="14"/>
      <c r="K494" s="8"/>
      <c r="L494" s="16"/>
      <c r="M494" s="16"/>
      <c r="N494" s="8"/>
      <c r="O494" s="16"/>
      <c r="P494" s="8"/>
    </row>
    <row r="495" spans="1:16" ht="15.75" customHeight="1">
      <c r="A495" s="57"/>
      <c r="B495" s="63"/>
      <c r="C495" s="79"/>
      <c r="D495" s="6"/>
      <c r="E495" s="1"/>
      <c r="F495" s="8"/>
      <c r="G495" s="10"/>
      <c r="J495" s="14"/>
      <c r="K495" s="8"/>
      <c r="L495" s="16"/>
      <c r="M495" s="16"/>
      <c r="N495" s="8"/>
      <c r="O495" s="16"/>
      <c r="P495" s="8"/>
    </row>
    <row r="496" spans="1:16" ht="15.75" customHeight="1">
      <c r="A496" s="57"/>
      <c r="B496" s="63"/>
      <c r="C496" s="79"/>
      <c r="D496" s="6"/>
      <c r="E496" s="1"/>
      <c r="F496" s="8"/>
      <c r="G496" s="10"/>
      <c r="J496" s="14"/>
      <c r="K496" s="8"/>
      <c r="L496" s="16"/>
      <c r="M496" s="16"/>
      <c r="N496" s="8"/>
      <c r="O496" s="16"/>
      <c r="P496" s="8"/>
    </row>
    <row r="497" spans="1:16" ht="15.75" customHeight="1">
      <c r="A497" s="57"/>
      <c r="B497" s="63"/>
      <c r="C497" s="79"/>
      <c r="D497" s="6"/>
      <c r="E497" s="1"/>
      <c r="F497" s="8"/>
      <c r="G497" s="10"/>
      <c r="J497" s="14"/>
      <c r="K497" s="8"/>
      <c r="L497" s="16"/>
      <c r="M497" s="16"/>
      <c r="N497" s="8"/>
      <c r="O497" s="16"/>
      <c r="P497" s="8"/>
    </row>
    <row r="498" spans="1:16" ht="15.75" customHeight="1">
      <c r="A498" s="57"/>
      <c r="B498" s="63"/>
      <c r="C498" s="79"/>
      <c r="D498" s="6"/>
      <c r="E498" s="1"/>
      <c r="F498" s="8"/>
      <c r="G498" s="10"/>
      <c r="J498" s="14"/>
      <c r="K498" s="8"/>
      <c r="L498" s="16"/>
      <c r="M498" s="16"/>
      <c r="N498" s="8"/>
      <c r="O498" s="16"/>
      <c r="P498" s="8"/>
    </row>
    <row r="499" spans="1:16" ht="15.75" customHeight="1">
      <c r="A499" s="57"/>
      <c r="B499" s="63"/>
      <c r="C499" s="79"/>
      <c r="D499" s="6"/>
      <c r="E499" s="1"/>
      <c r="F499" s="8"/>
      <c r="G499" s="10"/>
      <c r="J499" s="14"/>
      <c r="K499" s="8"/>
      <c r="L499" s="16"/>
      <c r="M499" s="16"/>
      <c r="N499" s="8"/>
      <c r="O499" s="16"/>
      <c r="P499" s="8"/>
    </row>
    <row r="500" spans="1:16" ht="15.75" customHeight="1">
      <c r="A500" s="57"/>
      <c r="B500" s="63"/>
      <c r="C500" s="79"/>
      <c r="D500" s="6"/>
      <c r="E500" s="1"/>
      <c r="F500" s="8"/>
      <c r="G500" s="10"/>
      <c r="J500" s="14"/>
      <c r="K500" s="8"/>
      <c r="L500" s="16"/>
      <c r="M500" s="16"/>
      <c r="N500" s="8"/>
      <c r="O500" s="16"/>
      <c r="P500" s="8"/>
    </row>
    <row r="501" spans="1:16" ht="15.75" customHeight="1">
      <c r="A501" s="57"/>
      <c r="B501" s="63"/>
      <c r="C501" s="79"/>
      <c r="D501" s="6"/>
      <c r="E501" s="1"/>
      <c r="F501" s="8"/>
      <c r="G501" s="10"/>
      <c r="J501" s="14"/>
      <c r="K501" s="8"/>
      <c r="L501" s="16"/>
      <c r="M501" s="16"/>
      <c r="N501" s="8"/>
      <c r="O501" s="16"/>
      <c r="P501" s="8"/>
    </row>
    <row r="502" spans="1:16" ht="15.75" customHeight="1">
      <c r="A502" s="57"/>
      <c r="B502" s="63"/>
      <c r="C502" s="79"/>
      <c r="D502" s="6"/>
      <c r="E502" s="1"/>
      <c r="F502" s="8"/>
      <c r="G502" s="10"/>
      <c r="J502" s="14"/>
      <c r="K502" s="8"/>
      <c r="L502" s="16"/>
      <c r="M502" s="16"/>
      <c r="N502" s="8"/>
      <c r="O502" s="16"/>
      <c r="P502" s="8"/>
    </row>
    <row r="503" spans="1:16" ht="15.75" customHeight="1">
      <c r="A503" s="57"/>
      <c r="B503" s="63"/>
      <c r="C503" s="79"/>
      <c r="D503" s="6"/>
      <c r="E503" s="1"/>
      <c r="F503" s="8"/>
      <c r="G503" s="10"/>
      <c r="J503" s="14"/>
      <c r="K503" s="8"/>
      <c r="L503" s="16"/>
      <c r="M503" s="16"/>
      <c r="N503" s="8"/>
      <c r="O503" s="16"/>
      <c r="P503" s="8"/>
    </row>
    <row r="504" spans="1:16" ht="15.75" customHeight="1">
      <c r="A504" s="57"/>
      <c r="B504" s="63"/>
      <c r="C504" s="79"/>
      <c r="D504" s="6"/>
      <c r="E504" s="1"/>
      <c r="F504" s="8"/>
      <c r="G504" s="10"/>
      <c r="J504" s="14"/>
      <c r="K504" s="8"/>
      <c r="L504" s="16"/>
      <c r="M504" s="16"/>
      <c r="N504" s="8"/>
      <c r="O504" s="16"/>
      <c r="P504" s="8"/>
    </row>
    <row r="505" spans="1:16" ht="15.75" customHeight="1">
      <c r="A505" s="57"/>
      <c r="B505" s="63"/>
      <c r="C505" s="79"/>
      <c r="D505" s="6"/>
      <c r="E505" s="1"/>
      <c r="F505" s="8"/>
      <c r="G505" s="10"/>
      <c r="J505" s="14"/>
      <c r="K505" s="8"/>
      <c r="L505" s="16"/>
      <c r="M505" s="16"/>
      <c r="N505" s="8"/>
      <c r="O505" s="16"/>
      <c r="P505" s="8"/>
    </row>
    <row r="506" spans="1:16" ht="15.75" customHeight="1">
      <c r="A506" s="57"/>
      <c r="B506" s="63"/>
      <c r="C506" s="79"/>
      <c r="D506" s="6"/>
      <c r="E506" s="1"/>
      <c r="F506" s="8"/>
      <c r="G506" s="10"/>
      <c r="J506" s="14"/>
      <c r="K506" s="8"/>
      <c r="L506" s="16"/>
      <c r="M506" s="16"/>
      <c r="N506" s="8"/>
      <c r="O506" s="16"/>
      <c r="P506" s="8"/>
    </row>
    <row r="507" spans="1:16" ht="15.75" customHeight="1">
      <c r="A507" s="57"/>
      <c r="B507" s="63"/>
      <c r="C507" s="79"/>
      <c r="D507" s="6"/>
      <c r="E507" s="1"/>
      <c r="F507" s="8"/>
      <c r="G507" s="10"/>
      <c r="J507" s="14"/>
      <c r="K507" s="8"/>
      <c r="L507" s="16"/>
      <c r="M507" s="16"/>
      <c r="N507" s="8"/>
      <c r="O507" s="16"/>
      <c r="P507" s="8"/>
    </row>
    <row r="508" spans="1:16" ht="15.75" customHeight="1">
      <c r="A508" s="57"/>
      <c r="B508" s="63"/>
      <c r="C508" s="79"/>
      <c r="D508" s="6"/>
      <c r="E508" s="1"/>
      <c r="F508" s="8"/>
      <c r="G508" s="10"/>
      <c r="J508" s="14"/>
      <c r="K508" s="8"/>
      <c r="L508" s="16"/>
      <c r="M508" s="16"/>
      <c r="N508" s="8"/>
      <c r="O508" s="16"/>
      <c r="P508" s="8"/>
    </row>
    <row r="509" spans="1:16" ht="15.75" customHeight="1">
      <c r="A509" s="57"/>
      <c r="B509" s="63"/>
      <c r="C509" s="79"/>
      <c r="D509" s="6"/>
      <c r="E509" s="1"/>
      <c r="F509" s="8"/>
      <c r="G509" s="10"/>
      <c r="J509" s="14"/>
      <c r="K509" s="8"/>
      <c r="L509" s="16"/>
      <c r="M509" s="16"/>
      <c r="N509" s="8"/>
      <c r="O509" s="16"/>
      <c r="P509" s="8"/>
    </row>
    <row r="510" spans="1:16" ht="15.75" customHeight="1">
      <c r="A510" s="57"/>
      <c r="B510" s="63"/>
      <c r="C510" s="79"/>
      <c r="D510" s="6"/>
      <c r="E510" s="1"/>
      <c r="F510" s="8"/>
      <c r="G510" s="10"/>
      <c r="J510" s="14"/>
      <c r="K510" s="8"/>
      <c r="L510" s="16"/>
      <c r="M510" s="16"/>
      <c r="N510" s="8"/>
      <c r="O510" s="16"/>
      <c r="P510" s="8"/>
    </row>
    <row r="511" spans="1:16" ht="15.75" customHeight="1">
      <c r="A511" s="57"/>
      <c r="B511" s="63"/>
      <c r="C511" s="79"/>
      <c r="D511" s="6"/>
      <c r="E511" s="1"/>
      <c r="F511" s="8"/>
      <c r="G511" s="10"/>
      <c r="J511" s="14"/>
      <c r="K511" s="8"/>
      <c r="L511" s="16"/>
      <c r="M511" s="16"/>
      <c r="N511" s="8"/>
      <c r="O511" s="16"/>
      <c r="P511" s="8"/>
    </row>
    <row r="512" spans="1:16" ht="15.75" customHeight="1">
      <c r="A512" s="57"/>
      <c r="B512" s="63"/>
      <c r="C512" s="79"/>
      <c r="D512" s="6"/>
      <c r="E512" s="1"/>
      <c r="F512" s="8"/>
      <c r="G512" s="10"/>
      <c r="J512" s="14"/>
      <c r="K512" s="8"/>
      <c r="L512" s="16"/>
      <c r="M512" s="16"/>
      <c r="N512" s="8"/>
      <c r="O512" s="16"/>
      <c r="P512" s="8"/>
    </row>
    <row r="513" spans="1:16" ht="15.75" customHeight="1">
      <c r="A513" s="57"/>
      <c r="B513" s="63"/>
      <c r="C513" s="79"/>
      <c r="D513" s="6"/>
      <c r="E513" s="1"/>
      <c r="F513" s="8"/>
      <c r="G513" s="10"/>
      <c r="J513" s="14"/>
      <c r="K513" s="8"/>
      <c r="L513" s="16"/>
      <c r="M513" s="16"/>
      <c r="N513" s="8"/>
      <c r="O513" s="16"/>
      <c r="P513" s="8"/>
    </row>
    <row r="514" spans="1:16" ht="15.75" customHeight="1">
      <c r="A514" s="57"/>
      <c r="B514" s="63"/>
      <c r="C514" s="79"/>
      <c r="D514" s="6"/>
      <c r="E514" s="1"/>
      <c r="F514" s="8"/>
      <c r="G514" s="10"/>
      <c r="J514" s="14"/>
      <c r="K514" s="8"/>
      <c r="L514" s="16"/>
      <c r="M514" s="16"/>
      <c r="N514" s="8"/>
      <c r="O514" s="16"/>
      <c r="P514" s="8"/>
    </row>
    <row r="515" spans="1:16" ht="15.75" customHeight="1">
      <c r="A515" s="57"/>
      <c r="B515" s="63"/>
      <c r="C515" s="79"/>
      <c r="D515" s="6"/>
      <c r="E515" s="1"/>
      <c r="F515" s="8"/>
      <c r="G515" s="10"/>
      <c r="J515" s="14"/>
      <c r="K515" s="8"/>
      <c r="L515" s="16"/>
      <c r="M515" s="16"/>
      <c r="N515" s="8"/>
      <c r="O515" s="16"/>
      <c r="P515" s="8"/>
    </row>
    <row r="516" spans="1:16" ht="15.75" customHeight="1">
      <c r="A516" s="57"/>
      <c r="B516" s="63"/>
      <c r="C516" s="79"/>
      <c r="D516" s="6"/>
      <c r="E516" s="1"/>
      <c r="F516" s="8"/>
      <c r="G516" s="10"/>
      <c r="J516" s="14"/>
      <c r="K516" s="8"/>
      <c r="L516" s="16"/>
      <c r="M516" s="16"/>
      <c r="N516" s="8"/>
      <c r="O516" s="16"/>
      <c r="P516" s="8"/>
    </row>
    <row r="517" spans="1:16" ht="15.75" customHeight="1">
      <c r="A517" s="57"/>
      <c r="B517" s="63"/>
      <c r="C517" s="79"/>
      <c r="D517" s="6"/>
      <c r="E517" s="1"/>
      <c r="F517" s="8"/>
      <c r="G517" s="10"/>
      <c r="J517" s="14"/>
      <c r="K517" s="8"/>
      <c r="L517" s="16"/>
      <c r="M517" s="16"/>
      <c r="N517" s="8"/>
      <c r="O517" s="16"/>
      <c r="P517" s="8"/>
    </row>
    <row r="518" spans="1:16" ht="15.75" customHeight="1">
      <c r="A518" s="57"/>
      <c r="B518" s="63"/>
      <c r="C518" s="79"/>
      <c r="D518" s="6"/>
      <c r="E518" s="1"/>
      <c r="F518" s="8"/>
      <c r="G518" s="10"/>
      <c r="J518" s="14"/>
      <c r="K518" s="8"/>
      <c r="L518" s="16"/>
      <c r="M518" s="16"/>
      <c r="N518" s="8"/>
      <c r="O518" s="16"/>
      <c r="P518" s="8"/>
    </row>
    <row r="519" spans="1:16" ht="15.75" customHeight="1">
      <c r="A519" s="57"/>
      <c r="B519" s="63"/>
      <c r="C519" s="79"/>
      <c r="D519" s="6"/>
      <c r="E519" s="1"/>
      <c r="F519" s="8"/>
      <c r="G519" s="10"/>
      <c r="J519" s="14"/>
      <c r="K519" s="8"/>
      <c r="L519" s="16"/>
      <c r="M519" s="16"/>
      <c r="N519" s="8"/>
      <c r="O519" s="16"/>
      <c r="P519" s="8"/>
    </row>
    <row r="520" spans="1:16" ht="15.75" customHeight="1">
      <c r="A520" s="57"/>
      <c r="B520" s="63"/>
      <c r="C520" s="79"/>
      <c r="D520" s="6"/>
      <c r="E520" s="1"/>
      <c r="F520" s="8"/>
      <c r="G520" s="10"/>
      <c r="J520" s="14"/>
      <c r="K520" s="8"/>
      <c r="L520" s="16"/>
      <c r="M520" s="16"/>
      <c r="N520" s="8"/>
      <c r="O520" s="16"/>
      <c r="P520" s="8"/>
    </row>
    <row r="521" spans="1:16" ht="15.75" customHeight="1">
      <c r="A521" s="57"/>
      <c r="B521" s="63"/>
      <c r="C521" s="79"/>
      <c r="D521" s="6"/>
      <c r="E521" s="1"/>
      <c r="F521" s="8"/>
      <c r="G521" s="10"/>
      <c r="J521" s="14"/>
      <c r="K521" s="8"/>
      <c r="L521" s="16"/>
      <c r="M521" s="16"/>
      <c r="N521" s="8"/>
      <c r="O521" s="16"/>
      <c r="P521" s="8"/>
    </row>
    <row r="522" spans="1:16" ht="15.75" customHeight="1">
      <c r="A522" s="57"/>
      <c r="B522" s="63"/>
      <c r="C522" s="79"/>
      <c r="D522" s="6"/>
      <c r="E522" s="1"/>
      <c r="F522" s="8"/>
      <c r="G522" s="10"/>
      <c r="J522" s="14"/>
      <c r="K522" s="8"/>
      <c r="L522" s="16"/>
      <c r="M522" s="16"/>
      <c r="N522" s="8"/>
      <c r="O522" s="16"/>
      <c r="P522" s="8"/>
    </row>
    <row r="523" spans="1:16" ht="15.75" customHeight="1">
      <c r="A523" s="57"/>
      <c r="B523" s="63"/>
      <c r="C523" s="79"/>
      <c r="D523" s="6"/>
      <c r="E523" s="1"/>
      <c r="F523" s="8"/>
      <c r="G523" s="10"/>
      <c r="J523" s="14"/>
      <c r="K523" s="8"/>
      <c r="L523" s="16"/>
      <c r="M523" s="16"/>
      <c r="N523" s="8"/>
      <c r="O523" s="16"/>
      <c r="P523" s="8"/>
    </row>
    <row r="524" spans="1:16" ht="15.75" customHeight="1">
      <c r="A524" s="57"/>
      <c r="B524" s="63"/>
      <c r="C524" s="79"/>
      <c r="D524" s="6"/>
      <c r="E524" s="1"/>
      <c r="F524" s="8"/>
      <c r="G524" s="10"/>
      <c r="J524" s="14"/>
      <c r="K524" s="8"/>
      <c r="L524" s="16"/>
      <c r="M524" s="16"/>
      <c r="N524" s="8"/>
      <c r="O524" s="16"/>
      <c r="P524" s="8"/>
    </row>
    <row r="525" spans="1:16" ht="15.75" customHeight="1">
      <c r="A525" s="57"/>
      <c r="B525" s="63"/>
      <c r="C525" s="79"/>
      <c r="D525" s="6"/>
      <c r="E525" s="1"/>
      <c r="F525" s="8"/>
      <c r="G525" s="10"/>
      <c r="J525" s="14"/>
      <c r="K525" s="8"/>
      <c r="L525" s="16"/>
      <c r="M525" s="16"/>
      <c r="N525" s="8"/>
      <c r="O525" s="16"/>
      <c r="P525" s="8"/>
    </row>
    <row r="526" spans="1:16" ht="15.75" customHeight="1">
      <c r="A526" s="57"/>
      <c r="B526" s="63"/>
      <c r="C526" s="79"/>
      <c r="D526" s="6"/>
      <c r="E526" s="1"/>
      <c r="F526" s="8"/>
      <c r="G526" s="10"/>
      <c r="J526" s="14"/>
      <c r="K526" s="8"/>
      <c r="L526" s="16"/>
      <c r="M526" s="16"/>
      <c r="N526" s="8"/>
      <c r="O526" s="16"/>
      <c r="P526" s="8"/>
    </row>
    <row r="527" spans="1:16" ht="15.75" customHeight="1">
      <c r="A527" s="57"/>
      <c r="B527" s="63"/>
      <c r="C527" s="79"/>
      <c r="D527" s="6"/>
      <c r="E527" s="1"/>
      <c r="F527" s="8"/>
      <c r="G527" s="10"/>
      <c r="J527" s="14"/>
      <c r="K527" s="8"/>
      <c r="L527" s="16"/>
      <c r="M527" s="16"/>
      <c r="N527" s="8"/>
      <c r="O527" s="16"/>
      <c r="P527" s="8"/>
    </row>
    <row r="528" spans="1:16" ht="15.75" customHeight="1">
      <c r="A528" s="57"/>
      <c r="B528" s="63"/>
      <c r="C528" s="79"/>
      <c r="D528" s="6"/>
      <c r="E528" s="1"/>
      <c r="F528" s="8"/>
      <c r="G528" s="10"/>
      <c r="J528" s="14"/>
      <c r="K528" s="8"/>
      <c r="L528" s="16"/>
      <c r="M528" s="16"/>
      <c r="N528" s="8"/>
      <c r="O528" s="16"/>
      <c r="P528" s="8"/>
    </row>
    <row r="529" spans="1:16" ht="15.75" customHeight="1">
      <c r="A529" s="57"/>
      <c r="B529" s="63"/>
      <c r="C529" s="79"/>
      <c r="D529" s="6"/>
      <c r="E529" s="1"/>
      <c r="F529" s="8"/>
      <c r="G529" s="10"/>
      <c r="J529" s="14"/>
      <c r="K529" s="8"/>
      <c r="L529" s="16"/>
      <c r="M529" s="16"/>
      <c r="N529" s="8"/>
      <c r="O529" s="16"/>
      <c r="P529" s="8"/>
    </row>
    <row r="530" spans="1:16" ht="15.75" customHeight="1">
      <c r="A530" s="57"/>
      <c r="B530" s="63"/>
      <c r="C530" s="79"/>
      <c r="D530" s="6"/>
      <c r="E530" s="1"/>
      <c r="F530" s="8"/>
      <c r="G530" s="10"/>
      <c r="J530" s="14"/>
      <c r="K530" s="8"/>
      <c r="L530" s="16"/>
      <c r="M530" s="16"/>
      <c r="N530" s="8"/>
      <c r="O530" s="16"/>
      <c r="P530" s="8"/>
    </row>
    <row r="531" spans="1:16" ht="15.75" customHeight="1">
      <c r="A531" s="57"/>
      <c r="B531" s="63"/>
      <c r="C531" s="79"/>
      <c r="D531" s="6"/>
      <c r="E531" s="1"/>
      <c r="F531" s="8"/>
      <c r="G531" s="10"/>
      <c r="J531" s="14"/>
      <c r="K531" s="8"/>
      <c r="L531" s="16"/>
      <c r="M531" s="16"/>
      <c r="N531" s="8"/>
      <c r="O531" s="16"/>
      <c r="P531" s="8"/>
    </row>
    <row r="532" spans="1:16" ht="15.75" customHeight="1">
      <c r="A532" s="57"/>
      <c r="B532" s="63"/>
      <c r="C532" s="79"/>
      <c r="D532" s="6"/>
      <c r="E532" s="1"/>
      <c r="F532" s="8"/>
      <c r="G532" s="10"/>
      <c r="J532" s="14"/>
      <c r="K532" s="8"/>
      <c r="L532" s="16"/>
      <c r="M532" s="16"/>
      <c r="N532" s="8"/>
      <c r="O532" s="16"/>
      <c r="P532" s="8"/>
    </row>
    <row r="533" spans="1:16" ht="15.75" customHeight="1">
      <c r="A533" s="57"/>
      <c r="B533" s="63"/>
      <c r="C533" s="79"/>
      <c r="D533" s="6"/>
      <c r="E533" s="1"/>
      <c r="F533" s="8"/>
      <c r="G533" s="10"/>
      <c r="J533" s="14"/>
      <c r="K533" s="8"/>
      <c r="L533" s="16"/>
      <c r="M533" s="16"/>
      <c r="N533" s="8"/>
      <c r="O533" s="16"/>
      <c r="P533" s="8"/>
    </row>
    <row r="534" spans="1:16" ht="15.75" customHeight="1">
      <c r="A534" s="57"/>
      <c r="B534" s="63"/>
      <c r="C534" s="79"/>
      <c r="D534" s="6"/>
      <c r="E534" s="1"/>
      <c r="F534" s="8"/>
      <c r="G534" s="10"/>
      <c r="J534" s="14"/>
      <c r="K534" s="8"/>
      <c r="L534" s="16"/>
      <c r="M534" s="16"/>
      <c r="N534" s="8"/>
      <c r="O534" s="16"/>
      <c r="P534" s="8"/>
    </row>
    <row r="535" spans="1:16" ht="15.75" customHeight="1">
      <c r="A535" s="57"/>
      <c r="B535" s="63"/>
      <c r="C535" s="79"/>
      <c r="D535" s="6"/>
      <c r="E535" s="1"/>
      <c r="F535" s="8"/>
      <c r="G535" s="10"/>
      <c r="J535" s="14"/>
      <c r="K535" s="8"/>
      <c r="L535" s="16"/>
      <c r="M535" s="16"/>
      <c r="N535" s="8"/>
      <c r="O535" s="16"/>
      <c r="P535" s="8"/>
    </row>
    <row r="536" spans="1:16" ht="15.75" customHeight="1">
      <c r="A536" s="57"/>
      <c r="B536" s="63"/>
      <c r="C536" s="79"/>
      <c r="D536" s="6"/>
      <c r="E536" s="1"/>
      <c r="F536" s="8"/>
      <c r="G536" s="10"/>
      <c r="J536" s="14"/>
      <c r="K536" s="8"/>
      <c r="L536" s="16"/>
      <c r="M536" s="16"/>
      <c r="N536" s="8"/>
      <c r="O536" s="16"/>
      <c r="P536" s="8"/>
    </row>
    <row r="537" spans="1:16" ht="15.75" customHeight="1">
      <c r="A537" s="57"/>
      <c r="B537" s="63"/>
      <c r="C537" s="79"/>
      <c r="D537" s="6"/>
      <c r="E537" s="1"/>
      <c r="F537" s="8"/>
      <c r="G537" s="10"/>
      <c r="J537" s="14"/>
      <c r="K537" s="8"/>
      <c r="L537" s="16"/>
      <c r="M537" s="16"/>
      <c r="N537" s="8"/>
      <c r="O537" s="16"/>
      <c r="P537" s="8"/>
    </row>
    <row r="538" spans="1:16" ht="15.75" customHeight="1">
      <c r="A538" s="57"/>
      <c r="B538" s="63"/>
      <c r="C538" s="79"/>
      <c r="D538" s="6"/>
      <c r="E538" s="1"/>
      <c r="F538" s="8"/>
      <c r="G538" s="10"/>
      <c r="J538" s="14"/>
      <c r="K538" s="8"/>
      <c r="L538" s="16"/>
      <c r="M538" s="16"/>
      <c r="N538" s="8"/>
      <c r="O538" s="16"/>
      <c r="P538" s="8"/>
    </row>
    <row r="539" spans="1:16" ht="15.75" customHeight="1">
      <c r="A539" s="57"/>
      <c r="B539" s="63"/>
      <c r="C539" s="79"/>
      <c r="D539" s="6"/>
      <c r="E539" s="1"/>
      <c r="F539" s="8"/>
      <c r="G539" s="10"/>
      <c r="J539" s="14"/>
      <c r="K539" s="8"/>
      <c r="L539" s="16"/>
      <c r="M539" s="16"/>
      <c r="N539" s="8"/>
      <c r="O539" s="16"/>
      <c r="P539" s="8"/>
    </row>
    <row r="540" spans="1:16" ht="15.75" customHeight="1">
      <c r="A540" s="57"/>
      <c r="B540" s="63"/>
      <c r="C540" s="79"/>
      <c r="D540" s="6"/>
      <c r="E540" s="1"/>
      <c r="F540" s="8"/>
      <c r="G540" s="10"/>
      <c r="J540" s="14"/>
      <c r="K540" s="8"/>
      <c r="L540" s="16"/>
      <c r="M540" s="16"/>
      <c r="N540" s="8"/>
      <c r="O540" s="16"/>
      <c r="P540" s="8"/>
    </row>
    <row r="541" spans="1:16" ht="15.75" customHeight="1">
      <c r="A541" s="57"/>
      <c r="B541" s="63"/>
      <c r="C541" s="79"/>
      <c r="D541" s="6"/>
      <c r="E541" s="1"/>
      <c r="F541" s="8"/>
      <c r="G541" s="10"/>
      <c r="J541" s="14"/>
      <c r="K541" s="8"/>
      <c r="L541" s="16"/>
      <c r="M541" s="16"/>
      <c r="N541" s="8"/>
      <c r="O541" s="16"/>
      <c r="P541" s="8"/>
    </row>
    <row r="542" spans="1:16" ht="15.75" customHeight="1">
      <c r="A542" s="57"/>
      <c r="B542" s="63"/>
      <c r="C542" s="79"/>
      <c r="D542" s="6"/>
      <c r="E542" s="1"/>
      <c r="F542" s="8"/>
      <c r="G542" s="10"/>
      <c r="J542" s="14"/>
      <c r="K542" s="8"/>
      <c r="L542" s="16"/>
      <c r="M542" s="16"/>
      <c r="N542" s="8"/>
      <c r="O542" s="16"/>
      <c r="P542" s="8"/>
    </row>
    <row r="543" spans="1:16" ht="15.75" customHeight="1">
      <c r="A543" s="57"/>
      <c r="B543" s="63"/>
      <c r="C543" s="79"/>
      <c r="D543" s="6"/>
      <c r="E543" s="1"/>
      <c r="F543" s="8"/>
      <c r="G543" s="10"/>
      <c r="J543" s="14"/>
      <c r="K543" s="8"/>
      <c r="L543" s="16"/>
      <c r="M543" s="16"/>
      <c r="N543" s="8"/>
      <c r="O543" s="16"/>
      <c r="P543" s="8"/>
    </row>
    <row r="544" spans="1:16" ht="15.75" customHeight="1">
      <c r="A544" s="57"/>
      <c r="B544" s="63"/>
      <c r="C544" s="79"/>
      <c r="D544" s="6"/>
      <c r="E544" s="1"/>
      <c r="F544" s="8"/>
      <c r="G544" s="10"/>
      <c r="J544" s="14"/>
      <c r="K544" s="8"/>
      <c r="L544" s="16"/>
      <c r="M544" s="16"/>
      <c r="N544" s="8"/>
      <c r="O544" s="16"/>
      <c r="P544" s="8"/>
    </row>
    <row r="545" spans="1:16" ht="15.75" customHeight="1">
      <c r="A545" s="57"/>
      <c r="B545" s="63"/>
      <c r="C545" s="79"/>
      <c r="D545" s="6"/>
      <c r="E545" s="1"/>
      <c r="F545" s="8"/>
      <c r="G545" s="10"/>
      <c r="J545" s="14"/>
      <c r="K545" s="8"/>
      <c r="L545" s="16"/>
      <c r="M545" s="16"/>
      <c r="N545" s="8"/>
      <c r="O545" s="16"/>
      <c r="P545" s="8"/>
    </row>
    <row r="546" spans="1:16" ht="15.75" customHeight="1">
      <c r="A546" s="57"/>
      <c r="B546" s="63"/>
      <c r="C546" s="79"/>
      <c r="D546" s="6"/>
      <c r="E546" s="1"/>
      <c r="F546" s="8"/>
      <c r="G546" s="10"/>
      <c r="J546" s="14"/>
      <c r="K546" s="8"/>
      <c r="L546" s="16"/>
      <c r="M546" s="16"/>
      <c r="N546" s="8"/>
      <c r="O546" s="16"/>
      <c r="P546" s="8"/>
    </row>
    <row r="547" spans="1:16" ht="15.75" customHeight="1">
      <c r="A547" s="57"/>
      <c r="B547" s="63"/>
      <c r="C547" s="79"/>
      <c r="D547" s="6"/>
      <c r="E547" s="1"/>
      <c r="F547" s="8"/>
      <c r="G547" s="10"/>
      <c r="J547" s="14"/>
      <c r="K547" s="8"/>
      <c r="L547" s="16"/>
      <c r="M547" s="16"/>
      <c r="N547" s="8"/>
      <c r="O547" s="16"/>
      <c r="P547" s="8"/>
    </row>
    <row r="548" spans="1:16" ht="15.75" customHeight="1">
      <c r="A548" s="57"/>
      <c r="B548" s="63"/>
      <c r="C548" s="79"/>
      <c r="D548" s="6"/>
      <c r="E548" s="1"/>
      <c r="F548" s="8"/>
      <c r="G548" s="10"/>
      <c r="J548" s="14"/>
      <c r="K548" s="8"/>
      <c r="L548" s="16"/>
      <c r="M548" s="16"/>
      <c r="N548" s="8"/>
      <c r="O548" s="16"/>
      <c r="P548" s="8"/>
    </row>
    <row r="549" spans="1:16" ht="15.75" customHeight="1">
      <c r="A549" s="57"/>
      <c r="B549" s="63"/>
      <c r="C549" s="79"/>
      <c r="D549" s="6"/>
      <c r="E549" s="1"/>
      <c r="F549" s="8"/>
      <c r="G549" s="10"/>
      <c r="J549" s="14"/>
      <c r="K549" s="8"/>
      <c r="L549" s="16"/>
      <c r="M549" s="16"/>
      <c r="N549" s="8"/>
      <c r="O549" s="16"/>
      <c r="P549" s="8"/>
    </row>
    <row r="550" spans="1:16" ht="15.75" customHeight="1">
      <c r="A550" s="57"/>
      <c r="B550" s="63"/>
      <c r="C550" s="79"/>
      <c r="D550" s="6"/>
      <c r="E550" s="1"/>
      <c r="F550" s="8"/>
      <c r="G550" s="10"/>
      <c r="J550" s="14"/>
      <c r="K550" s="8"/>
      <c r="L550" s="16"/>
      <c r="M550" s="16"/>
      <c r="N550" s="8"/>
      <c r="O550" s="16"/>
      <c r="P550" s="8"/>
    </row>
    <row r="551" spans="1:16" ht="15.75" customHeight="1">
      <c r="A551" s="57"/>
      <c r="B551" s="63"/>
      <c r="C551" s="79"/>
      <c r="D551" s="6"/>
      <c r="E551" s="1"/>
      <c r="F551" s="8"/>
      <c r="G551" s="10"/>
      <c r="J551" s="14"/>
      <c r="K551" s="8"/>
      <c r="L551" s="16"/>
      <c r="M551" s="16"/>
      <c r="N551" s="8"/>
      <c r="O551" s="16"/>
      <c r="P551" s="8"/>
    </row>
    <row r="552" spans="1:16" ht="15.75" customHeight="1">
      <c r="A552" s="57"/>
      <c r="B552" s="63"/>
      <c r="C552" s="79"/>
      <c r="D552" s="6"/>
      <c r="E552" s="1"/>
      <c r="F552" s="8"/>
      <c r="G552" s="10"/>
      <c r="J552" s="14"/>
      <c r="K552" s="8"/>
      <c r="L552" s="16"/>
      <c r="M552" s="16"/>
      <c r="N552" s="8"/>
      <c r="O552" s="16"/>
      <c r="P552" s="8"/>
    </row>
    <row r="553" spans="1:16" ht="15.75" customHeight="1">
      <c r="A553" s="57"/>
      <c r="B553" s="63"/>
      <c r="C553" s="79"/>
      <c r="D553" s="6"/>
      <c r="E553" s="1"/>
      <c r="F553" s="8"/>
      <c r="G553" s="10"/>
      <c r="J553" s="14"/>
      <c r="K553" s="8"/>
      <c r="L553" s="16"/>
      <c r="M553" s="16"/>
      <c r="N553" s="8"/>
      <c r="O553" s="16"/>
      <c r="P553" s="8"/>
    </row>
    <row r="554" spans="1:16" ht="15.75" customHeight="1">
      <c r="A554" s="57"/>
      <c r="B554" s="63"/>
      <c r="C554" s="79"/>
      <c r="D554" s="6"/>
      <c r="E554" s="1"/>
      <c r="F554" s="8"/>
      <c r="G554" s="10"/>
      <c r="J554" s="14"/>
      <c r="K554" s="8"/>
      <c r="L554" s="16"/>
      <c r="M554" s="16"/>
      <c r="N554" s="8"/>
      <c r="O554" s="16"/>
      <c r="P554" s="8"/>
    </row>
    <row r="555" spans="1:16" ht="15.75" customHeight="1">
      <c r="A555" s="57"/>
      <c r="B555" s="63"/>
      <c r="C555" s="79"/>
      <c r="D555" s="6"/>
      <c r="E555" s="1"/>
      <c r="F555" s="8"/>
      <c r="G555" s="10"/>
      <c r="J555" s="14"/>
      <c r="K555" s="8"/>
      <c r="L555" s="16"/>
      <c r="M555" s="16"/>
      <c r="N555" s="8"/>
      <c r="O555" s="16"/>
      <c r="P555" s="8"/>
    </row>
    <row r="556" spans="1:16" ht="15.75" customHeight="1">
      <c r="A556" s="57"/>
      <c r="B556" s="63"/>
      <c r="C556" s="79"/>
      <c r="D556" s="6"/>
      <c r="E556" s="1"/>
      <c r="F556" s="8"/>
      <c r="G556" s="10"/>
      <c r="J556" s="14"/>
      <c r="K556" s="8"/>
      <c r="L556" s="16"/>
      <c r="M556" s="16"/>
      <c r="N556" s="8"/>
      <c r="O556" s="16"/>
      <c r="P556" s="8"/>
    </row>
    <row r="557" spans="1:16" ht="15.75" customHeight="1">
      <c r="A557" s="57"/>
      <c r="B557" s="63"/>
      <c r="C557" s="79"/>
      <c r="D557" s="6"/>
      <c r="E557" s="1"/>
      <c r="F557" s="8"/>
      <c r="G557" s="10"/>
      <c r="J557" s="14"/>
      <c r="K557" s="8"/>
      <c r="L557" s="16"/>
      <c r="M557" s="16"/>
      <c r="N557" s="8"/>
      <c r="O557" s="16"/>
      <c r="P557" s="8"/>
    </row>
    <row r="558" spans="1:16" ht="15.75" customHeight="1">
      <c r="A558" s="57"/>
      <c r="B558" s="63"/>
      <c r="C558" s="79"/>
      <c r="D558" s="6"/>
      <c r="E558" s="1"/>
      <c r="F558" s="8"/>
      <c r="G558" s="10"/>
      <c r="J558" s="14"/>
      <c r="K558" s="8"/>
      <c r="L558" s="16"/>
      <c r="M558" s="16"/>
      <c r="N558" s="8"/>
      <c r="O558" s="16"/>
      <c r="P558" s="8"/>
    </row>
    <row r="559" spans="1:16" ht="15.75" customHeight="1">
      <c r="A559" s="57"/>
      <c r="B559" s="63"/>
      <c r="C559" s="79"/>
      <c r="D559" s="6"/>
      <c r="E559" s="1"/>
      <c r="F559" s="8"/>
      <c r="G559" s="10"/>
      <c r="J559" s="14"/>
      <c r="K559" s="8"/>
      <c r="L559" s="16"/>
      <c r="M559" s="16"/>
      <c r="N559" s="8"/>
      <c r="O559" s="16"/>
      <c r="P559" s="8"/>
    </row>
    <row r="560" spans="1:16" ht="15.75" customHeight="1">
      <c r="A560" s="57"/>
      <c r="B560" s="63"/>
      <c r="C560" s="79"/>
      <c r="D560" s="6"/>
      <c r="E560" s="1"/>
      <c r="F560" s="8"/>
      <c r="G560" s="10"/>
      <c r="J560" s="14"/>
      <c r="K560" s="8"/>
      <c r="L560" s="16"/>
      <c r="M560" s="16"/>
      <c r="N560" s="8"/>
      <c r="O560" s="16"/>
      <c r="P560" s="8"/>
    </row>
    <row r="561" spans="1:16" ht="15.75" customHeight="1">
      <c r="A561" s="57"/>
      <c r="B561" s="63"/>
      <c r="C561" s="79"/>
      <c r="D561" s="6"/>
      <c r="E561" s="1"/>
      <c r="F561" s="8"/>
      <c r="G561" s="10"/>
      <c r="J561" s="14"/>
      <c r="K561" s="8"/>
      <c r="L561" s="16"/>
      <c r="M561" s="16"/>
      <c r="N561" s="8"/>
      <c r="O561" s="16"/>
      <c r="P561" s="8"/>
    </row>
    <row r="562" spans="1:16" ht="15.75" customHeight="1">
      <c r="A562" s="57"/>
      <c r="B562" s="63"/>
      <c r="C562" s="79"/>
      <c r="D562" s="6"/>
      <c r="E562" s="1"/>
      <c r="F562" s="8"/>
      <c r="G562" s="10"/>
      <c r="J562" s="14"/>
      <c r="K562" s="8"/>
      <c r="L562" s="16"/>
      <c r="M562" s="16"/>
      <c r="N562" s="8"/>
      <c r="O562" s="16"/>
      <c r="P562" s="8"/>
    </row>
    <row r="563" spans="1:16" ht="15.75" customHeight="1">
      <c r="A563" s="57"/>
      <c r="B563" s="63"/>
      <c r="C563" s="79"/>
      <c r="D563" s="6"/>
      <c r="E563" s="1"/>
      <c r="F563" s="8"/>
      <c r="G563" s="10"/>
      <c r="J563" s="14"/>
      <c r="K563" s="8"/>
      <c r="L563" s="16"/>
      <c r="M563" s="16"/>
      <c r="N563" s="8"/>
      <c r="O563" s="16"/>
      <c r="P563" s="8"/>
    </row>
    <row r="564" spans="1:16" ht="15.75" customHeight="1">
      <c r="A564" s="57"/>
      <c r="B564" s="63"/>
      <c r="C564" s="79"/>
      <c r="D564" s="6"/>
      <c r="E564" s="1"/>
      <c r="F564" s="8"/>
      <c r="G564" s="10"/>
      <c r="J564" s="14"/>
      <c r="K564" s="8"/>
      <c r="L564" s="16"/>
      <c r="M564" s="16"/>
      <c r="N564" s="8"/>
      <c r="O564" s="16"/>
      <c r="P564" s="8"/>
    </row>
    <row r="565" spans="1:16" ht="15.75" customHeight="1">
      <c r="A565" s="57"/>
      <c r="B565" s="63"/>
      <c r="C565" s="79"/>
      <c r="D565" s="6"/>
      <c r="E565" s="1"/>
      <c r="F565" s="8"/>
      <c r="G565" s="10"/>
      <c r="J565" s="14"/>
      <c r="K565" s="8"/>
      <c r="L565" s="16"/>
      <c r="M565" s="16"/>
      <c r="N565" s="8"/>
      <c r="O565" s="16"/>
      <c r="P565" s="8"/>
    </row>
    <row r="566" spans="1:16" ht="15.75" customHeight="1">
      <c r="A566" s="57"/>
      <c r="B566" s="63"/>
      <c r="C566" s="79"/>
      <c r="D566" s="6"/>
      <c r="E566" s="1"/>
      <c r="F566" s="8"/>
      <c r="G566" s="10"/>
      <c r="J566" s="14"/>
      <c r="K566" s="8"/>
      <c r="L566" s="16"/>
      <c r="M566" s="16"/>
      <c r="N566" s="8"/>
      <c r="O566" s="16"/>
      <c r="P566" s="8"/>
    </row>
    <row r="567" spans="1:16" ht="15.75" customHeight="1">
      <c r="A567" s="57"/>
      <c r="B567" s="63"/>
      <c r="C567" s="79"/>
      <c r="D567" s="6"/>
      <c r="E567" s="1"/>
      <c r="F567" s="8"/>
      <c r="G567" s="10"/>
      <c r="J567" s="14"/>
      <c r="K567" s="8"/>
      <c r="L567" s="16"/>
      <c r="M567" s="16"/>
      <c r="N567" s="8"/>
      <c r="O567" s="16"/>
      <c r="P567" s="8"/>
    </row>
    <row r="568" spans="1:16" ht="15.75" customHeight="1">
      <c r="A568" s="57"/>
      <c r="B568" s="63"/>
      <c r="C568" s="79"/>
      <c r="D568" s="6"/>
      <c r="E568" s="1"/>
      <c r="F568" s="8"/>
      <c r="G568" s="10"/>
      <c r="J568" s="14"/>
      <c r="K568" s="8"/>
      <c r="L568" s="16"/>
      <c r="M568" s="16"/>
      <c r="N568" s="8"/>
      <c r="O568" s="16"/>
      <c r="P568" s="8"/>
    </row>
    <row r="569" spans="1:16" ht="15.75" customHeight="1">
      <c r="A569" s="57"/>
      <c r="B569" s="63"/>
      <c r="C569" s="79"/>
      <c r="D569" s="6"/>
      <c r="E569" s="1"/>
      <c r="F569" s="8"/>
      <c r="G569" s="10"/>
      <c r="J569" s="14"/>
      <c r="K569" s="8"/>
      <c r="L569" s="16"/>
      <c r="M569" s="16"/>
      <c r="N569" s="8"/>
      <c r="O569" s="16"/>
      <c r="P569" s="8"/>
    </row>
    <row r="570" spans="1:16" ht="15.75" customHeight="1">
      <c r="A570" s="57"/>
      <c r="B570" s="63"/>
      <c r="C570" s="79"/>
      <c r="D570" s="6"/>
      <c r="E570" s="1"/>
      <c r="F570" s="8"/>
      <c r="G570" s="10"/>
      <c r="J570" s="14"/>
      <c r="K570" s="8"/>
      <c r="L570" s="16"/>
      <c r="M570" s="16"/>
      <c r="N570" s="8"/>
      <c r="O570" s="16"/>
      <c r="P570" s="8"/>
    </row>
    <row r="571" spans="1:16" ht="15.75" customHeight="1">
      <c r="A571" s="57"/>
      <c r="B571" s="63"/>
      <c r="C571" s="79"/>
      <c r="D571" s="6"/>
      <c r="E571" s="1"/>
      <c r="F571" s="8"/>
      <c r="G571" s="10"/>
      <c r="J571" s="14"/>
      <c r="K571" s="8"/>
      <c r="L571" s="16"/>
      <c r="M571" s="16"/>
      <c r="N571" s="8"/>
      <c r="O571" s="16"/>
      <c r="P571" s="8"/>
    </row>
    <row r="572" spans="1:16" ht="15.75" customHeight="1">
      <c r="A572" s="57"/>
      <c r="B572" s="63"/>
      <c r="C572" s="79"/>
      <c r="D572" s="6"/>
      <c r="E572" s="1"/>
      <c r="F572" s="8"/>
      <c r="G572" s="10"/>
      <c r="J572" s="14"/>
      <c r="K572" s="8"/>
      <c r="L572" s="16"/>
      <c r="M572" s="16"/>
      <c r="N572" s="8"/>
      <c r="O572" s="16"/>
      <c r="P572" s="8"/>
    </row>
    <row r="573" spans="1:16" ht="15.75" customHeight="1">
      <c r="A573" s="57"/>
      <c r="B573" s="63"/>
      <c r="C573" s="79"/>
      <c r="D573" s="6"/>
      <c r="E573" s="1"/>
      <c r="F573" s="8"/>
      <c r="G573" s="10"/>
      <c r="J573" s="14"/>
      <c r="K573" s="8"/>
      <c r="L573" s="16"/>
      <c r="M573" s="16"/>
      <c r="N573" s="8"/>
      <c r="O573" s="16"/>
      <c r="P573" s="8"/>
    </row>
    <row r="574" spans="1:16" ht="15.75" customHeight="1">
      <c r="A574" s="57"/>
      <c r="B574" s="63"/>
      <c r="C574" s="79"/>
      <c r="D574" s="6"/>
      <c r="E574" s="1"/>
      <c r="F574" s="8"/>
      <c r="G574" s="10"/>
      <c r="J574" s="14"/>
      <c r="K574" s="8"/>
      <c r="L574" s="16"/>
      <c r="M574" s="16"/>
      <c r="N574" s="8"/>
      <c r="O574" s="16"/>
      <c r="P574" s="8"/>
    </row>
    <row r="575" spans="1:16" ht="15.75" customHeight="1">
      <c r="A575" s="57"/>
      <c r="B575" s="63"/>
      <c r="C575" s="79"/>
      <c r="D575" s="6"/>
      <c r="E575" s="1"/>
      <c r="F575" s="8"/>
      <c r="G575" s="10"/>
      <c r="J575" s="14"/>
      <c r="K575" s="8"/>
      <c r="L575" s="16"/>
      <c r="M575" s="16"/>
      <c r="N575" s="8"/>
      <c r="O575" s="16"/>
      <c r="P575" s="8"/>
    </row>
    <row r="576" spans="1:16" ht="15.75" customHeight="1">
      <c r="A576" s="57"/>
      <c r="B576" s="63"/>
      <c r="C576" s="79"/>
      <c r="D576" s="6"/>
      <c r="E576" s="1"/>
      <c r="F576" s="8"/>
      <c r="G576" s="10"/>
      <c r="J576" s="14"/>
      <c r="K576" s="8"/>
      <c r="L576" s="16"/>
      <c r="M576" s="16"/>
      <c r="N576" s="8"/>
      <c r="O576" s="16"/>
      <c r="P576" s="8"/>
    </row>
    <row r="577" spans="1:16" ht="15.75" customHeight="1">
      <c r="A577" s="57"/>
      <c r="B577" s="63"/>
      <c r="C577" s="79"/>
      <c r="D577" s="6"/>
      <c r="E577" s="1"/>
      <c r="F577" s="8"/>
      <c r="G577" s="10"/>
      <c r="J577" s="14"/>
      <c r="K577" s="8"/>
      <c r="L577" s="16"/>
      <c r="M577" s="16"/>
      <c r="N577" s="8"/>
      <c r="O577" s="16"/>
      <c r="P577" s="8"/>
    </row>
    <row r="578" spans="1:16" ht="15.75" customHeight="1">
      <c r="A578" s="57"/>
      <c r="B578" s="63"/>
      <c r="C578" s="79"/>
      <c r="D578" s="6"/>
      <c r="E578" s="1"/>
      <c r="F578" s="8"/>
      <c r="G578" s="10"/>
      <c r="J578" s="14"/>
      <c r="K578" s="8"/>
      <c r="L578" s="16"/>
      <c r="M578" s="16"/>
      <c r="N578" s="8"/>
      <c r="O578" s="16"/>
      <c r="P578" s="8"/>
    </row>
    <row r="579" spans="1:16" ht="15.75" customHeight="1">
      <c r="A579" s="57"/>
      <c r="B579" s="63"/>
      <c r="C579" s="79"/>
      <c r="D579" s="6"/>
      <c r="E579" s="1"/>
      <c r="F579" s="8"/>
      <c r="G579" s="10"/>
      <c r="J579" s="14"/>
      <c r="K579" s="8"/>
      <c r="L579" s="16"/>
      <c r="M579" s="16"/>
      <c r="N579" s="8"/>
      <c r="O579" s="16"/>
      <c r="P579" s="8"/>
    </row>
    <row r="580" spans="1:16" ht="15.75" customHeight="1">
      <c r="A580" s="57"/>
      <c r="B580" s="63"/>
      <c r="C580" s="79"/>
      <c r="D580" s="6"/>
      <c r="E580" s="1"/>
      <c r="F580" s="8"/>
      <c r="G580" s="10"/>
      <c r="J580" s="14"/>
      <c r="K580" s="8"/>
      <c r="L580" s="16"/>
      <c r="M580" s="16"/>
      <c r="N580" s="8"/>
      <c r="O580" s="16"/>
      <c r="P580" s="8"/>
    </row>
    <row r="581" spans="1:16" ht="15.75" customHeight="1">
      <c r="A581" s="57"/>
      <c r="B581" s="63"/>
      <c r="C581" s="79"/>
      <c r="D581" s="6"/>
      <c r="E581" s="1"/>
      <c r="F581" s="8"/>
      <c r="G581" s="10"/>
      <c r="J581" s="14"/>
      <c r="K581" s="8"/>
      <c r="L581" s="16"/>
      <c r="M581" s="16"/>
      <c r="N581" s="8"/>
      <c r="O581" s="16"/>
      <c r="P581" s="8"/>
    </row>
    <row r="582" spans="1:16" ht="15.75" customHeight="1">
      <c r="A582" s="57"/>
      <c r="B582" s="63"/>
      <c r="C582" s="79"/>
      <c r="D582" s="6"/>
      <c r="E582" s="1"/>
      <c r="F582" s="8"/>
      <c r="G582" s="10"/>
      <c r="J582" s="14"/>
      <c r="K582" s="8"/>
      <c r="L582" s="16"/>
      <c r="M582" s="16"/>
      <c r="N582" s="8"/>
      <c r="O582" s="16"/>
      <c r="P582" s="8"/>
    </row>
    <row r="583" spans="1:16" ht="15.75" customHeight="1">
      <c r="A583" s="57"/>
      <c r="B583" s="63"/>
      <c r="C583" s="79"/>
      <c r="D583" s="6"/>
      <c r="E583" s="1"/>
      <c r="F583" s="8"/>
      <c r="G583" s="10"/>
      <c r="J583" s="14"/>
      <c r="K583" s="8"/>
      <c r="L583" s="16"/>
      <c r="M583" s="16"/>
      <c r="N583" s="8"/>
      <c r="O583" s="16"/>
      <c r="P583" s="8"/>
    </row>
    <row r="584" spans="1:16" ht="15.75" customHeight="1">
      <c r="A584" s="57"/>
      <c r="B584" s="63"/>
      <c r="C584" s="79"/>
      <c r="D584" s="6"/>
      <c r="E584" s="1"/>
      <c r="F584" s="8"/>
      <c r="G584" s="10"/>
      <c r="J584" s="14"/>
      <c r="K584" s="8"/>
      <c r="L584" s="16"/>
      <c r="M584" s="16"/>
      <c r="N584" s="8"/>
      <c r="O584" s="16"/>
      <c r="P584" s="8"/>
    </row>
    <row r="585" spans="1:16" ht="15.75" customHeight="1">
      <c r="A585" s="57"/>
      <c r="B585" s="63"/>
      <c r="C585" s="79"/>
      <c r="D585" s="6"/>
      <c r="E585" s="1"/>
      <c r="F585" s="8"/>
      <c r="G585" s="10"/>
      <c r="J585" s="14"/>
      <c r="K585" s="8"/>
      <c r="L585" s="16"/>
      <c r="M585" s="16"/>
      <c r="N585" s="8"/>
      <c r="O585" s="16"/>
      <c r="P585" s="8"/>
    </row>
    <row r="586" spans="1:16" ht="15.75" customHeight="1">
      <c r="A586" s="57"/>
      <c r="B586" s="63"/>
      <c r="C586" s="79"/>
      <c r="D586" s="6"/>
      <c r="E586" s="1"/>
      <c r="F586" s="8"/>
      <c r="G586" s="10"/>
      <c r="J586" s="14"/>
      <c r="K586" s="8"/>
      <c r="L586" s="16"/>
      <c r="M586" s="16"/>
      <c r="N586" s="8"/>
      <c r="O586" s="16"/>
      <c r="P586" s="8"/>
    </row>
    <row r="587" spans="1:16" ht="15.75" customHeight="1">
      <c r="A587" s="57"/>
      <c r="B587" s="63"/>
      <c r="C587" s="79"/>
      <c r="D587" s="6"/>
      <c r="E587" s="1"/>
      <c r="F587" s="8"/>
      <c r="G587" s="10"/>
      <c r="J587" s="14"/>
      <c r="K587" s="8"/>
      <c r="L587" s="16"/>
      <c r="M587" s="16"/>
      <c r="N587" s="8"/>
      <c r="O587" s="16"/>
      <c r="P587" s="8"/>
    </row>
    <row r="588" spans="1:16" ht="15.75" customHeight="1">
      <c r="A588" s="57"/>
      <c r="B588" s="63"/>
      <c r="C588" s="79"/>
      <c r="D588" s="6"/>
      <c r="E588" s="1"/>
      <c r="F588" s="8"/>
      <c r="G588" s="10"/>
      <c r="J588" s="14"/>
      <c r="K588" s="8"/>
      <c r="L588" s="16"/>
      <c r="M588" s="16"/>
      <c r="N588" s="8"/>
      <c r="O588" s="16"/>
      <c r="P588" s="8"/>
    </row>
    <row r="589" spans="1:16" ht="15.75" customHeight="1">
      <c r="A589" s="57"/>
      <c r="B589" s="63"/>
      <c r="C589" s="79"/>
      <c r="D589" s="6"/>
      <c r="E589" s="1"/>
      <c r="F589" s="8"/>
      <c r="G589" s="10"/>
      <c r="J589" s="14"/>
      <c r="K589" s="8"/>
      <c r="L589" s="16"/>
      <c r="M589" s="16"/>
      <c r="N589" s="8"/>
      <c r="O589" s="16"/>
      <c r="P589" s="8"/>
    </row>
    <row r="590" spans="1:16" ht="15.75" customHeight="1">
      <c r="A590" s="57"/>
      <c r="B590" s="63"/>
      <c r="C590" s="79"/>
      <c r="D590" s="6"/>
      <c r="E590" s="1"/>
      <c r="F590" s="8"/>
      <c r="G590" s="10"/>
      <c r="J590" s="14"/>
      <c r="K590" s="8"/>
      <c r="L590" s="16"/>
      <c r="M590" s="16"/>
      <c r="N590" s="8"/>
      <c r="O590" s="16"/>
      <c r="P590" s="8"/>
    </row>
    <row r="591" spans="1:16" ht="15.75" customHeight="1">
      <c r="A591" s="57"/>
      <c r="B591" s="63"/>
      <c r="C591" s="79"/>
      <c r="D591" s="6"/>
      <c r="E591" s="1"/>
      <c r="F591" s="8"/>
      <c r="G591" s="10"/>
      <c r="J591" s="14"/>
      <c r="K591" s="8"/>
      <c r="L591" s="16"/>
      <c r="M591" s="16"/>
      <c r="N591" s="8"/>
      <c r="O591" s="16"/>
      <c r="P591" s="8"/>
    </row>
    <row r="592" spans="1:16" ht="15.75" customHeight="1">
      <c r="A592" s="57"/>
      <c r="B592" s="63"/>
      <c r="C592" s="79"/>
      <c r="D592" s="6"/>
      <c r="E592" s="1"/>
      <c r="F592" s="8"/>
      <c r="G592" s="10"/>
      <c r="J592" s="14"/>
      <c r="K592" s="8"/>
      <c r="L592" s="16"/>
      <c r="M592" s="16"/>
      <c r="N592" s="8"/>
      <c r="O592" s="16"/>
      <c r="P592" s="8"/>
    </row>
    <row r="593" spans="1:16" ht="15.75" customHeight="1">
      <c r="A593" s="57"/>
      <c r="B593" s="63"/>
      <c r="C593" s="79"/>
      <c r="D593" s="6"/>
      <c r="E593" s="1"/>
      <c r="F593" s="8"/>
      <c r="G593" s="10"/>
      <c r="J593" s="14"/>
      <c r="K593" s="8"/>
      <c r="L593" s="16"/>
      <c r="M593" s="16"/>
      <c r="N593" s="8"/>
      <c r="O593" s="16"/>
      <c r="P593" s="8"/>
    </row>
    <row r="594" spans="1:16" ht="15.75" customHeight="1">
      <c r="A594" s="57"/>
      <c r="B594" s="63"/>
      <c r="C594" s="79"/>
      <c r="D594" s="6"/>
      <c r="E594" s="1"/>
      <c r="F594" s="8"/>
      <c r="G594" s="10"/>
      <c r="J594" s="14"/>
      <c r="K594" s="8"/>
      <c r="L594" s="16"/>
      <c r="M594" s="16"/>
      <c r="N594" s="8"/>
      <c r="O594" s="16"/>
      <c r="P594" s="8"/>
    </row>
    <row r="595" spans="1:16" ht="15.75" customHeight="1">
      <c r="A595" s="57"/>
      <c r="B595" s="63"/>
      <c r="C595" s="79"/>
      <c r="D595" s="6"/>
      <c r="E595" s="1"/>
      <c r="F595" s="8"/>
      <c r="G595" s="10"/>
      <c r="J595" s="14"/>
      <c r="K595" s="8"/>
      <c r="L595" s="16"/>
      <c r="M595" s="16"/>
      <c r="N595" s="8"/>
      <c r="O595" s="16"/>
      <c r="P595" s="8"/>
    </row>
    <row r="596" spans="1:16" ht="15.75" customHeight="1">
      <c r="A596" s="57"/>
      <c r="B596" s="63"/>
      <c r="C596" s="79"/>
      <c r="D596" s="6"/>
      <c r="E596" s="1"/>
      <c r="F596" s="8"/>
      <c r="G596" s="10"/>
      <c r="J596" s="14"/>
      <c r="K596" s="8"/>
      <c r="L596" s="16"/>
      <c r="M596" s="16"/>
      <c r="N596" s="8"/>
      <c r="O596" s="16"/>
      <c r="P596" s="8"/>
    </row>
    <row r="597" spans="1:16" ht="15.75" customHeight="1">
      <c r="A597" s="57"/>
      <c r="B597" s="63"/>
      <c r="C597" s="79"/>
      <c r="D597" s="6"/>
      <c r="E597" s="1"/>
      <c r="F597" s="8"/>
      <c r="G597" s="10"/>
      <c r="J597" s="14"/>
      <c r="K597" s="8"/>
      <c r="L597" s="16"/>
      <c r="M597" s="16"/>
      <c r="N597" s="8"/>
      <c r="O597" s="16"/>
      <c r="P597" s="8"/>
    </row>
    <row r="598" spans="1:16" ht="15.75" customHeight="1">
      <c r="A598" s="57"/>
      <c r="B598" s="63"/>
      <c r="C598" s="79"/>
      <c r="D598" s="6"/>
      <c r="E598" s="1"/>
      <c r="F598" s="8"/>
      <c r="G598" s="10"/>
      <c r="J598" s="14"/>
      <c r="K598" s="8"/>
      <c r="L598" s="16"/>
      <c r="M598" s="16"/>
      <c r="N598" s="8"/>
      <c r="O598" s="16"/>
      <c r="P598" s="8"/>
    </row>
    <row r="599" spans="1:16" ht="15.75" customHeight="1">
      <c r="A599" s="57"/>
      <c r="B599" s="63"/>
      <c r="C599" s="79"/>
      <c r="D599" s="6"/>
      <c r="E599" s="1"/>
      <c r="F599" s="8"/>
      <c r="G599" s="10"/>
      <c r="J599" s="14"/>
      <c r="K599" s="8"/>
      <c r="L599" s="16"/>
      <c r="M599" s="16"/>
      <c r="N599" s="8"/>
      <c r="O599" s="16"/>
      <c r="P599" s="8"/>
    </row>
    <row r="600" spans="1:16" ht="15.75" customHeight="1">
      <c r="A600" s="57"/>
      <c r="B600" s="63"/>
      <c r="C600" s="79"/>
      <c r="D600" s="6"/>
      <c r="E600" s="1"/>
      <c r="F600" s="8"/>
      <c r="G600" s="10"/>
      <c r="J600" s="14"/>
      <c r="K600" s="8"/>
      <c r="L600" s="16"/>
      <c r="M600" s="16"/>
      <c r="N600" s="8"/>
      <c r="O600" s="16"/>
      <c r="P600" s="8"/>
    </row>
    <row r="601" spans="1:16" ht="15.75" customHeight="1">
      <c r="A601" s="57"/>
      <c r="B601" s="63"/>
      <c r="C601" s="79"/>
      <c r="D601" s="6"/>
      <c r="E601" s="1"/>
      <c r="F601" s="8"/>
      <c r="G601" s="10"/>
      <c r="J601" s="14"/>
      <c r="K601" s="8"/>
      <c r="L601" s="16"/>
      <c r="M601" s="16"/>
      <c r="N601" s="8"/>
      <c r="O601" s="16"/>
      <c r="P601" s="8"/>
    </row>
    <row r="602" spans="1:16" ht="15.75" customHeight="1">
      <c r="A602" s="57"/>
      <c r="B602" s="63"/>
      <c r="C602" s="79"/>
      <c r="D602" s="6"/>
      <c r="E602" s="1"/>
      <c r="F602" s="8"/>
      <c r="G602" s="10"/>
      <c r="J602" s="14"/>
      <c r="K602" s="8"/>
      <c r="L602" s="16"/>
      <c r="M602" s="16"/>
      <c r="N602" s="8"/>
      <c r="O602" s="16"/>
      <c r="P602" s="8"/>
    </row>
    <row r="603" spans="1:16" ht="15.75" customHeight="1">
      <c r="A603" s="57"/>
      <c r="B603" s="63"/>
      <c r="C603" s="79"/>
      <c r="D603" s="6"/>
      <c r="E603" s="1"/>
      <c r="F603" s="8"/>
      <c r="G603" s="10"/>
      <c r="J603" s="14"/>
      <c r="K603" s="8"/>
      <c r="L603" s="16"/>
      <c r="M603" s="16"/>
      <c r="N603" s="8"/>
      <c r="O603" s="16"/>
      <c r="P603" s="8"/>
    </row>
    <row r="604" spans="1:16" ht="15.75" customHeight="1">
      <c r="A604" s="57"/>
      <c r="B604" s="63"/>
      <c r="C604" s="79"/>
      <c r="D604" s="6"/>
      <c r="E604" s="1"/>
      <c r="F604" s="8"/>
      <c r="G604" s="10"/>
      <c r="J604" s="14"/>
      <c r="K604" s="8"/>
      <c r="L604" s="16"/>
      <c r="M604" s="16"/>
      <c r="N604" s="8"/>
      <c r="O604" s="16"/>
      <c r="P604" s="8"/>
    </row>
    <row r="605" spans="1:16" ht="15.75" customHeight="1">
      <c r="A605" s="57"/>
      <c r="B605" s="63"/>
      <c r="C605" s="79"/>
      <c r="D605" s="6"/>
      <c r="E605" s="1"/>
      <c r="F605" s="8"/>
      <c r="G605" s="10"/>
      <c r="J605" s="14"/>
      <c r="K605" s="8"/>
      <c r="L605" s="16"/>
      <c r="M605" s="16"/>
      <c r="N605" s="8"/>
      <c r="O605" s="16"/>
      <c r="P605" s="8"/>
    </row>
    <row r="606" spans="1:16" ht="15.75" customHeight="1">
      <c r="A606" s="57"/>
      <c r="B606" s="63"/>
      <c r="C606" s="79"/>
      <c r="D606" s="6"/>
      <c r="E606" s="1"/>
      <c r="F606" s="8"/>
      <c r="G606" s="10"/>
      <c r="J606" s="14"/>
      <c r="K606" s="8"/>
      <c r="L606" s="16"/>
      <c r="M606" s="16"/>
      <c r="N606" s="8"/>
      <c r="O606" s="16"/>
      <c r="P606" s="8"/>
    </row>
    <row r="607" spans="1:16" ht="15.75" customHeight="1">
      <c r="A607" s="57"/>
      <c r="B607" s="63"/>
      <c r="C607" s="79"/>
      <c r="D607" s="6"/>
      <c r="E607" s="1"/>
      <c r="F607" s="8"/>
      <c r="G607" s="10"/>
      <c r="J607" s="14"/>
      <c r="K607" s="8"/>
      <c r="L607" s="16"/>
      <c r="M607" s="16"/>
      <c r="N607" s="8"/>
      <c r="O607" s="16"/>
      <c r="P607" s="8"/>
    </row>
    <row r="608" spans="1:16" ht="15.75" customHeight="1">
      <c r="A608" s="57"/>
      <c r="B608" s="63"/>
      <c r="C608" s="79"/>
      <c r="D608" s="6"/>
      <c r="E608" s="1"/>
      <c r="F608" s="8"/>
      <c r="G608" s="10"/>
      <c r="J608" s="14"/>
      <c r="K608" s="8"/>
      <c r="L608" s="16"/>
      <c r="M608" s="16"/>
      <c r="N608" s="8"/>
      <c r="O608" s="16"/>
      <c r="P608" s="8"/>
    </row>
    <row r="609" spans="1:16" ht="15.75" customHeight="1">
      <c r="A609" s="57"/>
      <c r="B609" s="63"/>
      <c r="C609" s="79"/>
      <c r="D609" s="6"/>
      <c r="E609" s="1"/>
      <c r="F609" s="8"/>
      <c r="G609" s="10"/>
      <c r="J609" s="14"/>
      <c r="K609" s="8"/>
      <c r="L609" s="16"/>
      <c r="M609" s="16"/>
      <c r="N609" s="8"/>
      <c r="O609" s="16"/>
      <c r="P609" s="8"/>
    </row>
    <row r="610" spans="1:16" ht="15.75" customHeight="1">
      <c r="A610" s="57"/>
      <c r="B610" s="63"/>
      <c r="C610" s="79"/>
      <c r="D610" s="6"/>
      <c r="E610" s="1"/>
      <c r="F610" s="8"/>
      <c r="G610" s="10"/>
      <c r="J610" s="14"/>
      <c r="K610" s="8"/>
      <c r="L610" s="16"/>
      <c r="M610" s="16"/>
      <c r="N610" s="8"/>
      <c r="O610" s="16"/>
      <c r="P610" s="8"/>
    </row>
    <row r="611" spans="1:16" ht="15.75" customHeight="1">
      <c r="A611" s="57"/>
      <c r="B611" s="63"/>
      <c r="C611" s="79"/>
      <c r="D611" s="6"/>
      <c r="E611" s="1"/>
      <c r="F611" s="8"/>
      <c r="G611" s="10"/>
      <c r="J611" s="14"/>
      <c r="K611" s="8"/>
      <c r="L611" s="16"/>
      <c r="M611" s="16"/>
      <c r="N611" s="8"/>
      <c r="O611" s="16"/>
      <c r="P611" s="8"/>
    </row>
    <row r="612" spans="1:16" ht="15.75" customHeight="1">
      <c r="A612" s="57"/>
      <c r="B612" s="63"/>
      <c r="C612" s="79"/>
      <c r="D612" s="6"/>
      <c r="E612" s="1"/>
      <c r="F612" s="8"/>
      <c r="G612" s="10"/>
      <c r="J612" s="14"/>
      <c r="K612" s="8"/>
      <c r="L612" s="16"/>
      <c r="M612" s="16"/>
      <c r="N612" s="8"/>
      <c r="O612" s="16"/>
      <c r="P612" s="8"/>
    </row>
    <row r="613" spans="1:16" ht="15.75" customHeight="1">
      <c r="A613" s="57"/>
      <c r="B613" s="63"/>
      <c r="C613" s="79"/>
      <c r="D613" s="6"/>
      <c r="E613" s="1"/>
      <c r="F613" s="8"/>
      <c r="G613" s="10"/>
      <c r="J613" s="14"/>
      <c r="K613" s="8"/>
      <c r="L613" s="16"/>
      <c r="M613" s="16"/>
      <c r="N613" s="8"/>
      <c r="O613" s="16"/>
      <c r="P613" s="8"/>
    </row>
    <row r="614" spans="1:16" ht="15.75" customHeight="1">
      <c r="A614" s="57"/>
      <c r="B614" s="63"/>
      <c r="C614" s="79"/>
      <c r="D614" s="6"/>
      <c r="E614" s="1"/>
      <c r="F614" s="8"/>
      <c r="G614" s="10"/>
      <c r="J614" s="14"/>
      <c r="K614" s="8"/>
      <c r="L614" s="16"/>
      <c r="M614" s="16"/>
      <c r="N614" s="8"/>
      <c r="O614" s="16"/>
      <c r="P614" s="8"/>
    </row>
    <row r="615" spans="1:16" ht="15.75" customHeight="1">
      <c r="A615" s="57"/>
      <c r="B615" s="63"/>
      <c r="C615" s="79"/>
      <c r="D615" s="6"/>
      <c r="E615" s="1"/>
      <c r="F615" s="8"/>
      <c r="G615" s="10"/>
      <c r="J615" s="14"/>
      <c r="K615" s="8"/>
      <c r="L615" s="16"/>
      <c r="M615" s="16"/>
      <c r="N615" s="8"/>
      <c r="O615" s="16"/>
      <c r="P615" s="8"/>
    </row>
    <row r="616" spans="1:16" ht="15.75" customHeight="1">
      <c r="A616" s="57"/>
      <c r="B616" s="63"/>
      <c r="C616" s="79"/>
      <c r="D616" s="6"/>
      <c r="E616" s="1"/>
      <c r="F616" s="8"/>
      <c r="G616" s="10"/>
      <c r="J616" s="14"/>
      <c r="K616" s="8"/>
      <c r="L616" s="16"/>
      <c r="M616" s="16"/>
      <c r="N616" s="8"/>
      <c r="O616" s="16"/>
      <c r="P616" s="8"/>
    </row>
    <row r="617" spans="1:16" ht="15.75" customHeight="1">
      <c r="A617" s="57"/>
      <c r="B617" s="63"/>
      <c r="C617" s="79"/>
      <c r="D617" s="6"/>
      <c r="E617" s="1"/>
      <c r="F617" s="8"/>
      <c r="G617" s="10"/>
      <c r="J617" s="14"/>
      <c r="K617" s="8"/>
      <c r="L617" s="16"/>
      <c r="M617" s="16"/>
      <c r="N617" s="8"/>
      <c r="O617" s="16"/>
      <c r="P617" s="8"/>
    </row>
    <row r="618" spans="1:16" ht="15.75" customHeight="1">
      <c r="A618" s="57"/>
      <c r="B618" s="63"/>
      <c r="C618" s="79"/>
      <c r="D618" s="6"/>
      <c r="E618" s="1"/>
      <c r="F618" s="8"/>
      <c r="G618" s="10"/>
      <c r="J618" s="14"/>
      <c r="K618" s="8"/>
      <c r="L618" s="16"/>
      <c r="M618" s="16"/>
      <c r="N618" s="8"/>
      <c r="O618" s="16"/>
      <c r="P618" s="8"/>
    </row>
    <row r="619" spans="1:16" ht="15.75" customHeight="1">
      <c r="A619" s="57"/>
      <c r="B619" s="63"/>
      <c r="C619" s="79"/>
      <c r="D619" s="6"/>
      <c r="E619" s="1"/>
      <c r="F619" s="8"/>
      <c r="G619" s="10"/>
      <c r="J619" s="14"/>
      <c r="K619" s="8"/>
      <c r="L619" s="16"/>
      <c r="M619" s="16"/>
      <c r="N619" s="8"/>
      <c r="O619" s="16"/>
      <c r="P619" s="8"/>
    </row>
    <row r="620" spans="1:16" ht="15.75" customHeight="1">
      <c r="A620" s="57"/>
      <c r="B620" s="63"/>
      <c r="C620" s="79"/>
      <c r="D620" s="6"/>
      <c r="E620" s="1"/>
      <c r="F620" s="8"/>
      <c r="G620" s="10"/>
      <c r="J620" s="14"/>
      <c r="K620" s="8"/>
      <c r="L620" s="16"/>
      <c r="M620" s="16"/>
      <c r="N620" s="8"/>
      <c r="O620" s="16"/>
      <c r="P620" s="8"/>
    </row>
    <row r="621" spans="1:16" ht="15.75" customHeight="1">
      <c r="A621" s="57"/>
      <c r="B621" s="63"/>
      <c r="C621" s="79"/>
      <c r="D621" s="6"/>
      <c r="E621" s="1"/>
      <c r="F621" s="8"/>
      <c r="G621" s="10"/>
      <c r="J621" s="14"/>
      <c r="K621" s="8"/>
      <c r="L621" s="16"/>
      <c r="M621" s="16"/>
      <c r="N621" s="8"/>
      <c r="O621" s="16"/>
      <c r="P621" s="8"/>
    </row>
    <row r="622" spans="1:16" ht="15.75" customHeight="1">
      <c r="A622" s="57"/>
      <c r="B622" s="63"/>
      <c r="C622" s="79"/>
      <c r="D622" s="6"/>
      <c r="E622" s="1"/>
      <c r="F622" s="8"/>
      <c r="G622" s="10"/>
      <c r="J622" s="14"/>
      <c r="K622" s="8"/>
      <c r="L622" s="16"/>
      <c r="M622" s="16"/>
      <c r="N622" s="8"/>
      <c r="O622" s="16"/>
      <c r="P622" s="8"/>
    </row>
    <row r="623" spans="1:16" ht="15.75" customHeight="1">
      <c r="A623" s="57"/>
      <c r="B623" s="63"/>
      <c r="C623" s="79"/>
      <c r="D623" s="6"/>
      <c r="E623" s="1"/>
      <c r="F623" s="8"/>
      <c r="G623" s="10"/>
      <c r="J623" s="14"/>
      <c r="K623" s="8"/>
      <c r="L623" s="16"/>
      <c r="M623" s="16"/>
      <c r="N623" s="8"/>
      <c r="O623" s="16"/>
      <c r="P623" s="8"/>
    </row>
    <row r="624" spans="1:16" ht="15.75" customHeight="1">
      <c r="A624" s="57"/>
      <c r="B624" s="63"/>
      <c r="C624" s="79"/>
      <c r="D624" s="6"/>
      <c r="E624" s="1"/>
      <c r="F624" s="8"/>
      <c r="G624" s="10"/>
      <c r="J624" s="14"/>
      <c r="K624" s="8"/>
      <c r="L624" s="16"/>
      <c r="M624" s="16"/>
      <c r="N624" s="8"/>
      <c r="O624" s="16"/>
      <c r="P624" s="8"/>
    </row>
    <row r="625" spans="1:16" ht="15.75" customHeight="1">
      <c r="A625" s="57"/>
      <c r="B625" s="63"/>
      <c r="C625" s="79"/>
      <c r="D625" s="6"/>
      <c r="E625" s="1"/>
      <c r="F625" s="8"/>
      <c r="G625" s="10"/>
      <c r="J625" s="14"/>
      <c r="K625" s="8"/>
      <c r="L625" s="16"/>
      <c r="M625" s="16"/>
      <c r="N625" s="8"/>
      <c r="O625" s="16"/>
      <c r="P625" s="8"/>
    </row>
    <row r="626" spans="1:16" ht="15.75" customHeight="1">
      <c r="A626" s="57"/>
      <c r="B626" s="63"/>
      <c r="C626" s="79"/>
      <c r="D626" s="6"/>
      <c r="E626" s="1"/>
      <c r="F626" s="8"/>
      <c r="G626" s="10"/>
      <c r="J626" s="14"/>
      <c r="K626" s="8"/>
      <c r="L626" s="16"/>
      <c r="M626" s="16"/>
      <c r="N626" s="8"/>
      <c r="O626" s="16"/>
      <c r="P626" s="8"/>
    </row>
    <row r="627" spans="1:16" ht="15.75" customHeight="1">
      <c r="A627" s="57"/>
      <c r="B627" s="63"/>
      <c r="C627" s="79"/>
      <c r="D627" s="6"/>
      <c r="E627" s="1"/>
      <c r="F627" s="8"/>
      <c r="G627" s="10"/>
      <c r="J627" s="14"/>
      <c r="K627" s="8"/>
      <c r="L627" s="16"/>
      <c r="M627" s="16"/>
      <c r="N627" s="8"/>
      <c r="O627" s="16"/>
      <c r="P627" s="8"/>
    </row>
    <row r="628" spans="1:16" ht="15.75" customHeight="1">
      <c r="A628" s="57"/>
      <c r="B628" s="63"/>
      <c r="C628" s="79"/>
      <c r="D628" s="6"/>
      <c r="E628" s="1"/>
      <c r="F628" s="8"/>
      <c r="G628" s="10"/>
      <c r="J628" s="14"/>
      <c r="K628" s="8"/>
      <c r="L628" s="16"/>
      <c r="M628" s="16"/>
      <c r="N628" s="8"/>
      <c r="O628" s="16"/>
      <c r="P628" s="8"/>
    </row>
    <row r="629" spans="1:16" ht="15.75" customHeight="1">
      <c r="A629" s="57"/>
      <c r="B629" s="63"/>
      <c r="C629" s="79"/>
      <c r="D629" s="6"/>
      <c r="E629" s="1"/>
      <c r="F629" s="8"/>
      <c r="G629" s="10"/>
      <c r="J629" s="14"/>
      <c r="K629" s="8"/>
      <c r="L629" s="16"/>
      <c r="M629" s="16"/>
      <c r="N629" s="8"/>
      <c r="O629" s="16"/>
      <c r="P629" s="8"/>
    </row>
    <row r="630" spans="1:16" ht="15.75" customHeight="1">
      <c r="A630" s="57"/>
      <c r="B630" s="63"/>
      <c r="C630" s="79"/>
      <c r="D630" s="6"/>
      <c r="E630" s="1"/>
      <c r="F630" s="8"/>
      <c r="G630" s="10"/>
      <c r="J630" s="14"/>
      <c r="K630" s="8"/>
      <c r="L630" s="16"/>
      <c r="M630" s="16"/>
      <c r="N630" s="8"/>
      <c r="O630" s="16"/>
      <c r="P630" s="8"/>
    </row>
    <row r="631" spans="1:16" ht="15.75" customHeight="1">
      <c r="A631" s="57"/>
      <c r="B631" s="63"/>
      <c r="C631" s="79"/>
      <c r="D631" s="6"/>
      <c r="E631" s="1"/>
      <c r="F631" s="8"/>
      <c r="G631" s="10"/>
      <c r="J631" s="14"/>
      <c r="K631" s="8"/>
      <c r="L631" s="16"/>
      <c r="M631" s="16"/>
      <c r="N631" s="8"/>
      <c r="O631" s="16"/>
      <c r="P631" s="8"/>
    </row>
    <row r="632" spans="1:16" ht="15.75" customHeight="1">
      <c r="A632" s="57"/>
      <c r="B632" s="63"/>
      <c r="C632" s="79"/>
      <c r="D632" s="6"/>
      <c r="E632" s="1"/>
      <c r="F632" s="8"/>
      <c r="G632" s="10"/>
      <c r="J632" s="14"/>
      <c r="K632" s="8"/>
      <c r="L632" s="16"/>
      <c r="M632" s="16"/>
      <c r="N632" s="8"/>
      <c r="O632" s="16"/>
      <c r="P632" s="8"/>
    </row>
    <row r="633" spans="1:16" ht="15.75" customHeight="1">
      <c r="A633" s="57"/>
      <c r="B633" s="63"/>
      <c r="C633" s="79"/>
      <c r="D633" s="6"/>
      <c r="E633" s="1"/>
      <c r="F633" s="8"/>
      <c r="G633" s="10"/>
      <c r="J633" s="14"/>
      <c r="K633" s="8"/>
      <c r="L633" s="16"/>
      <c r="M633" s="16"/>
      <c r="N633" s="8"/>
      <c r="O633" s="16"/>
      <c r="P633" s="8"/>
    </row>
    <row r="634" spans="1:16" ht="15.75" customHeight="1">
      <c r="A634" s="57"/>
      <c r="B634" s="63"/>
      <c r="C634" s="79"/>
      <c r="D634" s="6"/>
      <c r="E634" s="1"/>
      <c r="F634" s="8"/>
      <c r="G634" s="10"/>
      <c r="J634" s="14"/>
      <c r="K634" s="8"/>
      <c r="L634" s="16"/>
      <c r="M634" s="16"/>
      <c r="N634" s="8"/>
      <c r="O634" s="16"/>
      <c r="P634" s="8"/>
    </row>
    <row r="635" spans="1:16" ht="15.75" customHeight="1">
      <c r="A635" s="57"/>
      <c r="B635" s="63"/>
      <c r="C635" s="79"/>
      <c r="D635" s="6"/>
      <c r="E635" s="1"/>
      <c r="F635" s="8"/>
      <c r="G635" s="10"/>
      <c r="J635" s="14"/>
      <c r="K635" s="8"/>
      <c r="L635" s="16"/>
      <c r="M635" s="16"/>
      <c r="N635" s="8"/>
      <c r="O635" s="16"/>
      <c r="P635" s="8"/>
    </row>
    <row r="636" spans="1:16" ht="15.75" customHeight="1">
      <c r="A636" s="57"/>
      <c r="B636" s="63"/>
      <c r="C636" s="79"/>
      <c r="D636" s="6"/>
      <c r="E636" s="1"/>
      <c r="F636" s="8"/>
      <c r="G636" s="10"/>
      <c r="J636" s="14"/>
      <c r="K636" s="8"/>
      <c r="L636" s="16"/>
      <c r="M636" s="16"/>
      <c r="N636" s="8"/>
      <c r="O636" s="16"/>
      <c r="P636" s="8"/>
    </row>
    <row r="637" spans="1:16" ht="15.75" customHeight="1">
      <c r="A637" s="57"/>
      <c r="B637" s="63"/>
      <c r="C637" s="79"/>
      <c r="D637" s="6"/>
      <c r="E637" s="1"/>
      <c r="F637" s="8"/>
      <c r="G637" s="10"/>
      <c r="J637" s="14"/>
      <c r="K637" s="8"/>
      <c r="L637" s="16"/>
      <c r="M637" s="16"/>
      <c r="N637" s="8"/>
      <c r="O637" s="16"/>
      <c r="P637" s="8"/>
    </row>
    <row r="638" spans="1:16" ht="15.75" customHeight="1">
      <c r="A638" s="57"/>
      <c r="B638" s="63"/>
      <c r="C638" s="79"/>
      <c r="D638" s="6"/>
      <c r="E638" s="1"/>
      <c r="F638" s="8"/>
      <c r="G638" s="10"/>
      <c r="J638" s="14"/>
      <c r="K638" s="8"/>
      <c r="L638" s="16"/>
      <c r="M638" s="16"/>
      <c r="N638" s="8"/>
      <c r="O638" s="16"/>
      <c r="P638" s="8"/>
    </row>
    <row r="639" spans="1:16" ht="15.75" customHeight="1">
      <c r="A639" s="57"/>
      <c r="B639" s="63"/>
      <c r="C639" s="79"/>
      <c r="D639" s="6"/>
      <c r="E639" s="1"/>
      <c r="F639" s="8"/>
      <c r="G639" s="10"/>
      <c r="J639" s="14"/>
      <c r="K639" s="8"/>
      <c r="L639" s="16"/>
      <c r="M639" s="16"/>
      <c r="N639" s="8"/>
      <c r="O639" s="16"/>
      <c r="P639" s="8"/>
    </row>
    <row r="640" spans="1:16" ht="15.75" customHeight="1">
      <c r="A640" s="57"/>
      <c r="B640" s="63"/>
      <c r="C640" s="79"/>
      <c r="D640" s="6"/>
      <c r="E640" s="1"/>
      <c r="F640" s="8"/>
      <c r="G640" s="10"/>
      <c r="J640" s="14"/>
      <c r="K640" s="8"/>
      <c r="L640" s="16"/>
      <c r="M640" s="16"/>
      <c r="N640" s="8"/>
      <c r="O640" s="16"/>
      <c r="P640" s="8"/>
    </row>
    <row r="641" spans="1:16" ht="15.75" customHeight="1">
      <c r="A641" s="57"/>
      <c r="B641" s="63"/>
      <c r="C641" s="79"/>
      <c r="D641" s="6"/>
      <c r="E641" s="1"/>
      <c r="F641" s="8"/>
      <c r="G641" s="10"/>
      <c r="J641" s="14"/>
      <c r="K641" s="8"/>
      <c r="L641" s="16"/>
      <c r="M641" s="16"/>
      <c r="N641" s="8"/>
      <c r="O641" s="16"/>
      <c r="P641" s="8"/>
    </row>
    <row r="642" spans="1:16" ht="15.75" customHeight="1">
      <c r="A642" s="57"/>
      <c r="B642" s="63"/>
      <c r="C642" s="79"/>
      <c r="D642" s="6"/>
      <c r="E642" s="1"/>
      <c r="F642" s="8"/>
      <c r="G642" s="10"/>
      <c r="J642" s="14"/>
      <c r="K642" s="8"/>
      <c r="L642" s="16"/>
      <c r="M642" s="16"/>
      <c r="N642" s="8"/>
      <c r="O642" s="16"/>
      <c r="P642" s="8"/>
    </row>
    <row r="643" spans="1:16" ht="15.75" customHeight="1">
      <c r="A643" s="57"/>
      <c r="B643" s="63"/>
      <c r="C643" s="79"/>
      <c r="D643" s="6"/>
      <c r="E643" s="1"/>
      <c r="F643" s="8"/>
      <c r="G643" s="10"/>
      <c r="J643" s="14"/>
      <c r="K643" s="8"/>
      <c r="L643" s="16"/>
      <c r="M643" s="16"/>
      <c r="N643" s="8"/>
      <c r="O643" s="16"/>
      <c r="P643" s="8"/>
    </row>
    <row r="644" spans="1:16" ht="15.75" customHeight="1">
      <c r="A644" s="57"/>
      <c r="B644" s="63"/>
      <c r="C644" s="79"/>
      <c r="D644" s="6"/>
      <c r="E644" s="1"/>
      <c r="F644" s="8"/>
      <c r="G644" s="10"/>
      <c r="J644" s="14"/>
      <c r="K644" s="8"/>
      <c r="L644" s="16"/>
      <c r="M644" s="16"/>
      <c r="N644" s="8"/>
      <c r="O644" s="16"/>
      <c r="P644" s="8"/>
    </row>
    <row r="645" spans="1:16" ht="15.75" customHeight="1">
      <c r="A645" s="57"/>
      <c r="B645" s="63"/>
      <c r="C645" s="79"/>
      <c r="D645" s="6"/>
      <c r="E645" s="1"/>
      <c r="F645" s="8"/>
      <c r="G645" s="10"/>
      <c r="J645" s="14"/>
      <c r="K645" s="8"/>
      <c r="L645" s="16"/>
      <c r="M645" s="16"/>
      <c r="N645" s="8"/>
      <c r="O645" s="16"/>
      <c r="P645" s="8"/>
    </row>
    <row r="646" spans="1:16" ht="15.75" customHeight="1">
      <c r="A646" s="57"/>
      <c r="B646" s="63"/>
      <c r="C646" s="79"/>
      <c r="D646" s="6"/>
      <c r="E646" s="1"/>
      <c r="F646" s="8"/>
      <c r="G646" s="10"/>
      <c r="J646" s="14"/>
      <c r="K646" s="8"/>
      <c r="L646" s="16"/>
      <c r="M646" s="16"/>
      <c r="N646" s="8"/>
      <c r="O646" s="16"/>
      <c r="P646" s="8"/>
    </row>
    <row r="647" spans="1:16" ht="15.75" customHeight="1">
      <c r="A647" s="57"/>
      <c r="B647" s="63"/>
      <c r="C647" s="79"/>
      <c r="D647" s="6"/>
      <c r="E647" s="1"/>
      <c r="F647" s="8"/>
      <c r="G647" s="10"/>
      <c r="J647" s="14"/>
      <c r="K647" s="8"/>
      <c r="L647" s="16"/>
      <c r="M647" s="16"/>
      <c r="N647" s="8"/>
      <c r="O647" s="16"/>
      <c r="P647" s="8"/>
    </row>
    <row r="648" spans="1:16" ht="15.75" customHeight="1">
      <c r="A648" s="57"/>
      <c r="B648" s="63"/>
      <c r="C648" s="79"/>
      <c r="D648" s="6"/>
      <c r="E648" s="1"/>
      <c r="F648" s="8"/>
      <c r="G648" s="10"/>
      <c r="J648" s="14"/>
      <c r="K648" s="8"/>
      <c r="L648" s="16"/>
      <c r="M648" s="16"/>
      <c r="N648" s="8"/>
      <c r="O648" s="16"/>
      <c r="P648" s="8"/>
    </row>
    <row r="649" spans="1:16" ht="15.75" customHeight="1">
      <c r="A649" s="57"/>
      <c r="B649" s="63"/>
      <c r="C649" s="79"/>
      <c r="D649" s="6"/>
      <c r="E649" s="1"/>
      <c r="F649" s="8"/>
      <c r="G649" s="10"/>
      <c r="J649" s="14"/>
      <c r="K649" s="8"/>
      <c r="L649" s="16"/>
      <c r="M649" s="16"/>
      <c r="N649" s="8"/>
      <c r="O649" s="16"/>
      <c r="P649" s="8"/>
    </row>
    <row r="650" spans="1:16" ht="15.75" customHeight="1">
      <c r="A650" s="57"/>
      <c r="B650" s="63"/>
      <c r="C650" s="79"/>
      <c r="D650" s="6"/>
      <c r="E650" s="1"/>
      <c r="F650" s="8"/>
      <c r="G650" s="10"/>
      <c r="J650" s="14"/>
      <c r="K650" s="8"/>
      <c r="L650" s="16"/>
      <c r="M650" s="16"/>
      <c r="N650" s="8"/>
      <c r="O650" s="16"/>
      <c r="P650" s="8"/>
    </row>
    <row r="651" spans="1:16" ht="15.75" customHeight="1">
      <c r="A651" s="57"/>
      <c r="B651" s="63"/>
      <c r="C651" s="79"/>
      <c r="D651" s="6"/>
      <c r="E651" s="1"/>
      <c r="F651" s="8"/>
      <c r="G651" s="10"/>
      <c r="J651" s="14"/>
      <c r="K651" s="8"/>
      <c r="L651" s="16"/>
      <c r="M651" s="16"/>
      <c r="N651" s="8"/>
      <c r="O651" s="16"/>
      <c r="P651" s="8"/>
    </row>
    <row r="652" spans="1:16" ht="15.75" customHeight="1">
      <c r="A652" s="57"/>
      <c r="B652" s="63"/>
      <c r="C652" s="79"/>
      <c r="D652" s="6"/>
      <c r="E652" s="1"/>
      <c r="F652" s="8"/>
      <c r="G652" s="10"/>
      <c r="J652" s="14"/>
      <c r="K652" s="8"/>
      <c r="L652" s="16"/>
      <c r="M652" s="16"/>
      <c r="N652" s="8"/>
      <c r="O652" s="16"/>
      <c r="P652" s="8"/>
    </row>
    <row r="653" spans="1:16" ht="15.75" customHeight="1">
      <c r="A653" s="57"/>
      <c r="B653" s="63"/>
      <c r="C653" s="79"/>
      <c r="D653" s="6"/>
      <c r="E653" s="1"/>
      <c r="F653" s="8"/>
      <c r="G653" s="10"/>
      <c r="J653" s="14"/>
      <c r="K653" s="8"/>
      <c r="L653" s="16"/>
      <c r="M653" s="16"/>
      <c r="N653" s="8"/>
      <c r="O653" s="16"/>
      <c r="P653" s="8"/>
    </row>
    <row r="654" spans="1:16" ht="15.75" customHeight="1">
      <c r="A654" s="57"/>
      <c r="B654" s="63"/>
      <c r="C654" s="79"/>
      <c r="D654" s="6"/>
      <c r="E654" s="1"/>
      <c r="F654" s="8"/>
      <c r="G654" s="10"/>
      <c r="J654" s="14"/>
      <c r="K654" s="8"/>
      <c r="L654" s="16"/>
      <c r="M654" s="16"/>
      <c r="N654" s="8"/>
      <c r="O654" s="16"/>
      <c r="P654" s="8"/>
    </row>
    <row r="655" spans="1:16" ht="15.75" customHeight="1">
      <c r="A655" s="57"/>
      <c r="B655" s="63"/>
      <c r="C655" s="79"/>
      <c r="D655" s="6"/>
      <c r="E655" s="1"/>
      <c r="F655" s="8"/>
      <c r="G655" s="10"/>
      <c r="J655" s="14"/>
      <c r="K655" s="8"/>
      <c r="L655" s="16"/>
      <c r="M655" s="16"/>
      <c r="N655" s="8"/>
      <c r="O655" s="16"/>
      <c r="P655" s="8"/>
    </row>
    <row r="656" spans="1:16" ht="15.75" customHeight="1">
      <c r="A656" s="57"/>
      <c r="B656" s="63"/>
      <c r="C656" s="79"/>
      <c r="D656" s="6"/>
      <c r="E656" s="1"/>
      <c r="F656" s="8"/>
      <c r="G656" s="10"/>
      <c r="J656" s="14"/>
      <c r="K656" s="8"/>
      <c r="L656" s="16"/>
      <c r="M656" s="16"/>
      <c r="N656" s="8"/>
      <c r="O656" s="16"/>
      <c r="P656" s="8"/>
    </row>
    <row r="657" spans="1:16" ht="15.75" customHeight="1">
      <c r="A657" s="57"/>
      <c r="B657" s="63"/>
      <c r="C657" s="79"/>
      <c r="D657" s="6"/>
      <c r="E657" s="1"/>
      <c r="F657" s="8"/>
      <c r="G657" s="10"/>
      <c r="J657" s="14"/>
      <c r="K657" s="8"/>
      <c r="L657" s="16"/>
      <c r="M657" s="16"/>
      <c r="N657" s="8"/>
      <c r="O657" s="16"/>
      <c r="P657" s="8"/>
    </row>
    <row r="658" spans="1:16" ht="15.75" customHeight="1">
      <c r="A658" s="57"/>
      <c r="B658" s="63"/>
      <c r="C658" s="79"/>
      <c r="D658" s="6"/>
      <c r="E658" s="1"/>
      <c r="F658" s="8"/>
      <c r="G658" s="10"/>
      <c r="J658" s="14"/>
      <c r="K658" s="8"/>
      <c r="L658" s="16"/>
      <c r="M658" s="16"/>
      <c r="N658" s="8"/>
      <c r="O658" s="16"/>
      <c r="P658" s="8"/>
    </row>
    <row r="659" spans="1:16" ht="15.75" customHeight="1">
      <c r="A659" s="57"/>
      <c r="B659" s="63"/>
      <c r="C659" s="79"/>
      <c r="D659" s="6"/>
      <c r="E659" s="1"/>
      <c r="F659" s="8"/>
      <c r="G659" s="10"/>
      <c r="J659" s="14"/>
      <c r="K659" s="8"/>
      <c r="L659" s="16"/>
      <c r="M659" s="16"/>
      <c r="N659" s="8"/>
      <c r="O659" s="16"/>
      <c r="P659" s="8"/>
    </row>
    <row r="660" spans="1:16" ht="15.75" customHeight="1">
      <c r="A660" s="57"/>
      <c r="B660" s="63"/>
      <c r="C660" s="79"/>
      <c r="D660" s="6"/>
      <c r="E660" s="1"/>
      <c r="F660" s="8"/>
      <c r="G660" s="10"/>
      <c r="J660" s="14"/>
      <c r="K660" s="8"/>
      <c r="L660" s="16"/>
      <c r="M660" s="16"/>
      <c r="N660" s="8"/>
      <c r="O660" s="16"/>
      <c r="P660" s="8"/>
    </row>
    <row r="661" spans="1:16" ht="15.75" customHeight="1">
      <c r="A661" s="57"/>
      <c r="B661" s="63"/>
      <c r="C661" s="79"/>
      <c r="D661" s="6"/>
      <c r="E661" s="1"/>
      <c r="F661" s="8"/>
      <c r="G661" s="10"/>
      <c r="J661" s="14"/>
      <c r="K661" s="8"/>
      <c r="L661" s="16"/>
      <c r="M661" s="16"/>
      <c r="N661" s="8"/>
      <c r="O661" s="16"/>
      <c r="P661" s="8"/>
    </row>
    <row r="662" spans="1:16" ht="15.75" customHeight="1">
      <c r="A662" s="57"/>
      <c r="B662" s="63"/>
      <c r="C662" s="79"/>
      <c r="D662" s="6"/>
      <c r="E662" s="1"/>
      <c r="F662" s="8"/>
      <c r="G662" s="10"/>
      <c r="J662" s="14"/>
      <c r="K662" s="8"/>
      <c r="L662" s="16"/>
      <c r="M662" s="16"/>
      <c r="N662" s="8"/>
      <c r="O662" s="16"/>
      <c r="P662" s="8"/>
    </row>
    <row r="663" spans="1:16" ht="15.75" customHeight="1">
      <c r="A663" s="57"/>
      <c r="B663" s="63"/>
      <c r="C663" s="79"/>
      <c r="D663" s="6"/>
      <c r="E663" s="1"/>
      <c r="F663" s="8"/>
      <c r="G663" s="10"/>
      <c r="J663" s="14"/>
      <c r="K663" s="8"/>
      <c r="L663" s="16"/>
      <c r="M663" s="16"/>
      <c r="N663" s="8"/>
      <c r="O663" s="16"/>
      <c r="P663" s="8"/>
    </row>
    <row r="664" spans="1:16" ht="15.75" customHeight="1">
      <c r="A664" s="57"/>
      <c r="B664" s="63"/>
      <c r="C664" s="79"/>
      <c r="D664" s="6"/>
      <c r="E664" s="1"/>
      <c r="F664" s="8"/>
      <c r="G664" s="10"/>
      <c r="J664" s="14"/>
      <c r="K664" s="8"/>
      <c r="L664" s="16"/>
      <c r="M664" s="16"/>
      <c r="N664" s="8"/>
      <c r="O664" s="16"/>
      <c r="P664" s="8"/>
    </row>
    <row r="665" spans="1:16" ht="15.75" customHeight="1">
      <c r="A665" s="57"/>
      <c r="B665" s="63"/>
      <c r="C665" s="79"/>
      <c r="D665" s="6"/>
      <c r="E665" s="1"/>
      <c r="F665" s="8"/>
      <c r="G665" s="10"/>
      <c r="J665" s="14"/>
      <c r="K665" s="8"/>
      <c r="L665" s="16"/>
      <c r="M665" s="16"/>
      <c r="N665" s="8"/>
      <c r="O665" s="16"/>
      <c r="P665" s="8"/>
    </row>
    <row r="666" spans="1:16" ht="15.75" customHeight="1">
      <c r="A666" s="57"/>
      <c r="B666" s="63"/>
      <c r="C666" s="79"/>
      <c r="D666" s="6"/>
      <c r="E666" s="1"/>
      <c r="F666" s="8"/>
      <c r="G666" s="10"/>
      <c r="J666" s="14"/>
      <c r="K666" s="8"/>
      <c r="L666" s="16"/>
      <c r="M666" s="16"/>
      <c r="N666" s="8"/>
      <c r="O666" s="16"/>
      <c r="P666" s="8"/>
    </row>
    <row r="667" spans="1:16" ht="15.75" customHeight="1">
      <c r="A667" s="57"/>
      <c r="B667" s="63"/>
      <c r="C667" s="79"/>
      <c r="D667" s="6"/>
      <c r="E667" s="1"/>
      <c r="F667" s="8"/>
      <c r="G667" s="10"/>
      <c r="J667" s="14"/>
      <c r="K667" s="8"/>
      <c r="L667" s="16"/>
      <c r="M667" s="16"/>
      <c r="N667" s="8"/>
      <c r="O667" s="16"/>
      <c r="P667" s="8"/>
    </row>
    <row r="668" spans="1:16" ht="15.75" customHeight="1">
      <c r="A668" s="57"/>
      <c r="B668" s="63"/>
      <c r="C668" s="79"/>
      <c r="D668" s="6"/>
      <c r="E668" s="1"/>
      <c r="F668" s="8"/>
      <c r="G668" s="10"/>
      <c r="J668" s="14"/>
      <c r="K668" s="8"/>
      <c r="L668" s="16"/>
      <c r="M668" s="16"/>
      <c r="N668" s="8"/>
      <c r="O668" s="16"/>
      <c r="P668" s="8"/>
    </row>
    <row r="669" spans="1:16" ht="15.75" customHeight="1">
      <c r="A669" s="57"/>
      <c r="B669" s="63"/>
      <c r="C669" s="79"/>
      <c r="D669" s="6"/>
      <c r="E669" s="1"/>
      <c r="F669" s="8"/>
      <c r="G669" s="10"/>
      <c r="J669" s="14"/>
      <c r="K669" s="8"/>
      <c r="L669" s="16"/>
      <c r="M669" s="16"/>
      <c r="N669" s="8"/>
      <c r="O669" s="16"/>
      <c r="P669" s="8"/>
    </row>
    <row r="670" spans="1:16" ht="15.75" customHeight="1">
      <c r="A670" s="57"/>
      <c r="B670" s="63"/>
      <c r="C670" s="79"/>
      <c r="D670" s="6"/>
      <c r="E670" s="1"/>
      <c r="F670" s="8"/>
      <c r="G670" s="10"/>
      <c r="J670" s="14"/>
      <c r="K670" s="8"/>
      <c r="L670" s="16"/>
      <c r="M670" s="16"/>
      <c r="N670" s="8"/>
      <c r="O670" s="16"/>
      <c r="P670" s="8"/>
    </row>
    <row r="671" spans="1:16" ht="15.75" customHeight="1">
      <c r="A671" s="57"/>
      <c r="B671" s="63"/>
      <c r="C671" s="79"/>
      <c r="D671" s="6"/>
      <c r="E671" s="1"/>
      <c r="F671" s="8"/>
      <c r="G671" s="10"/>
      <c r="J671" s="14"/>
      <c r="K671" s="8"/>
      <c r="L671" s="16"/>
      <c r="M671" s="16"/>
      <c r="N671" s="8"/>
      <c r="O671" s="16"/>
      <c r="P671" s="8"/>
    </row>
    <row r="672" spans="1:16" ht="15.75" customHeight="1">
      <c r="A672" s="57"/>
      <c r="B672" s="63"/>
      <c r="C672" s="79"/>
      <c r="D672" s="6"/>
      <c r="E672" s="1"/>
      <c r="F672" s="8"/>
      <c r="G672" s="10"/>
      <c r="J672" s="14"/>
      <c r="K672" s="8"/>
      <c r="L672" s="16"/>
      <c r="M672" s="16"/>
      <c r="N672" s="8"/>
      <c r="O672" s="16"/>
      <c r="P672" s="8"/>
    </row>
    <row r="673" spans="1:16" ht="15.75" customHeight="1">
      <c r="A673" s="57"/>
      <c r="B673" s="63"/>
      <c r="C673" s="79"/>
      <c r="D673" s="6"/>
      <c r="E673" s="1"/>
      <c r="F673" s="8"/>
      <c r="G673" s="10"/>
      <c r="J673" s="14"/>
      <c r="K673" s="8"/>
      <c r="L673" s="16"/>
      <c r="M673" s="16"/>
      <c r="N673" s="8"/>
      <c r="O673" s="16"/>
      <c r="P673" s="8"/>
    </row>
    <row r="674" spans="1:16" ht="15.75" customHeight="1">
      <c r="A674" s="57"/>
      <c r="B674" s="63"/>
      <c r="C674" s="79"/>
      <c r="D674" s="6"/>
      <c r="E674" s="1"/>
      <c r="F674" s="8"/>
      <c r="G674" s="10"/>
      <c r="J674" s="14"/>
      <c r="K674" s="8"/>
      <c r="L674" s="16"/>
      <c r="M674" s="16"/>
      <c r="N674" s="8"/>
      <c r="O674" s="16"/>
      <c r="P674" s="8"/>
    </row>
    <row r="675" spans="1:16" ht="15.75" customHeight="1">
      <c r="A675" s="57"/>
      <c r="B675" s="63"/>
      <c r="C675" s="79"/>
      <c r="D675" s="6"/>
      <c r="E675" s="1"/>
      <c r="F675" s="8"/>
      <c r="G675" s="10"/>
      <c r="J675" s="14"/>
      <c r="K675" s="8"/>
      <c r="L675" s="16"/>
      <c r="M675" s="16"/>
      <c r="N675" s="8"/>
      <c r="O675" s="16"/>
      <c r="P675" s="8"/>
    </row>
    <row r="676" spans="1:16" ht="15.75" customHeight="1">
      <c r="A676" s="57"/>
      <c r="B676" s="63"/>
      <c r="C676" s="79"/>
      <c r="D676" s="6"/>
      <c r="E676" s="1"/>
      <c r="F676" s="8"/>
      <c r="G676" s="10"/>
      <c r="J676" s="14"/>
      <c r="K676" s="8"/>
      <c r="L676" s="16"/>
      <c r="M676" s="16"/>
      <c r="N676" s="8"/>
      <c r="O676" s="16"/>
      <c r="P676" s="8"/>
    </row>
    <row r="677" spans="1:16" ht="15.75" customHeight="1">
      <c r="A677" s="57"/>
      <c r="B677" s="63"/>
      <c r="C677" s="79"/>
      <c r="D677" s="6"/>
      <c r="E677" s="1"/>
      <c r="F677" s="8"/>
      <c r="G677" s="10"/>
      <c r="J677" s="14"/>
      <c r="K677" s="8"/>
      <c r="L677" s="16"/>
      <c r="M677" s="16"/>
      <c r="N677" s="8"/>
      <c r="O677" s="16"/>
      <c r="P677" s="8"/>
    </row>
    <row r="678" spans="1:16" ht="15.75" customHeight="1">
      <c r="A678" s="57"/>
      <c r="B678" s="63"/>
      <c r="C678" s="79"/>
      <c r="D678" s="6"/>
      <c r="E678" s="1"/>
      <c r="F678" s="8"/>
      <c r="G678" s="10"/>
      <c r="J678" s="14"/>
      <c r="K678" s="8"/>
      <c r="L678" s="16"/>
      <c r="M678" s="16"/>
      <c r="N678" s="8"/>
      <c r="O678" s="16"/>
      <c r="P678" s="8"/>
    </row>
    <row r="679" spans="1:16" ht="15.75" customHeight="1">
      <c r="A679" s="57"/>
      <c r="B679" s="63"/>
      <c r="C679" s="79"/>
      <c r="D679" s="6"/>
      <c r="E679" s="1"/>
      <c r="F679" s="8"/>
      <c r="G679" s="10"/>
      <c r="J679" s="14"/>
      <c r="K679" s="8"/>
      <c r="L679" s="16"/>
      <c r="M679" s="16"/>
      <c r="N679" s="8"/>
      <c r="O679" s="16"/>
      <c r="P679" s="8"/>
    </row>
    <row r="680" spans="1:16" ht="15.75" customHeight="1">
      <c r="A680" s="57"/>
      <c r="B680" s="63"/>
      <c r="C680" s="79"/>
      <c r="D680" s="6"/>
      <c r="E680" s="1"/>
      <c r="F680" s="8"/>
      <c r="G680" s="10"/>
      <c r="J680" s="14"/>
      <c r="K680" s="8"/>
      <c r="L680" s="16"/>
      <c r="M680" s="16"/>
      <c r="N680" s="8"/>
      <c r="O680" s="16"/>
      <c r="P680" s="8"/>
    </row>
    <row r="681" spans="1:16" ht="15.75" customHeight="1">
      <c r="A681" s="57"/>
      <c r="B681" s="63"/>
      <c r="C681" s="79"/>
      <c r="D681" s="6"/>
      <c r="E681" s="1"/>
      <c r="F681" s="8"/>
      <c r="G681" s="10"/>
      <c r="J681" s="14"/>
      <c r="K681" s="8"/>
      <c r="L681" s="16"/>
      <c r="M681" s="16"/>
      <c r="N681" s="8"/>
      <c r="O681" s="16"/>
      <c r="P681" s="8"/>
    </row>
    <row r="682" spans="1:16" ht="15.75" customHeight="1">
      <c r="A682" s="57"/>
      <c r="B682" s="63"/>
      <c r="C682" s="79"/>
      <c r="D682" s="6"/>
      <c r="E682" s="1"/>
      <c r="F682" s="8"/>
      <c r="G682" s="10"/>
      <c r="J682" s="14"/>
      <c r="K682" s="8"/>
      <c r="L682" s="16"/>
      <c r="M682" s="16"/>
      <c r="N682" s="8"/>
      <c r="O682" s="16"/>
      <c r="P682" s="8"/>
    </row>
    <row r="683" spans="1:16" ht="15.75" customHeight="1">
      <c r="A683" s="57"/>
      <c r="B683" s="63"/>
      <c r="C683" s="79"/>
      <c r="D683" s="6"/>
      <c r="E683" s="1"/>
      <c r="F683" s="8"/>
      <c r="G683" s="10"/>
      <c r="J683" s="14"/>
      <c r="K683" s="8"/>
      <c r="L683" s="16"/>
      <c r="M683" s="16"/>
      <c r="N683" s="8"/>
      <c r="O683" s="16"/>
      <c r="P683" s="8"/>
    </row>
    <row r="684" spans="1:16" ht="15.75" customHeight="1">
      <c r="A684" s="57"/>
      <c r="B684" s="63"/>
      <c r="C684" s="79"/>
      <c r="D684" s="6"/>
      <c r="E684" s="1"/>
      <c r="F684" s="8"/>
      <c r="G684" s="10"/>
      <c r="J684" s="14"/>
      <c r="K684" s="8"/>
      <c r="L684" s="16"/>
      <c r="M684" s="16"/>
      <c r="N684" s="8"/>
      <c r="O684" s="16"/>
      <c r="P684" s="8"/>
    </row>
    <row r="685" spans="1:16" ht="15.75" customHeight="1">
      <c r="A685" s="57"/>
      <c r="B685" s="63"/>
      <c r="C685" s="79"/>
      <c r="D685" s="6"/>
      <c r="E685" s="1"/>
      <c r="F685" s="8"/>
      <c r="G685" s="10"/>
      <c r="J685" s="14"/>
      <c r="K685" s="8"/>
      <c r="L685" s="16"/>
      <c r="M685" s="16"/>
      <c r="N685" s="8"/>
      <c r="O685" s="16"/>
      <c r="P685" s="8"/>
    </row>
    <row r="686" spans="1:16" ht="15.75" customHeight="1">
      <c r="A686" s="57"/>
      <c r="B686" s="63"/>
      <c r="C686" s="79"/>
      <c r="D686" s="6"/>
      <c r="E686" s="1"/>
      <c r="F686" s="8"/>
      <c r="G686" s="10"/>
      <c r="J686" s="14"/>
      <c r="K686" s="8"/>
      <c r="L686" s="16"/>
      <c r="M686" s="16"/>
      <c r="N686" s="8"/>
      <c r="O686" s="16"/>
      <c r="P686" s="8"/>
    </row>
    <row r="687" spans="1:16" ht="15.75" customHeight="1">
      <c r="A687" s="57"/>
      <c r="B687" s="63"/>
      <c r="C687" s="79"/>
      <c r="D687" s="6"/>
      <c r="E687" s="1"/>
      <c r="F687" s="8"/>
      <c r="G687" s="10"/>
      <c r="J687" s="14"/>
      <c r="K687" s="8"/>
      <c r="L687" s="16"/>
      <c r="M687" s="16"/>
      <c r="N687" s="8"/>
      <c r="O687" s="16"/>
      <c r="P687" s="8"/>
    </row>
    <row r="688" spans="1:16" ht="15.75" customHeight="1">
      <c r="A688" s="57"/>
      <c r="B688" s="63"/>
      <c r="C688" s="79"/>
      <c r="D688" s="6"/>
      <c r="E688" s="1"/>
      <c r="F688" s="8"/>
      <c r="G688" s="10"/>
      <c r="J688" s="14"/>
      <c r="K688" s="8"/>
      <c r="L688" s="16"/>
      <c r="M688" s="16"/>
      <c r="N688" s="8"/>
      <c r="O688" s="16"/>
      <c r="P688" s="8"/>
    </row>
    <row r="689" spans="1:16" ht="15.75" customHeight="1">
      <c r="A689" s="57"/>
      <c r="B689" s="63"/>
      <c r="C689" s="79"/>
      <c r="D689" s="6"/>
      <c r="E689" s="1"/>
      <c r="F689" s="8"/>
      <c r="G689" s="10"/>
      <c r="J689" s="14"/>
      <c r="K689" s="8"/>
      <c r="L689" s="16"/>
      <c r="M689" s="16"/>
      <c r="N689" s="8"/>
      <c r="O689" s="16"/>
      <c r="P689" s="8"/>
    </row>
    <row r="690" spans="1:16" ht="15.75" customHeight="1">
      <c r="A690" s="57"/>
      <c r="B690" s="63"/>
      <c r="C690" s="79"/>
      <c r="D690" s="6"/>
      <c r="E690" s="1"/>
      <c r="F690" s="8"/>
      <c r="G690" s="10"/>
      <c r="J690" s="14"/>
      <c r="K690" s="8"/>
      <c r="L690" s="16"/>
      <c r="M690" s="16"/>
      <c r="N690" s="8"/>
      <c r="O690" s="16"/>
      <c r="P690" s="8"/>
    </row>
    <row r="691" spans="1:16" ht="15.75" customHeight="1">
      <c r="A691" s="57"/>
      <c r="B691" s="63"/>
      <c r="C691" s="79"/>
      <c r="D691" s="6"/>
      <c r="E691" s="1"/>
      <c r="F691" s="8"/>
      <c r="G691" s="10"/>
      <c r="J691" s="14"/>
      <c r="K691" s="8"/>
      <c r="L691" s="16"/>
      <c r="M691" s="16"/>
      <c r="N691" s="8"/>
      <c r="O691" s="16"/>
      <c r="P691" s="8"/>
    </row>
    <row r="692" spans="1:16" ht="15.75" customHeight="1">
      <c r="A692" s="57"/>
      <c r="B692" s="63"/>
      <c r="C692" s="79"/>
      <c r="D692" s="6"/>
      <c r="E692" s="1"/>
      <c r="F692" s="8"/>
      <c r="G692" s="10"/>
      <c r="J692" s="14"/>
      <c r="K692" s="8"/>
      <c r="L692" s="16"/>
      <c r="M692" s="16"/>
      <c r="N692" s="8"/>
      <c r="O692" s="16"/>
      <c r="P692" s="8"/>
    </row>
    <row r="693" spans="1:16" ht="15.75" customHeight="1">
      <c r="A693" s="57"/>
      <c r="B693" s="63"/>
      <c r="C693" s="79"/>
      <c r="D693" s="6"/>
      <c r="E693" s="1"/>
      <c r="F693" s="8"/>
      <c r="G693" s="10"/>
      <c r="J693" s="14"/>
      <c r="K693" s="8"/>
      <c r="L693" s="16"/>
      <c r="M693" s="16"/>
      <c r="N693" s="8"/>
      <c r="O693" s="16"/>
      <c r="P693" s="8"/>
    </row>
    <row r="694" spans="1:16" ht="15.75" customHeight="1">
      <c r="A694" s="57"/>
      <c r="B694" s="63"/>
      <c r="C694" s="79"/>
      <c r="D694" s="6"/>
      <c r="E694" s="1"/>
      <c r="F694" s="8"/>
      <c r="G694" s="10"/>
      <c r="J694" s="14"/>
      <c r="K694" s="8"/>
      <c r="L694" s="16"/>
      <c r="M694" s="16"/>
      <c r="N694" s="8"/>
      <c r="O694" s="16"/>
      <c r="P694" s="8"/>
    </row>
    <row r="695" spans="1:16" ht="15.75" customHeight="1">
      <c r="A695" s="57"/>
      <c r="B695" s="63"/>
      <c r="C695" s="79"/>
      <c r="D695" s="6"/>
      <c r="E695" s="1"/>
      <c r="F695" s="8"/>
      <c r="G695" s="10"/>
      <c r="J695" s="14"/>
      <c r="K695" s="8"/>
      <c r="L695" s="16"/>
      <c r="M695" s="16"/>
      <c r="N695" s="8"/>
      <c r="O695" s="16"/>
      <c r="P695" s="8"/>
    </row>
    <row r="696" spans="1:16" ht="15.75" customHeight="1">
      <c r="A696" s="57"/>
      <c r="B696" s="63"/>
      <c r="C696" s="79"/>
      <c r="D696" s="6"/>
      <c r="E696" s="1"/>
      <c r="F696" s="8"/>
      <c r="G696" s="10"/>
      <c r="J696" s="14"/>
      <c r="K696" s="8"/>
      <c r="L696" s="16"/>
      <c r="M696" s="16"/>
      <c r="N696" s="8"/>
      <c r="O696" s="16"/>
      <c r="P696" s="8"/>
    </row>
    <row r="697" spans="1:16" ht="15.75" customHeight="1">
      <c r="A697" s="57"/>
      <c r="B697" s="63"/>
      <c r="C697" s="79"/>
      <c r="D697" s="6"/>
      <c r="E697" s="1"/>
      <c r="F697" s="8"/>
      <c r="G697" s="10"/>
      <c r="J697" s="14"/>
      <c r="K697" s="8"/>
      <c r="L697" s="16"/>
      <c r="M697" s="16"/>
      <c r="N697" s="8"/>
      <c r="O697" s="16"/>
      <c r="P697" s="8"/>
    </row>
    <row r="698" spans="1:16" ht="15.75" customHeight="1">
      <c r="A698" s="57"/>
      <c r="B698" s="63"/>
      <c r="C698" s="79"/>
      <c r="D698" s="6"/>
      <c r="E698" s="1"/>
      <c r="F698" s="8"/>
      <c r="G698" s="10"/>
      <c r="J698" s="14"/>
      <c r="K698" s="8"/>
      <c r="L698" s="16"/>
      <c r="M698" s="16"/>
      <c r="N698" s="8"/>
      <c r="O698" s="16"/>
      <c r="P698" s="8"/>
    </row>
    <row r="699" spans="1:16" ht="15.75" customHeight="1">
      <c r="A699" s="57"/>
      <c r="B699" s="63"/>
      <c r="C699" s="79"/>
      <c r="D699" s="6"/>
      <c r="E699" s="1"/>
      <c r="F699" s="8"/>
      <c r="G699" s="10"/>
      <c r="J699" s="14"/>
      <c r="K699" s="8"/>
      <c r="L699" s="16"/>
      <c r="M699" s="16"/>
      <c r="N699" s="8"/>
      <c r="O699" s="16"/>
      <c r="P699" s="8"/>
    </row>
    <row r="700" spans="1:16" ht="15.75" customHeight="1">
      <c r="A700" s="57"/>
      <c r="B700" s="63"/>
      <c r="C700" s="79"/>
      <c r="D700" s="6"/>
      <c r="E700" s="1"/>
      <c r="F700" s="8"/>
      <c r="G700" s="10"/>
      <c r="J700" s="14"/>
      <c r="K700" s="8"/>
      <c r="L700" s="16"/>
      <c r="M700" s="16"/>
      <c r="N700" s="8"/>
      <c r="O700" s="16"/>
      <c r="P700" s="8"/>
    </row>
    <row r="701" spans="1:16" ht="15.75" customHeight="1">
      <c r="A701" s="57"/>
      <c r="B701" s="63"/>
      <c r="C701" s="79"/>
      <c r="D701" s="6"/>
      <c r="E701" s="1"/>
      <c r="F701" s="8"/>
      <c r="G701" s="10"/>
      <c r="J701" s="14"/>
      <c r="K701" s="8"/>
      <c r="L701" s="16"/>
      <c r="M701" s="16"/>
      <c r="N701" s="8"/>
      <c r="O701" s="16"/>
      <c r="P701" s="8"/>
    </row>
    <row r="702" spans="1:16" ht="15.75" customHeight="1">
      <c r="A702" s="57"/>
      <c r="B702" s="63"/>
      <c r="C702" s="79"/>
      <c r="D702" s="6"/>
      <c r="E702" s="1"/>
      <c r="F702" s="8"/>
      <c r="G702" s="10"/>
      <c r="J702" s="14"/>
      <c r="K702" s="8"/>
      <c r="L702" s="16"/>
      <c r="M702" s="16"/>
      <c r="N702" s="8"/>
      <c r="O702" s="16"/>
      <c r="P702" s="8"/>
    </row>
    <row r="703" spans="1:16" ht="15.75" customHeight="1">
      <c r="A703" s="57"/>
      <c r="B703" s="63"/>
      <c r="C703" s="79"/>
      <c r="D703" s="6"/>
      <c r="E703" s="1"/>
      <c r="F703" s="8"/>
      <c r="G703" s="10"/>
      <c r="J703" s="14"/>
      <c r="K703" s="8"/>
      <c r="L703" s="16"/>
      <c r="M703" s="16"/>
      <c r="N703" s="8"/>
      <c r="O703" s="16"/>
      <c r="P703" s="8"/>
    </row>
    <row r="704" spans="1:16" ht="15.75" customHeight="1">
      <c r="A704" s="57"/>
      <c r="B704" s="63"/>
      <c r="C704" s="79"/>
      <c r="D704" s="6"/>
      <c r="E704" s="1"/>
      <c r="F704" s="8"/>
      <c r="G704" s="10"/>
      <c r="J704" s="14"/>
      <c r="K704" s="8"/>
      <c r="L704" s="16"/>
      <c r="M704" s="16"/>
      <c r="N704" s="8"/>
      <c r="O704" s="16"/>
      <c r="P704" s="8"/>
    </row>
    <row r="705" spans="1:16" ht="15.75" customHeight="1">
      <c r="A705" s="57"/>
      <c r="B705" s="63"/>
      <c r="C705" s="79"/>
      <c r="D705" s="6"/>
      <c r="E705" s="1"/>
      <c r="F705" s="8"/>
      <c r="G705" s="10"/>
      <c r="J705" s="14"/>
      <c r="K705" s="8"/>
      <c r="L705" s="16"/>
      <c r="M705" s="16"/>
      <c r="N705" s="8"/>
      <c r="O705" s="16"/>
      <c r="P705" s="8"/>
    </row>
    <row r="706" spans="1:16" ht="15.75" customHeight="1">
      <c r="A706" s="57"/>
      <c r="B706" s="63"/>
      <c r="C706" s="79"/>
      <c r="D706" s="6"/>
      <c r="E706" s="1"/>
      <c r="F706" s="8"/>
      <c r="G706" s="10"/>
      <c r="J706" s="14"/>
      <c r="K706" s="8"/>
      <c r="L706" s="16"/>
      <c r="M706" s="16"/>
      <c r="N706" s="8"/>
      <c r="O706" s="16"/>
      <c r="P706" s="8"/>
    </row>
    <row r="707" spans="1:16" ht="15.75" customHeight="1">
      <c r="A707" s="57"/>
      <c r="B707" s="63"/>
      <c r="C707" s="79"/>
      <c r="D707" s="6"/>
      <c r="E707" s="1"/>
      <c r="F707" s="8"/>
      <c r="G707" s="10"/>
      <c r="J707" s="14"/>
      <c r="K707" s="8"/>
      <c r="L707" s="16"/>
      <c r="M707" s="16"/>
      <c r="N707" s="8"/>
      <c r="O707" s="16"/>
      <c r="P707" s="8"/>
    </row>
    <row r="708" spans="1:16" ht="15.75" customHeight="1">
      <c r="A708" s="57"/>
      <c r="B708" s="63"/>
      <c r="C708" s="79"/>
      <c r="D708" s="6"/>
      <c r="E708" s="1"/>
      <c r="F708" s="8"/>
      <c r="G708" s="10"/>
      <c r="J708" s="14"/>
      <c r="K708" s="8"/>
      <c r="L708" s="16"/>
      <c r="M708" s="16"/>
      <c r="N708" s="8"/>
      <c r="O708" s="16"/>
      <c r="P708" s="8"/>
    </row>
    <row r="709" spans="1:16" ht="15.75" customHeight="1">
      <c r="A709" s="57"/>
      <c r="B709" s="63"/>
      <c r="C709" s="79"/>
      <c r="D709" s="6"/>
      <c r="E709" s="1"/>
      <c r="F709" s="8"/>
      <c r="G709" s="10"/>
      <c r="J709" s="14"/>
      <c r="K709" s="8"/>
      <c r="L709" s="16"/>
      <c r="M709" s="16"/>
      <c r="N709" s="8"/>
      <c r="O709" s="16"/>
      <c r="P709" s="8"/>
    </row>
    <row r="710" spans="1:16" ht="15.75" customHeight="1">
      <c r="A710" s="57"/>
      <c r="B710" s="63"/>
      <c r="C710" s="79"/>
      <c r="D710" s="6"/>
      <c r="E710" s="1"/>
      <c r="F710" s="8"/>
      <c r="G710" s="10"/>
      <c r="J710" s="14"/>
      <c r="K710" s="8"/>
      <c r="L710" s="16"/>
      <c r="M710" s="16"/>
      <c r="N710" s="8"/>
      <c r="O710" s="16"/>
      <c r="P710" s="8"/>
    </row>
    <row r="711" spans="1:16" ht="15.75" customHeight="1">
      <c r="A711" s="57"/>
      <c r="B711" s="63"/>
      <c r="C711" s="79"/>
      <c r="D711" s="6"/>
      <c r="E711" s="1"/>
      <c r="F711" s="8"/>
      <c r="G711" s="10"/>
      <c r="J711" s="14"/>
      <c r="K711" s="8"/>
      <c r="L711" s="16"/>
      <c r="M711" s="16"/>
      <c r="N711" s="8"/>
      <c r="O711" s="16"/>
      <c r="P711" s="8"/>
    </row>
    <row r="712" spans="1:16" ht="15.75" customHeight="1">
      <c r="A712" s="57"/>
      <c r="B712" s="63"/>
      <c r="C712" s="79"/>
      <c r="D712" s="6"/>
      <c r="E712" s="1"/>
      <c r="F712" s="8"/>
      <c r="G712" s="10"/>
      <c r="J712" s="14"/>
      <c r="K712" s="8"/>
      <c r="L712" s="16"/>
      <c r="M712" s="16"/>
      <c r="N712" s="8"/>
      <c r="O712" s="16"/>
      <c r="P712" s="8"/>
    </row>
    <row r="713" spans="1:16" ht="15.75" customHeight="1">
      <c r="A713" s="57"/>
      <c r="B713" s="63"/>
      <c r="C713" s="79"/>
      <c r="D713" s="6"/>
      <c r="E713" s="1"/>
      <c r="F713" s="8"/>
      <c r="G713" s="10"/>
      <c r="J713" s="14"/>
      <c r="K713" s="8"/>
      <c r="L713" s="16"/>
      <c r="M713" s="16"/>
      <c r="N713" s="8"/>
      <c r="O713" s="16"/>
      <c r="P713" s="8"/>
    </row>
    <row r="714" spans="1:16" ht="15.75" customHeight="1">
      <c r="A714" s="57"/>
      <c r="B714" s="63"/>
      <c r="C714" s="79"/>
      <c r="D714" s="6"/>
      <c r="E714" s="1"/>
      <c r="F714" s="8"/>
      <c r="G714" s="10"/>
      <c r="J714" s="14"/>
      <c r="K714" s="8"/>
      <c r="L714" s="16"/>
      <c r="M714" s="16"/>
      <c r="N714" s="8"/>
      <c r="O714" s="16"/>
      <c r="P714" s="8"/>
    </row>
    <row r="715" spans="1:16" ht="15.75" customHeight="1">
      <c r="A715" s="57"/>
      <c r="B715" s="63"/>
      <c r="C715" s="79"/>
      <c r="D715" s="6"/>
      <c r="E715" s="1"/>
      <c r="F715" s="8"/>
      <c r="G715" s="10"/>
      <c r="J715" s="14"/>
      <c r="K715" s="8"/>
      <c r="L715" s="16"/>
      <c r="M715" s="16"/>
      <c r="N715" s="8"/>
      <c r="O715" s="16"/>
      <c r="P715" s="8"/>
    </row>
    <row r="716" spans="1:16" ht="15.75" customHeight="1">
      <c r="A716" s="57"/>
      <c r="B716" s="63"/>
      <c r="C716" s="79"/>
      <c r="D716" s="6"/>
      <c r="E716" s="1"/>
      <c r="F716" s="8"/>
      <c r="G716" s="10"/>
      <c r="J716" s="14"/>
      <c r="K716" s="8"/>
      <c r="L716" s="16"/>
      <c r="M716" s="16"/>
      <c r="N716" s="8"/>
      <c r="O716" s="16"/>
      <c r="P716" s="8"/>
    </row>
    <row r="717" spans="1:16" ht="15.75" customHeight="1">
      <c r="A717" s="57"/>
      <c r="B717" s="63"/>
      <c r="C717" s="79"/>
      <c r="D717" s="6"/>
      <c r="E717" s="1"/>
      <c r="F717" s="8"/>
      <c r="G717" s="10"/>
      <c r="J717" s="14"/>
      <c r="K717" s="8"/>
      <c r="L717" s="16"/>
      <c r="M717" s="16"/>
      <c r="N717" s="8"/>
      <c r="O717" s="16"/>
      <c r="P717" s="8"/>
    </row>
    <row r="718" spans="1:16" ht="15.75" customHeight="1">
      <c r="A718" s="57"/>
      <c r="B718" s="63"/>
      <c r="C718" s="79"/>
      <c r="D718" s="6"/>
      <c r="E718" s="1"/>
      <c r="F718" s="8"/>
      <c r="G718" s="10"/>
      <c r="J718" s="14"/>
      <c r="K718" s="8"/>
      <c r="L718" s="16"/>
      <c r="M718" s="16"/>
      <c r="N718" s="8"/>
      <c r="O718" s="16"/>
      <c r="P718" s="8"/>
    </row>
    <row r="719" spans="1:16" ht="15.75" customHeight="1">
      <c r="A719" s="57"/>
      <c r="B719" s="63"/>
      <c r="C719" s="79"/>
      <c r="D719" s="6"/>
      <c r="E719" s="1"/>
      <c r="F719" s="8"/>
      <c r="G719" s="10"/>
      <c r="J719" s="14"/>
      <c r="K719" s="8"/>
      <c r="L719" s="16"/>
      <c r="M719" s="16"/>
      <c r="N719" s="8"/>
      <c r="O719" s="16"/>
      <c r="P719" s="8"/>
    </row>
    <row r="720" spans="1:16" ht="15.75" customHeight="1">
      <c r="A720" s="57"/>
      <c r="B720" s="63"/>
      <c r="C720" s="79"/>
      <c r="D720" s="6"/>
      <c r="E720" s="1"/>
      <c r="F720" s="8"/>
      <c r="G720" s="10"/>
      <c r="J720" s="14"/>
      <c r="K720" s="8"/>
      <c r="L720" s="16"/>
      <c r="M720" s="16"/>
      <c r="N720" s="8"/>
      <c r="O720" s="16"/>
      <c r="P720" s="8"/>
    </row>
    <row r="721" spans="1:16" ht="15.75" customHeight="1">
      <c r="A721" s="57"/>
      <c r="B721" s="63"/>
      <c r="C721" s="79"/>
      <c r="D721" s="6"/>
      <c r="E721" s="1"/>
      <c r="F721" s="8"/>
      <c r="G721" s="10"/>
      <c r="J721" s="14"/>
      <c r="K721" s="8"/>
      <c r="L721" s="16"/>
      <c r="M721" s="16"/>
      <c r="N721" s="8"/>
      <c r="O721" s="16"/>
      <c r="P721" s="8"/>
    </row>
    <row r="722" spans="1:16" ht="15.75" customHeight="1">
      <c r="A722" s="57"/>
      <c r="B722" s="63"/>
      <c r="C722" s="79"/>
      <c r="D722" s="6"/>
      <c r="E722" s="1"/>
      <c r="F722" s="8"/>
      <c r="G722" s="10"/>
      <c r="J722" s="14"/>
      <c r="K722" s="8"/>
      <c r="L722" s="16"/>
      <c r="M722" s="16"/>
      <c r="N722" s="8"/>
      <c r="O722" s="16"/>
      <c r="P722" s="8"/>
    </row>
    <row r="723" spans="1:16" ht="15.75" customHeight="1">
      <c r="A723" s="57"/>
      <c r="B723" s="63"/>
      <c r="C723" s="79"/>
      <c r="D723" s="6"/>
      <c r="E723" s="1"/>
      <c r="F723" s="8"/>
      <c r="G723" s="10"/>
      <c r="J723" s="14"/>
      <c r="K723" s="8"/>
      <c r="L723" s="16"/>
      <c r="M723" s="16"/>
      <c r="N723" s="8"/>
      <c r="O723" s="16"/>
      <c r="P723" s="8"/>
    </row>
    <row r="724" spans="1:16" ht="15.75" customHeight="1">
      <c r="A724" s="57"/>
      <c r="B724" s="63"/>
      <c r="C724" s="79"/>
      <c r="D724" s="6"/>
      <c r="E724" s="1"/>
      <c r="F724" s="8"/>
      <c r="G724" s="10"/>
      <c r="J724" s="14"/>
      <c r="K724" s="8"/>
      <c r="L724" s="16"/>
      <c r="M724" s="16"/>
      <c r="N724" s="8"/>
      <c r="O724" s="16"/>
      <c r="P724" s="8"/>
    </row>
    <row r="725" spans="1:16" ht="15.75" customHeight="1">
      <c r="A725" s="57"/>
      <c r="B725" s="63"/>
      <c r="C725" s="79"/>
      <c r="D725" s="6"/>
      <c r="E725" s="1"/>
      <c r="F725" s="8"/>
      <c r="G725" s="10"/>
      <c r="J725" s="14"/>
      <c r="K725" s="8"/>
      <c r="L725" s="16"/>
      <c r="M725" s="16"/>
      <c r="N725" s="8"/>
      <c r="O725" s="16"/>
      <c r="P725" s="8"/>
    </row>
    <row r="726" spans="1:16" ht="15.75" customHeight="1">
      <c r="A726" s="57"/>
      <c r="B726" s="63"/>
      <c r="C726" s="79"/>
      <c r="D726" s="6"/>
      <c r="E726" s="1"/>
      <c r="F726" s="8"/>
      <c r="G726" s="10"/>
      <c r="J726" s="14"/>
      <c r="K726" s="8"/>
      <c r="L726" s="16"/>
      <c r="M726" s="16"/>
      <c r="N726" s="8"/>
      <c r="O726" s="16"/>
      <c r="P726" s="8"/>
    </row>
    <row r="727" spans="1:16" ht="15.75" customHeight="1">
      <c r="A727" s="57"/>
      <c r="B727" s="63"/>
      <c r="C727" s="79"/>
      <c r="D727" s="6"/>
      <c r="E727" s="1"/>
      <c r="F727" s="8"/>
      <c r="G727" s="10"/>
      <c r="J727" s="14"/>
      <c r="K727" s="8"/>
      <c r="L727" s="16"/>
      <c r="M727" s="16"/>
      <c r="N727" s="8"/>
      <c r="O727" s="16"/>
      <c r="P727" s="8"/>
    </row>
    <row r="728" spans="1:16" ht="15.75" customHeight="1">
      <c r="A728" s="57"/>
      <c r="B728" s="63"/>
      <c r="C728" s="79"/>
      <c r="D728" s="6"/>
      <c r="E728" s="1"/>
      <c r="F728" s="8"/>
      <c r="G728" s="10"/>
      <c r="J728" s="14"/>
      <c r="K728" s="8"/>
      <c r="L728" s="16"/>
      <c r="M728" s="16"/>
      <c r="N728" s="8"/>
      <c r="O728" s="16"/>
      <c r="P728" s="8"/>
    </row>
    <row r="729" spans="1:16" ht="15.75" customHeight="1">
      <c r="A729" s="57"/>
      <c r="B729" s="63"/>
      <c r="C729" s="79"/>
      <c r="D729" s="6"/>
      <c r="E729" s="1"/>
      <c r="F729" s="8"/>
      <c r="G729" s="10"/>
      <c r="J729" s="14"/>
      <c r="K729" s="8"/>
      <c r="L729" s="16"/>
      <c r="M729" s="16"/>
      <c r="N729" s="8"/>
      <c r="O729" s="16"/>
      <c r="P729" s="8"/>
    </row>
    <row r="730" spans="1:16" ht="15.75" customHeight="1">
      <c r="A730" s="57"/>
      <c r="B730" s="63"/>
      <c r="C730" s="79"/>
      <c r="D730" s="6"/>
      <c r="E730" s="1"/>
      <c r="F730" s="8"/>
      <c r="G730" s="10"/>
      <c r="J730" s="14"/>
      <c r="K730" s="8"/>
      <c r="L730" s="16"/>
      <c r="M730" s="16"/>
      <c r="N730" s="8"/>
      <c r="O730" s="16"/>
      <c r="P730" s="8"/>
    </row>
    <row r="731" spans="1:16" ht="15.75" customHeight="1">
      <c r="A731" s="57"/>
      <c r="B731" s="63"/>
      <c r="C731" s="79"/>
      <c r="D731" s="6"/>
      <c r="E731" s="1"/>
      <c r="F731" s="8"/>
      <c r="G731" s="10"/>
      <c r="J731" s="14"/>
      <c r="K731" s="8"/>
      <c r="L731" s="16"/>
      <c r="M731" s="16"/>
      <c r="N731" s="8"/>
      <c r="O731" s="16"/>
      <c r="P731" s="8"/>
    </row>
    <row r="732" spans="1:16" ht="15.75" customHeight="1">
      <c r="A732" s="57"/>
      <c r="B732" s="63"/>
      <c r="C732" s="79"/>
      <c r="D732" s="6"/>
      <c r="E732" s="1"/>
      <c r="F732" s="8"/>
      <c r="G732" s="10"/>
      <c r="J732" s="14"/>
      <c r="K732" s="8"/>
      <c r="L732" s="16"/>
      <c r="M732" s="16"/>
      <c r="N732" s="8"/>
      <c r="O732" s="16"/>
      <c r="P732" s="8"/>
    </row>
    <row r="733" spans="1:16" ht="15.75" customHeight="1">
      <c r="A733" s="57"/>
      <c r="B733" s="63"/>
      <c r="C733" s="79"/>
      <c r="D733" s="6"/>
      <c r="E733" s="1"/>
      <c r="F733" s="8"/>
      <c r="G733" s="10"/>
      <c r="J733" s="14"/>
      <c r="K733" s="8"/>
      <c r="L733" s="16"/>
      <c r="M733" s="16"/>
      <c r="N733" s="8"/>
      <c r="O733" s="16"/>
      <c r="P733" s="8"/>
    </row>
    <row r="734" spans="1:16" ht="15.75" customHeight="1">
      <c r="A734" s="57"/>
      <c r="B734" s="63"/>
      <c r="C734" s="79"/>
      <c r="D734" s="6"/>
      <c r="E734" s="1"/>
      <c r="F734" s="8"/>
      <c r="G734" s="10"/>
      <c r="J734" s="14"/>
      <c r="K734" s="8"/>
      <c r="L734" s="16"/>
      <c r="M734" s="16"/>
      <c r="N734" s="8"/>
      <c r="O734" s="16"/>
      <c r="P734" s="8"/>
    </row>
    <row r="735" spans="1:16" ht="15.75" customHeight="1">
      <c r="A735" s="57"/>
      <c r="B735" s="63"/>
      <c r="C735" s="79"/>
      <c r="D735" s="6"/>
      <c r="E735" s="1"/>
      <c r="F735" s="8"/>
      <c r="G735" s="10"/>
      <c r="J735" s="14"/>
      <c r="K735" s="8"/>
      <c r="L735" s="16"/>
      <c r="M735" s="16"/>
      <c r="N735" s="8"/>
      <c r="O735" s="16"/>
      <c r="P735" s="8"/>
    </row>
    <row r="736" spans="1:16" ht="15.75" customHeight="1">
      <c r="A736" s="57"/>
      <c r="B736" s="63"/>
      <c r="C736" s="79"/>
      <c r="D736" s="6"/>
      <c r="E736" s="1"/>
      <c r="F736" s="8"/>
      <c r="G736" s="10"/>
      <c r="J736" s="14"/>
      <c r="K736" s="8"/>
      <c r="L736" s="16"/>
      <c r="M736" s="16"/>
      <c r="N736" s="8"/>
      <c r="O736" s="16"/>
      <c r="P736" s="8"/>
    </row>
    <row r="737" spans="1:16" ht="15.75" customHeight="1">
      <c r="A737" s="57"/>
      <c r="B737" s="63"/>
      <c r="C737" s="79"/>
      <c r="D737" s="6"/>
      <c r="E737" s="1"/>
      <c r="F737" s="8"/>
      <c r="G737" s="10"/>
      <c r="J737" s="14"/>
      <c r="K737" s="8"/>
      <c r="L737" s="16"/>
      <c r="M737" s="16"/>
      <c r="N737" s="8"/>
      <c r="O737" s="16"/>
      <c r="P737" s="8"/>
    </row>
    <row r="738" spans="1:16" ht="15.75" customHeight="1">
      <c r="A738" s="57"/>
      <c r="B738" s="63"/>
      <c r="C738" s="79"/>
      <c r="D738" s="6"/>
      <c r="E738" s="1"/>
      <c r="F738" s="8"/>
      <c r="G738" s="10"/>
      <c r="J738" s="14"/>
      <c r="K738" s="8"/>
      <c r="L738" s="16"/>
      <c r="M738" s="16"/>
      <c r="N738" s="8"/>
      <c r="O738" s="16"/>
      <c r="P738" s="8"/>
    </row>
    <row r="739" spans="1:16" ht="15.75" customHeight="1">
      <c r="A739" s="57"/>
      <c r="B739" s="63"/>
      <c r="C739" s="79"/>
      <c r="D739" s="6"/>
      <c r="E739" s="1"/>
      <c r="F739" s="8"/>
      <c r="G739" s="10"/>
      <c r="J739" s="14"/>
      <c r="K739" s="8"/>
      <c r="L739" s="16"/>
      <c r="M739" s="16"/>
      <c r="N739" s="8"/>
      <c r="O739" s="16"/>
      <c r="P739" s="8"/>
    </row>
    <row r="740" spans="1:16" ht="15.75" customHeight="1">
      <c r="A740" s="57"/>
      <c r="B740" s="63"/>
      <c r="C740" s="79"/>
      <c r="D740" s="6"/>
      <c r="E740" s="1"/>
      <c r="F740" s="8"/>
      <c r="G740" s="10"/>
      <c r="J740" s="14"/>
      <c r="K740" s="8"/>
      <c r="L740" s="16"/>
      <c r="M740" s="16"/>
      <c r="N740" s="8"/>
      <c r="O740" s="16"/>
      <c r="P740" s="8"/>
    </row>
    <row r="741" spans="1:16" ht="15.75" customHeight="1">
      <c r="A741" s="57"/>
      <c r="B741" s="63"/>
      <c r="C741" s="79"/>
      <c r="D741" s="6"/>
      <c r="E741" s="1"/>
      <c r="F741" s="8"/>
      <c r="G741" s="10"/>
      <c r="J741" s="14"/>
      <c r="K741" s="8"/>
      <c r="L741" s="16"/>
      <c r="M741" s="16"/>
      <c r="N741" s="8"/>
      <c r="O741" s="16"/>
      <c r="P741" s="8"/>
    </row>
    <row r="742" spans="1:16" ht="15.75" customHeight="1">
      <c r="A742" s="57"/>
      <c r="B742" s="63"/>
      <c r="C742" s="79"/>
      <c r="D742" s="6"/>
      <c r="E742" s="1"/>
      <c r="F742" s="8"/>
      <c r="G742" s="10"/>
      <c r="J742" s="14"/>
      <c r="K742" s="8"/>
      <c r="L742" s="16"/>
      <c r="M742" s="16"/>
      <c r="N742" s="8"/>
      <c r="O742" s="16"/>
      <c r="P742" s="8"/>
    </row>
    <row r="743" spans="1:16" ht="15.75" customHeight="1">
      <c r="A743" s="57"/>
      <c r="B743" s="63"/>
      <c r="C743" s="79"/>
      <c r="D743" s="6"/>
      <c r="E743" s="1"/>
      <c r="F743" s="8"/>
      <c r="G743" s="10"/>
      <c r="J743" s="14"/>
      <c r="K743" s="8"/>
      <c r="L743" s="16"/>
      <c r="M743" s="16"/>
      <c r="N743" s="8"/>
      <c r="O743" s="16"/>
      <c r="P743" s="8"/>
    </row>
    <row r="744" spans="1:16" ht="15.75" customHeight="1">
      <c r="A744" s="57"/>
      <c r="B744" s="63"/>
      <c r="C744" s="79"/>
      <c r="D744" s="6"/>
      <c r="E744" s="1"/>
      <c r="F744" s="8"/>
      <c r="G744" s="10"/>
      <c r="J744" s="14"/>
      <c r="K744" s="8"/>
      <c r="L744" s="16"/>
      <c r="M744" s="16"/>
      <c r="N744" s="8"/>
      <c r="O744" s="16"/>
      <c r="P744" s="8"/>
    </row>
    <row r="745" spans="1:16" ht="15.75" customHeight="1">
      <c r="A745" s="57"/>
      <c r="B745" s="63"/>
      <c r="C745" s="79"/>
      <c r="D745" s="6"/>
      <c r="E745" s="1"/>
      <c r="F745" s="8"/>
      <c r="G745" s="10"/>
      <c r="J745" s="14"/>
      <c r="K745" s="8"/>
      <c r="L745" s="16"/>
      <c r="M745" s="16"/>
      <c r="N745" s="8"/>
      <c r="O745" s="16"/>
      <c r="P745" s="8"/>
    </row>
    <row r="746" spans="1:16" ht="15.75" customHeight="1">
      <c r="A746" s="57"/>
      <c r="B746" s="63"/>
      <c r="C746" s="79"/>
      <c r="D746" s="6"/>
      <c r="E746" s="1"/>
      <c r="F746" s="8"/>
      <c r="G746" s="10"/>
      <c r="J746" s="14"/>
      <c r="K746" s="8"/>
      <c r="L746" s="16"/>
      <c r="M746" s="16"/>
      <c r="N746" s="8"/>
      <c r="O746" s="16"/>
      <c r="P746" s="8"/>
    </row>
    <row r="747" spans="1:16" ht="15.75" customHeight="1">
      <c r="A747" s="57"/>
      <c r="B747" s="63"/>
      <c r="C747" s="79"/>
      <c r="D747" s="6"/>
      <c r="E747" s="1"/>
      <c r="F747" s="8"/>
      <c r="G747" s="10"/>
      <c r="J747" s="14"/>
      <c r="K747" s="8"/>
      <c r="L747" s="16"/>
      <c r="M747" s="16"/>
      <c r="N747" s="8"/>
      <c r="O747" s="16"/>
      <c r="P747" s="8"/>
    </row>
    <row r="748" spans="1:16" ht="15.75" customHeight="1">
      <c r="A748" s="57"/>
      <c r="B748" s="63"/>
      <c r="C748" s="79"/>
      <c r="D748" s="6"/>
      <c r="E748" s="1"/>
      <c r="F748" s="8"/>
      <c r="G748" s="10"/>
      <c r="J748" s="14"/>
      <c r="K748" s="8"/>
      <c r="L748" s="16"/>
      <c r="M748" s="16"/>
      <c r="N748" s="8"/>
      <c r="O748" s="16"/>
      <c r="P748" s="8"/>
    </row>
    <row r="749" spans="1:16" ht="15.75" customHeight="1">
      <c r="A749" s="57"/>
      <c r="B749" s="63"/>
      <c r="C749" s="79"/>
      <c r="D749" s="6"/>
      <c r="E749" s="1"/>
      <c r="F749" s="8"/>
      <c r="G749" s="10"/>
      <c r="J749" s="14"/>
      <c r="K749" s="8"/>
      <c r="L749" s="16"/>
      <c r="M749" s="16"/>
      <c r="N749" s="8"/>
      <c r="O749" s="16"/>
      <c r="P749" s="8"/>
    </row>
    <row r="750" spans="1:16" ht="15.75" customHeight="1">
      <c r="A750" s="57"/>
      <c r="B750" s="63"/>
      <c r="C750" s="79"/>
      <c r="D750" s="6"/>
      <c r="E750" s="1"/>
      <c r="F750" s="8"/>
      <c r="G750" s="10"/>
      <c r="J750" s="14"/>
      <c r="K750" s="8"/>
      <c r="L750" s="16"/>
      <c r="M750" s="16"/>
      <c r="N750" s="8"/>
      <c r="O750" s="16"/>
      <c r="P750" s="8"/>
    </row>
    <row r="751" spans="1:16" ht="15.75" customHeight="1">
      <c r="A751" s="57"/>
      <c r="B751" s="63"/>
      <c r="C751" s="79"/>
      <c r="D751" s="6"/>
      <c r="E751" s="1"/>
      <c r="F751" s="8"/>
      <c r="G751" s="10"/>
      <c r="J751" s="14"/>
      <c r="K751" s="8"/>
      <c r="L751" s="16"/>
      <c r="M751" s="16"/>
      <c r="N751" s="8"/>
      <c r="O751" s="16"/>
      <c r="P751" s="8"/>
    </row>
    <row r="752" spans="1:16" ht="15.75" customHeight="1">
      <c r="A752" s="57"/>
      <c r="B752" s="63"/>
      <c r="C752" s="79"/>
      <c r="D752" s="6"/>
      <c r="E752" s="1"/>
      <c r="F752" s="8"/>
      <c r="G752" s="10"/>
      <c r="J752" s="14"/>
      <c r="K752" s="8"/>
      <c r="L752" s="16"/>
      <c r="M752" s="16"/>
      <c r="N752" s="8"/>
      <c r="O752" s="16"/>
      <c r="P752" s="8"/>
    </row>
    <row r="753" spans="1:16" ht="15.75" customHeight="1">
      <c r="A753" s="57"/>
      <c r="B753" s="63"/>
      <c r="C753" s="79"/>
      <c r="D753" s="6"/>
      <c r="E753" s="1"/>
      <c r="F753" s="8"/>
      <c r="G753" s="10"/>
      <c r="J753" s="14"/>
      <c r="K753" s="8"/>
      <c r="L753" s="16"/>
      <c r="M753" s="16"/>
      <c r="N753" s="8"/>
      <c r="O753" s="16"/>
      <c r="P753" s="8"/>
    </row>
    <row r="754" spans="1:16" ht="15.75" customHeight="1">
      <c r="A754" s="57"/>
      <c r="B754" s="63"/>
      <c r="C754" s="79"/>
      <c r="D754" s="6"/>
      <c r="E754" s="1"/>
      <c r="F754" s="8"/>
      <c r="G754" s="10"/>
      <c r="J754" s="14"/>
      <c r="K754" s="8"/>
      <c r="L754" s="16"/>
      <c r="M754" s="16"/>
      <c r="N754" s="8"/>
      <c r="O754" s="16"/>
      <c r="P754" s="8"/>
    </row>
    <row r="755" spans="1:16" ht="15.75" customHeight="1">
      <c r="A755" s="57"/>
      <c r="B755" s="63"/>
      <c r="C755" s="79"/>
      <c r="D755" s="6"/>
      <c r="E755" s="1"/>
      <c r="F755" s="8"/>
      <c r="G755" s="10"/>
      <c r="J755" s="14"/>
      <c r="K755" s="8"/>
      <c r="L755" s="16"/>
      <c r="M755" s="16"/>
      <c r="N755" s="8"/>
      <c r="O755" s="16"/>
      <c r="P755" s="8"/>
    </row>
    <row r="756" spans="1:16" ht="15.75" customHeight="1">
      <c r="A756" s="57"/>
      <c r="B756" s="63"/>
      <c r="C756" s="79"/>
      <c r="D756" s="6"/>
      <c r="E756" s="1"/>
      <c r="F756" s="8"/>
      <c r="G756" s="10"/>
      <c r="J756" s="14"/>
      <c r="K756" s="8"/>
      <c r="L756" s="16"/>
      <c r="M756" s="16"/>
      <c r="N756" s="8"/>
      <c r="O756" s="16"/>
      <c r="P756" s="8"/>
    </row>
    <row r="757" spans="1:16" ht="15.75" customHeight="1">
      <c r="A757" s="57"/>
      <c r="B757" s="63"/>
      <c r="C757" s="79"/>
      <c r="D757" s="6"/>
      <c r="E757" s="1"/>
      <c r="F757" s="8"/>
      <c r="G757" s="10"/>
      <c r="J757" s="14"/>
      <c r="K757" s="8"/>
      <c r="L757" s="16"/>
      <c r="M757" s="16"/>
      <c r="N757" s="8"/>
      <c r="O757" s="16"/>
      <c r="P757" s="8"/>
    </row>
    <row r="758" spans="1:16" ht="15.75" customHeight="1">
      <c r="A758" s="57"/>
      <c r="B758" s="63"/>
      <c r="C758" s="79"/>
      <c r="D758" s="6"/>
      <c r="E758" s="1"/>
      <c r="F758" s="8"/>
      <c r="G758" s="10"/>
      <c r="J758" s="14"/>
      <c r="K758" s="8"/>
      <c r="L758" s="16"/>
      <c r="M758" s="16"/>
      <c r="N758" s="8"/>
      <c r="O758" s="16"/>
      <c r="P758" s="8"/>
    </row>
    <row r="759" spans="1:16" ht="15.75" customHeight="1">
      <c r="A759" s="57"/>
      <c r="B759" s="63"/>
      <c r="C759" s="79"/>
      <c r="D759" s="6"/>
      <c r="E759" s="1"/>
      <c r="F759" s="8"/>
      <c r="G759" s="10"/>
      <c r="J759" s="14"/>
      <c r="K759" s="8"/>
      <c r="L759" s="16"/>
      <c r="M759" s="16"/>
      <c r="N759" s="8"/>
      <c r="O759" s="16"/>
      <c r="P759" s="8"/>
    </row>
    <row r="760" spans="1:16" ht="15.75" customHeight="1">
      <c r="A760" s="57"/>
      <c r="B760" s="63"/>
      <c r="C760" s="79"/>
      <c r="D760" s="6"/>
      <c r="E760" s="1"/>
      <c r="F760" s="8"/>
      <c r="G760" s="10"/>
      <c r="J760" s="14"/>
      <c r="K760" s="8"/>
      <c r="L760" s="16"/>
      <c r="M760" s="16"/>
      <c r="N760" s="8"/>
      <c r="O760" s="16"/>
      <c r="P760" s="8"/>
    </row>
    <row r="761" spans="1:16" ht="15.75" customHeight="1">
      <c r="A761" s="57"/>
      <c r="B761" s="63"/>
      <c r="C761" s="79"/>
      <c r="D761" s="6"/>
      <c r="E761" s="1"/>
      <c r="F761" s="8"/>
      <c r="G761" s="10"/>
      <c r="J761" s="14"/>
      <c r="K761" s="8"/>
      <c r="L761" s="16"/>
      <c r="M761" s="16"/>
      <c r="N761" s="8"/>
      <c r="O761" s="16"/>
      <c r="P761" s="8"/>
    </row>
    <row r="762" spans="1:16" ht="15.75" customHeight="1">
      <c r="A762" s="57"/>
      <c r="B762" s="63"/>
      <c r="C762" s="79"/>
      <c r="D762" s="6"/>
      <c r="E762" s="1"/>
      <c r="F762" s="8"/>
      <c r="G762" s="10"/>
      <c r="J762" s="14"/>
      <c r="K762" s="8"/>
      <c r="L762" s="16"/>
      <c r="M762" s="16"/>
      <c r="N762" s="8"/>
      <c r="O762" s="16"/>
      <c r="P762" s="8"/>
    </row>
    <row r="763" spans="1:16" ht="15.75" customHeight="1">
      <c r="A763" s="57"/>
      <c r="B763" s="63"/>
      <c r="C763" s="79"/>
      <c r="D763" s="6"/>
      <c r="E763" s="1"/>
      <c r="F763" s="8"/>
      <c r="G763" s="10"/>
      <c r="J763" s="14"/>
      <c r="K763" s="8"/>
      <c r="L763" s="16"/>
      <c r="M763" s="16"/>
      <c r="N763" s="8"/>
      <c r="O763" s="16"/>
      <c r="P763" s="8"/>
    </row>
    <row r="764" spans="1:16" ht="15.75" customHeight="1">
      <c r="A764" s="57"/>
      <c r="B764" s="63"/>
      <c r="C764" s="79"/>
      <c r="D764" s="6"/>
      <c r="E764" s="1"/>
      <c r="F764" s="8"/>
      <c r="G764" s="10"/>
      <c r="J764" s="14"/>
      <c r="K764" s="8"/>
      <c r="L764" s="16"/>
      <c r="M764" s="16"/>
      <c r="N764" s="8"/>
      <c r="O764" s="16"/>
      <c r="P764" s="8"/>
    </row>
    <row r="765" spans="1:16" ht="15.75" customHeight="1">
      <c r="A765" s="57"/>
      <c r="B765" s="63"/>
      <c r="C765" s="79"/>
      <c r="D765" s="6"/>
      <c r="E765" s="1"/>
      <c r="F765" s="8"/>
      <c r="G765" s="10"/>
      <c r="J765" s="14"/>
      <c r="K765" s="8"/>
      <c r="L765" s="16"/>
      <c r="M765" s="16"/>
      <c r="N765" s="8"/>
      <c r="O765" s="16"/>
      <c r="P765" s="8"/>
    </row>
    <row r="766" spans="1:16" ht="15.75" customHeight="1">
      <c r="A766" s="57"/>
      <c r="B766" s="63"/>
      <c r="C766" s="79"/>
      <c r="D766" s="6"/>
      <c r="E766" s="1"/>
      <c r="F766" s="8"/>
      <c r="G766" s="10"/>
      <c r="J766" s="14"/>
      <c r="K766" s="8"/>
      <c r="L766" s="16"/>
      <c r="M766" s="16"/>
      <c r="N766" s="8"/>
      <c r="O766" s="16"/>
      <c r="P766" s="8"/>
    </row>
    <row r="767" spans="1:16" ht="15.75" customHeight="1">
      <c r="A767" s="57"/>
      <c r="B767" s="63"/>
      <c r="C767" s="79"/>
      <c r="D767" s="6"/>
      <c r="E767" s="1"/>
      <c r="F767" s="8"/>
      <c r="G767" s="10"/>
      <c r="J767" s="14"/>
      <c r="K767" s="8"/>
      <c r="L767" s="16"/>
      <c r="M767" s="16"/>
      <c r="N767" s="8"/>
      <c r="O767" s="16"/>
      <c r="P767" s="8"/>
    </row>
    <row r="768" spans="1:16" ht="15.75" customHeight="1">
      <c r="A768" s="57"/>
      <c r="B768" s="63"/>
      <c r="C768" s="79"/>
      <c r="D768" s="6"/>
      <c r="E768" s="1"/>
      <c r="F768" s="8"/>
      <c r="G768" s="10"/>
      <c r="J768" s="14"/>
      <c r="K768" s="8"/>
      <c r="L768" s="16"/>
      <c r="M768" s="16"/>
      <c r="N768" s="8"/>
      <c r="O768" s="16"/>
      <c r="P768" s="8"/>
    </row>
    <row r="769" spans="1:16" ht="15.75" customHeight="1">
      <c r="A769" s="57"/>
      <c r="B769" s="63"/>
      <c r="C769" s="79"/>
      <c r="D769" s="6"/>
      <c r="E769" s="1"/>
      <c r="F769" s="8"/>
      <c r="G769" s="10"/>
      <c r="J769" s="14"/>
      <c r="K769" s="8"/>
      <c r="L769" s="16"/>
      <c r="M769" s="16"/>
      <c r="N769" s="8"/>
      <c r="O769" s="16"/>
      <c r="P769" s="8"/>
    </row>
    <row r="770" spans="1:16" ht="15.75" customHeight="1">
      <c r="A770" s="57"/>
      <c r="B770" s="63"/>
      <c r="C770" s="79"/>
      <c r="D770" s="6"/>
      <c r="E770" s="1"/>
      <c r="F770" s="8"/>
      <c r="G770" s="10"/>
      <c r="J770" s="14"/>
      <c r="K770" s="8"/>
      <c r="L770" s="16"/>
      <c r="M770" s="16"/>
      <c r="N770" s="8"/>
      <c r="O770" s="16"/>
      <c r="P770" s="8"/>
    </row>
    <row r="771" spans="1:16" ht="15.75" customHeight="1">
      <c r="A771" s="57"/>
      <c r="B771" s="63"/>
      <c r="C771" s="79"/>
      <c r="D771" s="6"/>
      <c r="E771" s="1"/>
      <c r="F771" s="8"/>
      <c r="G771" s="10"/>
      <c r="J771" s="14"/>
      <c r="K771" s="8"/>
      <c r="L771" s="16"/>
      <c r="M771" s="16"/>
      <c r="N771" s="8"/>
      <c r="O771" s="16"/>
      <c r="P771" s="8"/>
    </row>
    <row r="772" spans="1:16" ht="15.75" customHeight="1">
      <c r="A772" s="57"/>
      <c r="B772" s="63"/>
      <c r="C772" s="79"/>
      <c r="D772" s="6"/>
      <c r="E772" s="1"/>
      <c r="F772" s="8"/>
      <c r="G772" s="10"/>
      <c r="J772" s="14"/>
      <c r="K772" s="8"/>
      <c r="L772" s="16"/>
      <c r="M772" s="16"/>
      <c r="N772" s="8"/>
      <c r="O772" s="16"/>
      <c r="P772" s="8"/>
    </row>
    <row r="773" spans="1:16" ht="15.75" customHeight="1">
      <c r="A773" s="57"/>
      <c r="B773" s="63"/>
      <c r="C773" s="79"/>
      <c r="D773" s="6"/>
      <c r="E773" s="1"/>
      <c r="F773" s="8"/>
      <c r="G773" s="10"/>
      <c r="J773" s="14"/>
      <c r="K773" s="8"/>
      <c r="L773" s="16"/>
      <c r="M773" s="16"/>
      <c r="N773" s="8"/>
      <c r="O773" s="16"/>
      <c r="P773" s="8"/>
    </row>
    <row r="774" spans="1:16" ht="15.75" customHeight="1">
      <c r="A774" s="57"/>
      <c r="B774" s="63"/>
      <c r="C774" s="79"/>
      <c r="D774" s="6"/>
      <c r="E774" s="1"/>
      <c r="F774" s="8"/>
      <c r="G774" s="10"/>
      <c r="J774" s="14"/>
      <c r="K774" s="8"/>
      <c r="L774" s="16"/>
      <c r="M774" s="16"/>
      <c r="N774" s="8"/>
      <c r="O774" s="16"/>
      <c r="P774" s="8"/>
    </row>
    <row r="775" spans="1:16" ht="15.75" customHeight="1">
      <c r="A775" s="57"/>
      <c r="B775" s="63"/>
      <c r="C775" s="79"/>
      <c r="D775" s="6"/>
      <c r="E775" s="1"/>
      <c r="F775" s="8"/>
      <c r="G775" s="10"/>
      <c r="J775" s="14"/>
      <c r="K775" s="8"/>
      <c r="L775" s="16"/>
      <c r="M775" s="16"/>
      <c r="N775" s="8"/>
      <c r="O775" s="16"/>
      <c r="P775" s="8"/>
    </row>
    <row r="776" spans="1:16" ht="15.75" customHeight="1">
      <c r="A776" s="57"/>
      <c r="B776" s="63"/>
      <c r="C776" s="79"/>
      <c r="D776" s="6"/>
      <c r="E776" s="1"/>
      <c r="F776" s="8"/>
      <c r="G776" s="10"/>
      <c r="J776" s="14"/>
      <c r="K776" s="8"/>
      <c r="L776" s="16"/>
      <c r="M776" s="16"/>
      <c r="N776" s="8"/>
      <c r="O776" s="16"/>
      <c r="P776" s="8"/>
    </row>
    <row r="777" spans="1:16" ht="15.75" customHeight="1">
      <c r="A777" s="57"/>
      <c r="B777" s="63"/>
      <c r="C777" s="79"/>
      <c r="D777" s="6"/>
      <c r="E777" s="1"/>
      <c r="F777" s="8"/>
      <c r="G777" s="10"/>
      <c r="J777" s="14"/>
      <c r="K777" s="8"/>
      <c r="L777" s="16"/>
      <c r="M777" s="16"/>
      <c r="N777" s="8"/>
      <c r="O777" s="16"/>
      <c r="P777" s="8"/>
    </row>
    <row r="778" spans="1:16" ht="15.75" customHeight="1">
      <c r="A778" s="57"/>
      <c r="B778" s="63"/>
      <c r="C778" s="79"/>
      <c r="D778" s="6"/>
      <c r="E778" s="1"/>
      <c r="F778" s="8"/>
      <c r="G778" s="10"/>
      <c r="J778" s="14"/>
      <c r="K778" s="8"/>
      <c r="L778" s="16"/>
      <c r="M778" s="16"/>
      <c r="N778" s="8"/>
      <c r="O778" s="16"/>
      <c r="P778" s="8"/>
    </row>
    <row r="779" spans="1:16" ht="15.75" customHeight="1">
      <c r="A779" s="57"/>
      <c r="B779" s="63"/>
      <c r="C779" s="79"/>
      <c r="D779" s="6"/>
      <c r="E779" s="1"/>
      <c r="F779" s="8"/>
      <c r="G779" s="10"/>
      <c r="J779" s="14"/>
      <c r="K779" s="8"/>
      <c r="L779" s="16"/>
      <c r="M779" s="16"/>
      <c r="N779" s="8"/>
      <c r="O779" s="16"/>
      <c r="P779" s="8"/>
    </row>
    <row r="780" spans="1:16" ht="15.75" customHeight="1">
      <c r="A780" s="57"/>
      <c r="B780" s="63"/>
      <c r="C780" s="79"/>
      <c r="D780" s="6"/>
      <c r="E780" s="1"/>
      <c r="F780" s="8"/>
      <c r="G780" s="10"/>
      <c r="J780" s="14"/>
      <c r="K780" s="8"/>
      <c r="L780" s="16"/>
      <c r="M780" s="16"/>
      <c r="N780" s="8"/>
      <c r="O780" s="16"/>
      <c r="P780" s="8"/>
    </row>
    <row r="781" spans="1:16" ht="15.75" customHeight="1">
      <c r="A781" s="57"/>
      <c r="B781" s="63"/>
      <c r="C781" s="79"/>
      <c r="D781" s="6"/>
      <c r="E781" s="1"/>
      <c r="F781" s="8"/>
      <c r="G781" s="10"/>
      <c r="J781" s="14"/>
      <c r="K781" s="8"/>
      <c r="L781" s="16"/>
      <c r="M781" s="16"/>
      <c r="N781" s="8"/>
      <c r="O781" s="16"/>
      <c r="P781" s="8"/>
    </row>
    <row r="782" spans="1:16" ht="15.75" customHeight="1">
      <c r="A782" s="57"/>
      <c r="B782" s="63"/>
      <c r="C782" s="79"/>
      <c r="D782" s="6"/>
      <c r="E782" s="1"/>
      <c r="F782" s="8"/>
      <c r="G782" s="10"/>
      <c r="J782" s="14"/>
      <c r="K782" s="8"/>
      <c r="L782" s="16"/>
      <c r="M782" s="16"/>
      <c r="N782" s="8"/>
      <c r="O782" s="16"/>
      <c r="P782" s="8"/>
    </row>
    <row r="783" spans="1:16" ht="15.75" customHeight="1">
      <c r="A783" s="57"/>
      <c r="B783" s="63"/>
      <c r="C783" s="79"/>
      <c r="D783" s="6"/>
      <c r="E783" s="1"/>
      <c r="F783" s="8"/>
      <c r="G783" s="10"/>
      <c r="J783" s="14"/>
      <c r="K783" s="8"/>
      <c r="L783" s="16"/>
      <c r="M783" s="16"/>
      <c r="N783" s="8"/>
      <c r="O783" s="16"/>
      <c r="P783" s="8"/>
    </row>
    <row r="784" spans="1:16" ht="15.75" customHeight="1">
      <c r="A784" s="57"/>
      <c r="B784" s="63"/>
      <c r="C784" s="79"/>
      <c r="D784" s="6"/>
      <c r="E784" s="1"/>
      <c r="F784" s="8"/>
      <c r="G784" s="10"/>
      <c r="J784" s="14"/>
      <c r="K784" s="8"/>
      <c r="L784" s="16"/>
      <c r="M784" s="16"/>
      <c r="N784" s="8"/>
      <c r="O784" s="16"/>
      <c r="P784" s="8"/>
    </row>
    <row r="785" spans="1:16" ht="15.75" customHeight="1">
      <c r="A785" s="57"/>
      <c r="B785" s="63"/>
      <c r="C785" s="79"/>
      <c r="D785" s="6"/>
      <c r="E785" s="1"/>
      <c r="F785" s="8"/>
      <c r="G785" s="10"/>
      <c r="J785" s="14"/>
      <c r="K785" s="8"/>
      <c r="L785" s="16"/>
      <c r="M785" s="16"/>
      <c r="N785" s="8"/>
      <c r="O785" s="16"/>
      <c r="P785" s="8"/>
    </row>
    <row r="786" spans="1:16" ht="15.75" customHeight="1">
      <c r="A786" s="57"/>
      <c r="B786" s="63"/>
      <c r="C786" s="79"/>
      <c r="D786" s="6"/>
      <c r="E786" s="1"/>
      <c r="F786" s="8"/>
      <c r="G786" s="10"/>
      <c r="J786" s="14"/>
      <c r="K786" s="8"/>
      <c r="L786" s="16"/>
      <c r="M786" s="16"/>
      <c r="N786" s="8"/>
      <c r="O786" s="16"/>
      <c r="P786" s="8"/>
    </row>
    <row r="787" spans="1:16" ht="15.75" customHeight="1">
      <c r="A787" s="57"/>
      <c r="B787" s="63"/>
      <c r="C787" s="79"/>
      <c r="D787" s="6"/>
      <c r="E787" s="1"/>
      <c r="F787" s="8"/>
      <c r="G787" s="10"/>
      <c r="J787" s="14"/>
      <c r="K787" s="8"/>
      <c r="L787" s="16"/>
      <c r="M787" s="16"/>
      <c r="N787" s="8"/>
      <c r="O787" s="16"/>
      <c r="P787" s="8"/>
    </row>
    <row r="788" spans="1:16" ht="15.75" customHeight="1">
      <c r="A788" s="57"/>
      <c r="B788" s="63"/>
      <c r="C788" s="79"/>
      <c r="D788" s="6"/>
      <c r="E788" s="1"/>
      <c r="F788" s="8"/>
      <c r="G788" s="10"/>
      <c r="J788" s="14"/>
      <c r="K788" s="8"/>
      <c r="L788" s="16"/>
      <c r="M788" s="16"/>
      <c r="N788" s="8"/>
      <c r="O788" s="16"/>
      <c r="P788" s="8"/>
    </row>
    <row r="789" spans="1:16" ht="15.75" customHeight="1">
      <c r="A789" s="57"/>
      <c r="B789" s="63"/>
      <c r="C789" s="79"/>
      <c r="D789" s="6"/>
      <c r="E789" s="1"/>
      <c r="F789" s="8"/>
      <c r="G789" s="10"/>
      <c r="J789" s="14"/>
      <c r="K789" s="8"/>
      <c r="L789" s="16"/>
      <c r="M789" s="16"/>
      <c r="N789" s="8"/>
      <c r="O789" s="16"/>
      <c r="P789" s="8"/>
    </row>
    <row r="790" spans="1:16" ht="15.75" customHeight="1">
      <c r="A790" s="57"/>
      <c r="B790" s="63"/>
      <c r="C790" s="79"/>
      <c r="D790" s="6"/>
      <c r="E790" s="1"/>
      <c r="F790" s="8"/>
      <c r="G790" s="10"/>
      <c r="J790" s="14"/>
      <c r="K790" s="8"/>
      <c r="L790" s="16"/>
      <c r="M790" s="16"/>
      <c r="N790" s="8"/>
      <c r="O790" s="16"/>
      <c r="P790" s="8"/>
    </row>
    <row r="791" spans="1:16" ht="15.75" customHeight="1">
      <c r="A791" s="57"/>
      <c r="B791" s="63"/>
      <c r="C791" s="79"/>
      <c r="D791" s="6"/>
      <c r="E791" s="1"/>
      <c r="F791" s="8"/>
      <c r="G791" s="10"/>
      <c r="J791" s="14"/>
      <c r="K791" s="8"/>
      <c r="L791" s="16"/>
      <c r="M791" s="16"/>
      <c r="N791" s="8"/>
      <c r="O791" s="16"/>
      <c r="P791" s="8"/>
    </row>
    <row r="792" spans="1:16" ht="15.75" customHeight="1">
      <c r="A792" s="57"/>
      <c r="B792" s="63"/>
      <c r="C792" s="79"/>
      <c r="D792" s="6"/>
      <c r="E792" s="1"/>
      <c r="F792" s="8"/>
      <c r="G792" s="10"/>
      <c r="J792" s="14"/>
      <c r="K792" s="8"/>
      <c r="L792" s="16"/>
      <c r="M792" s="16"/>
      <c r="N792" s="8"/>
      <c r="O792" s="16"/>
      <c r="P792" s="8"/>
    </row>
    <row r="793" spans="1:16" ht="15.75" customHeight="1">
      <c r="A793" s="57"/>
      <c r="B793" s="63"/>
      <c r="C793" s="79"/>
      <c r="D793" s="6"/>
      <c r="E793" s="1"/>
      <c r="F793" s="8"/>
      <c r="G793" s="10"/>
      <c r="J793" s="14"/>
      <c r="K793" s="8"/>
      <c r="L793" s="16"/>
      <c r="M793" s="16"/>
      <c r="N793" s="8"/>
      <c r="O793" s="16"/>
      <c r="P793" s="8"/>
    </row>
    <row r="794" spans="1:16" ht="15.75" customHeight="1">
      <c r="A794" s="57"/>
      <c r="B794" s="63"/>
      <c r="C794" s="79"/>
      <c r="D794" s="6"/>
      <c r="E794" s="1"/>
      <c r="F794" s="8"/>
      <c r="G794" s="10"/>
      <c r="J794" s="14"/>
      <c r="K794" s="8"/>
      <c r="L794" s="16"/>
      <c r="M794" s="16"/>
      <c r="N794" s="8"/>
      <c r="O794" s="16"/>
      <c r="P794" s="8"/>
    </row>
    <row r="795" spans="1:16" ht="15.75" customHeight="1">
      <c r="A795" s="57"/>
      <c r="B795" s="63"/>
      <c r="C795" s="79"/>
      <c r="D795" s="6"/>
      <c r="E795" s="1"/>
      <c r="F795" s="8"/>
      <c r="G795" s="10"/>
      <c r="J795" s="14"/>
      <c r="K795" s="8"/>
      <c r="L795" s="16"/>
      <c r="M795" s="16"/>
      <c r="N795" s="8"/>
      <c r="O795" s="16"/>
      <c r="P795" s="8"/>
    </row>
    <row r="796" spans="1:16" ht="15.75" customHeight="1">
      <c r="A796" s="57"/>
      <c r="B796" s="63"/>
      <c r="C796" s="79"/>
      <c r="D796" s="6"/>
      <c r="E796" s="1"/>
      <c r="F796" s="8"/>
      <c r="G796" s="10"/>
      <c r="J796" s="14"/>
      <c r="K796" s="8"/>
      <c r="L796" s="16"/>
      <c r="M796" s="16"/>
      <c r="N796" s="8"/>
      <c r="O796" s="16"/>
      <c r="P796" s="8"/>
    </row>
    <row r="797" spans="1:16" ht="15.75" customHeight="1">
      <c r="A797" s="57"/>
      <c r="B797" s="63"/>
      <c r="C797" s="79"/>
      <c r="D797" s="6"/>
      <c r="E797" s="1"/>
      <c r="F797" s="8"/>
      <c r="G797" s="10"/>
      <c r="J797" s="14"/>
      <c r="K797" s="8"/>
      <c r="L797" s="16"/>
      <c r="M797" s="16"/>
      <c r="N797" s="8"/>
      <c r="O797" s="16"/>
      <c r="P797" s="8"/>
    </row>
    <row r="798" spans="1:16" ht="15.75" customHeight="1">
      <c r="A798" s="57"/>
      <c r="B798" s="63"/>
      <c r="C798" s="79"/>
      <c r="D798" s="6"/>
      <c r="E798" s="1"/>
      <c r="F798" s="8"/>
      <c r="G798" s="10"/>
      <c r="J798" s="14"/>
      <c r="K798" s="8"/>
      <c r="L798" s="16"/>
      <c r="M798" s="16"/>
      <c r="N798" s="8"/>
      <c r="O798" s="16"/>
      <c r="P798" s="8"/>
    </row>
    <row r="799" spans="1:16" ht="15.75" customHeight="1">
      <c r="A799" s="57"/>
      <c r="B799" s="63"/>
      <c r="C799" s="79"/>
      <c r="D799" s="6"/>
      <c r="E799" s="1"/>
      <c r="F799" s="8"/>
      <c r="G799" s="10"/>
      <c r="J799" s="14"/>
      <c r="K799" s="8"/>
      <c r="L799" s="16"/>
      <c r="M799" s="16"/>
      <c r="N799" s="8"/>
      <c r="O799" s="16"/>
      <c r="P799" s="8"/>
    </row>
    <row r="800" spans="1:16" ht="15.75" customHeight="1">
      <c r="A800" s="57"/>
      <c r="B800" s="63"/>
      <c r="C800" s="79"/>
      <c r="D800" s="6"/>
      <c r="E800" s="1"/>
      <c r="F800" s="8"/>
      <c r="G800" s="10"/>
      <c r="J800" s="14"/>
      <c r="K800" s="8"/>
      <c r="L800" s="16"/>
      <c r="M800" s="16"/>
      <c r="N800" s="8"/>
      <c r="O800" s="16"/>
      <c r="P800" s="8"/>
    </row>
    <row r="801" spans="1:16" ht="15.75" customHeight="1">
      <c r="A801" s="57"/>
      <c r="B801" s="63"/>
      <c r="C801" s="79"/>
      <c r="D801" s="6"/>
      <c r="E801" s="1"/>
      <c r="F801" s="8"/>
      <c r="G801" s="10"/>
      <c r="J801" s="14"/>
      <c r="K801" s="8"/>
      <c r="L801" s="16"/>
      <c r="M801" s="16"/>
      <c r="N801" s="8"/>
      <c r="O801" s="16"/>
      <c r="P801" s="8"/>
    </row>
    <row r="802" spans="1:16" ht="15.75" customHeight="1">
      <c r="A802" s="57"/>
      <c r="B802" s="63"/>
      <c r="C802" s="79"/>
      <c r="D802" s="6"/>
      <c r="E802" s="1"/>
      <c r="F802" s="8"/>
      <c r="G802" s="10"/>
      <c r="J802" s="14"/>
      <c r="K802" s="8"/>
      <c r="L802" s="16"/>
      <c r="M802" s="16"/>
      <c r="N802" s="8"/>
      <c r="O802" s="16"/>
      <c r="P802" s="8"/>
    </row>
    <row r="803" spans="1:16" ht="15.75" customHeight="1">
      <c r="A803" s="57"/>
      <c r="B803" s="63"/>
      <c r="C803" s="79"/>
      <c r="D803" s="6"/>
      <c r="E803" s="1"/>
      <c r="F803" s="8"/>
      <c r="G803" s="10"/>
      <c r="J803" s="14"/>
      <c r="K803" s="8"/>
      <c r="L803" s="16"/>
      <c r="M803" s="16"/>
      <c r="N803" s="8"/>
      <c r="O803" s="16"/>
      <c r="P803" s="8"/>
    </row>
    <row r="804" spans="1:16" ht="15.75" customHeight="1">
      <c r="A804" s="57"/>
      <c r="B804" s="63"/>
      <c r="C804" s="79"/>
      <c r="D804" s="6"/>
      <c r="E804" s="1"/>
      <c r="F804" s="8"/>
      <c r="G804" s="10"/>
      <c r="J804" s="14"/>
      <c r="K804" s="8"/>
      <c r="L804" s="16"/>
      <c r="M804" s="16"/>
      <c r="N804" s="8"/>
      <c r="O804" s="16"/>
      <c r="P804" s="8"/>
    </row>
    <row r="805" spans="1:16" ht="15.75" customHeight="1">
      <c r="A805" s="57"/>
      <c r="B805" s="63"/>
      <c r="C805" s="79"/>
      <c r="D805" s="6"/>
      <c r="E805" s="1"/>
      <c r="F805" s="8"/>
      <c r="G805" s="10"/>
      <c r="J805" s="14"/>
      <c r="K805" s="8"/>
      <c r="L805" s="16"/>
      <c r="M805" s="16"/>
      <c r="N805" s="8"/>
      <c r="O805" s="16"/>
      <c r="P805" s="8"/>
    </row>
    <row r="806" spans="1:16" ht="15.75" customHeight="1">
      <c r="A806" s="57"/>
      <c r="B806" s="63"/>
      <c r="C806" s="79"/>
      <c r="D806" s="6"/>
      <c r="E806" s="1"/>
      <c r="F806" s="8"/>
      <c r="G806" s="10"/>
      <c r="J806" s="14"/>
      <c r="K806" s="8"/>
      <c r="L806" s="16"/>
      <c r="M806" s="16"/>
      <c r="N806" s="8"/>
      <c r="O806" s="16"/>
      <c r="P806" s="8"/>
    </row>
    <row r="807" spans="1:16" ht="15.75" customHeight="1">
      <c r="A807" s="57"/>
      <c r="B807" s="63"/>
      <c r="C807" s="79"/>
      <c r="D807" s="6"/>
      <c r="E807" s="1"/>
      <c r="F807" s="8"/>
      <c r="G807" s="10"/>
      <c r="J807" s="14"/>
      <c r="K807" s="8"/>
      <c r="L807" s="16"/>
      <c r="M807" s="16"/>
      <c r="N807" s="8"/>
      <c r="O807" s="16"/>
      <c r="P807" s="8"/>
    </row>
    <row r="808" spans="1:16" ht="15.75" customHeight="1">
      <c r="A808" s="57"/>
      <c r="B808" s="63"/>
      <c r="C808" s="79"/>
      <c r="D808" s="6"/>
      <c r="E808" s="1"/>
      <c r="F808" s="8"/>
      <c r="G808" s="10"/>
      <c r="J808" s="14"/>
      <c r="K808" s="8"/>
      <c r="L808" s="16"/>
      <c r="M808" s="16"/>
      <c r="N808" s="8"/>
      <c r="O808" s="16"/>
      <c r="P808" s="8"/>
    </row>
    <row r="809" spans="1:16" ht="15.75" customHeight="1">
      <c r="A809" s="57"/>
      <c r="B809" s="63"/>
      <c r="C809" s="79"/>
      <c r="D809" s="6"/>
      <c r="E809" s="1"/>
      <c r="F809" s="8"/>
      <c r="G809" s="10"/>
      <c r="J809" s="14"/>
      <c r="K809" s="8"/>
      <c r="L809" s="16"/>
      <c r="M809" s="16"/>
      <c r="N809" s="8"/>
      <c r="O809" s="16"/>
      <c r="P809" s="8"/>
    </row>
    <row r="810" spans="1:16" ht="15.75" customHeight="1">
      <c r="A810" s="57"/>
      <c r="B810" s="63"/>
      <c r="C810" s="79"/>
      <c r="D810" s="6"/>
      <c r="E810" s="1"/>
      <c r="F810" s="8"/>
      <c r="G810" s="10"/>
      <c r="J810" s="14"/>
      <c r="K810" s="8"/>
      <c r="L810" s="16"/>
      <c r="M810" s="16"/>
      <c r="N810" s="8"/>
      <c r="O810" s="16"/>
      <c r="P810" s="8"/>
    </row>
    <row r="811" spans="1:16" ht="15.75" customHeight="1">
      <c r="A811" s="57"/>
      <c r="B811" s="63"/>
      <c r="C811" s="79"/>
      <c r="D811" s="6"/>
      <c r="E811" s="1"/>
      <c r="F811" s="8"/>
      <c r="G811" s="10"/>
      <c r="J811" s="14"/>
      <c r="K811" s="8"/>
      <c r="L811" s="16"/>
      <c r="M811" s="16"/>
      <c r="N811" s="8"/>
      <c r="O811" s="16"/>
      <c r="P811" s="8"/>
    </row>
    <row r="812" spans="1:16" ht="15.75" customHeight="1">
      <c r="A812" s="57"/>
      <c r="B812" s="63"/>
      <c r="C812" s="79"/>
      <c r="D812" s="6"/>
      <c r="E812" s="1"/>
      <c r="F812" s="8"/>
      <c r="G812" s="10"/>
      <c r="J812" s="14"/>
      <c r="K812" s="8"/>
      <c r="L812" s="16"/>
      <c r="M812" s="16"/>
      <c r="N812" s="8"/>
      <c r="O812" s="16"/>
      <c r="P812" s="8"/>
    </row>
    <row r="813" spans="1:16" ht="15.75" customHeight="1">
      <c r="A813" s="57"/>
      <c r="B813" s="63"/>
      <c r="C813" s="79"/>
      <c r="D813" s="6"/>
      <c r="E813" s="1"/>
      <c r="F813" s="8"/>
      <c r="G813" s="10"/>
      <c r="J813" s="14"/>
      <c r="K813" s="8"/>
      <c r="L813" s="16"/>
      <c r="M813" s="16"/>
      <c r="N813" s="8"/>
      <c r="O813" s="16"/>
      <c r="P813" s="8"/>
    </row>
    <row r="814" spans="1:16" ht="15.75" customHeight="1">
      <c r="A814" s="57"/>
      <c r="B814" s="63"/>
      <c r="C814" s="79"/>
      <c r="D814" s="6"/>
      <c r="E814" s="1"/>
      <c r="F814" s="8"/>
      <c r="G814" s="10"/>
      <c r="J814" s="14"/>
      <c r="K814" s="8"/>
      <c r="L814" s="16"/>
      <c r="M814" s="16"/>
      <c r="N814" s="8"/>
      <c r="O814" s="16"/>
      <c r="P814" s="8"/>
    </row>
    <row r="815" spans="1:16" ht="15.75" customHeight="1">
      <c r="A815" s="57"/>
      <c r="B815" s="63"/>
      <c r="C815" s="79"/>
      <c r="D815" s="6"/>
      <c r="E815" s="1"/>
      <c r="F815" s="8"/>
      <c r="G815" s="10"/>
      <c r="J815" s="14"/>
      <c r="K815" s="8"/>
      <c r="L815" s="16"/>
      <c r="M815" s="16"/>
      <c r="N815" s="8"/>
      <c r="O815" s="16"/>
      <c r="P815" s="8"/>
    </row>
    <row r="816" spans="1:16" ht="15.75" customHeight="1">
      <c r="A816" s="57"/>
      <c r="B816" s="63"/>
      <c r="C816" s="79"/>
      <c r="D816" s="6"/>
      <c r="E816" s="1"/>
      <c r="F816" s="8"/>
      <c r="G816" s="10"/>
      <c r="J816" s="14"/>
      <c r="K816" s="8"/>
      <c r="L816" s="16"/>
      <c r="M816" s="16"/>
      <c r="N816" s="8"/>
      <c r="O816" s="16"/>
      <c r="P816" s="8"/>
    </row>
    <row r="817" spans="1:16" ht="15.75" customHeight="1">
      <c r="A817" s="57"/>
      <c r="B817" s="63"/>
      <c r="C817" s="79"/>
      <c r="D817" s="6"/>
      <c r="E817" s="1"/>
      <c r="F817" s="8"/>
      <c r="G817" s="10"/>
      <c r="J817" s="14"/>
      <c r="K817" s="8"/>
      <c r="L817" s="16"/>
      <c r="M817" s="16"/>
      <c r="N817" s="8"/>
      <c r="O817" s="16"/>
      <c r="P817" s="8"/>
    </row>
    <row r="818" spans="1:16" ht="15.75" customHeight="1">
      <c r="A818" s="57"/>
      <c r="B818" s="63"/>
      <c r="C818" s="79"/>
      <c r="D818" s="6"/>
      <c r="E818" s="1"/>
      <c r="F818" s="8"/>
      <c r="G818" s="10"/>
      <c r="J818" s="14"/>
      <c r="K818" s="8"/>
      <c r="L818" s="16"/>
      <c r="M818" s="16"/>
      <c r="N818" s="8"/>
      <c r="O818" s="16"/>
      <c r="P818" s="8"/>
    </row>
    <row r="819" spans="1:16" ht="15.75" customHeight="1">
      <c r="A819" s="57"/>
      <c r="B819" s="63"/>
      <c r="C819" s="79"/>
      <c r="D819" s="6"/>
      <c r="E819" s="1"/>
      <c r="F819" s="8"/>
      <c r="G819" s="10"/>
      <c r="J819" s="14"/>
      <c r="K819" s="8"/>
      <c r="L819" s="16"/>
      <c r="M819" s="16"/>
      <c r="N819" s="8"/>
      <c r="O819" s="16"/>
      <c r="P819" s="8"/>
    </row>
    <row r="820" spans="1:16" ht="15.75" customHeight="1">
      <c r="A820" s="57"/>
      <c r="B820" s="63"/>
      <c r="C820" s="79"/>
      <c r="D820" s="6"/>
      <c r="E820" s="1"/>
      <c r="F820" s="8"/>
      <c r="G820" s="10"/>
      <c r="J820" s="14"/>
      <c r="K820" s="8"/>
      <c r="L820" s="16"/>
      <c r="M820" s="16"/>
      <c r="N820" s="8"/>
      <c r="O820" s="16"/>
      <c r="P820" s="8"/>
    </row>
    <row r="821" spans="1:16" ht="15.75" customHeight="1">
      <c r="A821" s="57"/>
      <c r="B821" s="63"/>
      <c r="C821" s="79"/>
      <c r="D821" s="6"/>
      <c r="E821" s="1"/>
      <c r="F821" s="8"/>
      <c r="G821" s="10"/>
      <c r="J821" s="14"/>
      <c r="K821" s="8"/>
      <c r="L821" s="16"/>
      <c r="M821" s="16"/>
      <c r="N821" s="8"/>
      <c r="O821" s="16"/>
      <c r="P821" s="8"/>
    </row>
    <row r="822" spans="1:16" ht="15.75" customHeight="1">
      <c r="A822" s="57"/>
      <c r="B822" s="63"/>
      <c r="C822" s="79"/>
      <c r="D822" s="6"/>
      <c r="E822" s="1"/>
      <c r="F822" s="8"/>
      <c r="G822" s="10"/>
      <c r="J822" s="14"/>
      <c r="K822" s="8"/>
      <c r="L822" s="16"/>
      <c r="M822" s="16"/>
      <c r="N822" s="8"/>
      <c r="O822" s="16"/>
      <c r="P822" s="8"/>
    </row>
    <row r="823" spans="1:16" ht="15.75" customHeight="1">
      <c r="A823" s="57"/>
      <c r="B823" s="63"/>
      <c r="C823" s="79"/>
      <c r="D823" s="6"/>
      <c r="E823" s="1"/>
      <c r="F823" s="8"/>
      <c r="G823" s="10"/>
      <c r="J823" s="14"/>
      <c r="K823" s="8"/>
      <c r="L823" s="16"/>
      <c r="M823" s="16"/>
      <c r="N823" s="8"/>
      <c r="O823" s="16"/>
      <c r="P823" s="8"/>
    </row>
    <row r="824" spans="1:16" ht="15.75" customHeight="1">
      <c r="A824" s="57"/>
      <c r="B824" s="63"/>
      <c r="C824" s="79"/>
      <c r="D824" s="6"/>
      <c r="E824" s="1"/>
      <c r="F824" s="8"/>
      <c r="G824" s="10"/>
      <c r="J824" s="14"/>
      <c r="K824" s="8"/>
      <c r="L824" s="16"/>
      <c r="M824" s="16"/>
      <c r="N824" s="8"/>
      <c r="O824" s="16"/>
      <c r="P824" s="8"/>
    </row>
    <row r="825" spans="1:16" ht="15.75" customHeight="1">
      <c r="A825" s="57"/>
      <c r="B825" s="63"/>
      <c r="C825" s="79"/>
      <c r="D825" s="6"/>
      <c r="E825" s="1"/>
      <c r="F825" s="8"/>
      <c r="G825" s="10"/>
      <c r="J825" s="14"/>
      <c r="K825" s="8"/>
      <c r="L825" s="16"/>
      <c r="M825" s="16"/>
      <c r="N825" s="8"/>
      <c r="O825" s="16"/>
      <c r="P825" s="8"/>
    </row>
    <row r="826" spans="1:16" ht="15.75" customHeight="1">
      <c r="A826" s="57"/>
      <c r="B826" s="63"/>
      <c r="C826" s="79"/>
      <c r="D826" s="6"/>
      <c r="E826" s="1"/>
      <c r="F826" s="8"/>
      <c r="G826" s="10"/>
      <c r="J826" s="14"/>
      <c r="K826" s="8"/>
      <c r="L826" s="16"/>
      <c r="M826" s="16"/>
      <c r="N826" s="8"/>
      <c r="O826" s="16"/>
      <c r="P826" s="8"/>
    </row>
    <row r="827" spans="1:16" ht="15.75" customHeight="1">
      <c r="A827" s="57"/>
      <c r="B827" s="63"/>
      <c r="C827" s="79"/>
      <c r="D827" s="6"/>
      <c r="E827" s="1"/>
      <c r="F827" s="8"/>
      <c r="G827" s="10"/>
      <c r="J827" s="14"/>
      <c r="K827" s="8"/>
      <c r="L827" s="16"/>
      <c r="M827" s="16"/>
      <c r="N827" s="8"/>
      <c r="O827" s="16"/>
      <c r="P827" s="8"/>
    </row>
    <row r="828" spans="1:16" ht="15.75" customHeight="1">
      <c r="A828" s="57"/>
      <c r="B828" s="63"/>
      <c r="C828" s="79"/>
      <c r="D828" s="6"/>
      <c r="E828" s="1"/>
      <c r="F828" s="8"/>
      <c r="G828" s="10"/>
      <c r="J828" s="14"/>
      <c r="K828" s="8"/>
      <c r="L828" s="16"/>
      <c r="M828" s="16"/>
      <c r="N828" s="8"/>
      <c r="O828" s="16"/>
      <c r="P828" s="8"/>
    </row>
    <row r="829" spans="1:16" ht="15.75" customHeight="1">
      <c r="A829" s="57"/>
      <c r="B829" s="63"/>
      <c r="C829" s="79"/>
      <c r="D829" s="6"/>
      <c r="E829" s="1"/>
      <c r="F829" s="8"/>
      <c r="G829" s="10"/>
      <c r="J829" s="14"/>
      <c r="K829" s="8"/>
      <c r="L829" s="16"/>
      <c r="M829" s="16"/>
      <c r="N829" s="8"/>
      <c r="O829" s="16"/>
      <c r="P829" s="8"/>
    </row>
    <row r="830" spans="1:16" ht="15.75" customHeight="1">
      <c r="A830" s="57"/>
      <c r="B830" s="63"/>
      <c r="C830" s="79"/>
      <c r="D830" s="6"/>
      <c r="E830" s="1"/>
      <c r="F830" s="8"/>
      <c r="G830" s="10"/>
      <c r="J830" s="14"/>
      <c r="K830" s="8"/>
      <c r="L830" s="16"/>
      <c r="M830" s="16"/>
      <c r="N830" s="8"/>
      <c r="O830" s="16"/>
      <c r="P830" s="8"/>
    </row>
    <row r="831" spans="1:16" ht="15.75" customHeight="1">
      <c r="A831" s="57"/>
      <c r="B831" s="63"/>
      <c r="C831" s="79"/>
      <c r="D831" s="6"/>
      <c r="E831" s="1"/>
      <c r="F831" s="8"/>
      <c r="G831" s="10"/>
      <c r="J831" s="14"/>
      <c r="K831" s="8"/>
      <c r="L831" s="16"/>
      <c r="M831" s="16"/>
      <c r="N831" s="8"/>
      <c r="O831" s="16"/>
      <c r="P831" s="8"/>
    </row>
    <row r="832" spans="1:16" ht="15.75" customHeight="1">
      <c r="A832" s="57"/>
      <c r="B832" s="63"/>
      <c r="C832" s="79"/>
      <c r="D832" s="6"/>
      <c r="E832" s="1"/>
      <c r="F832" s="8"/>
      <c r="G832" s="10"/>
      <c r="J832" s="14"/>
      <c r="K832" s="8"/>
      <c r="L832" s="16"/>
      <c r="M832" s="16"/>
      <c r="N832" s="8"/>
      <c r="O832" s="16"/>
      <c r="P832" s="8"/>
    </row>
    <row r="833" spans="1:16" ht="15.75" customHeight="1">
      <c r="A833" s="57"/>
      <c r="B833" s="63"/>
      <c r="C833" s="79"/>
      <c r="D833" s="6"/>
      <c r="E833" s="1"/>
      <c r="F833" s="8"/>
      <c r="G833" s="10"/>
      <c r="J833" s="14"/>
      <c r="K833" s="8"/>
      <c r="L833" s="16"/>
      <c r="M833" s="16"/>
      <c r="N833" s="8"/>
      <c r="O833" s="16"/>
      <c r="P833" s="8"/>
    </row>
    <row r="834" spans="1:16" ht="15.75" customHeight="1">
      <c r="A834" s="57"/>
      <c r="B834" s="63"/>
      <c r="C834" s="79"/>
      <c r="D834" s="6"/>
      <c r="E834" s="1"/>
      <c r="F834" s="8"/>
      <c r="G834" s="10"/>
      <c r="J834" s="14"/>
      <c r="K834" s="8"/>
      <c r="L834" s="16"/>
      <c r="M834" s="16"/>
      <c r="N834" s="8"/>
      <c r="O834" s="16"/>
      <c r="P834" s="8"/>
    </row>
    <row r="835" spans="1:16" ht="15.75" customHeight="1">
      <c r="A835" s="57"/>
      <c r="B835" s="63"/>
      <c r="C835" s="79"/>
      <c r="D835" s="6"/>
      <c r="E835" s="1"/>
      <c r="F835" s="8"/>
      <c r="G835" s="10"/>
      <c r="J835" s="14"/>
      <c r="K835" s="8"/>
      <c r="L835" s="16"/>
      <c r="M835" s="16"/>
      <c r="N835" s="8"/>
      <c r="O835" s="16"/>
      <c r="P835" s="8"/>
    </row>
    <row r="836" spans="1:16" ht="15.75" customHeight="1">
      <c r="A836" s="57"/>
      <c r="B836" s="63"/>
      <c r="C836" s="79"/>
      <c r="D836" s="6"/>
      <c r="E836" s="1"/>
      <c r="F836" s="8"/>
      <c r="G836" s="10"/>
      <c r="J836" s="14"/>
      <c r="K836" s="8"/>
      <c r="L836" s="16"/>
      <c r="M836" s="16"/>
      <c r="N836" s="8"/>
      <c r="O836" s="16"/>
      <c r="P836" s="8"/>
    </row>
    <row r="837" spans="1:16" ht="15.75" customHeight="1">
      <c r="A837" s="57"/>
      <c r="B837" s="63"/>
      <c r="C837" s="79"/>
      <c r="D837" s="6"/>
      <c r="E837" s="1"/>
      <c r="F837" s="8"/>
      <c r="G837" s="10"/>
      <c r="J837" s="14"/>
      <c r="K837" s="8"/>
      <c r="L837" s="16"/>
      <c r="M837" s="16"/>
      <c r="N837" s="8"/>
      <c r="O837" s="16"/>
      <c r="P837" s="8"/>
    </row>
    <row r="838" spans="1:16" ht="15.75" customHeight="1">
      <c r="A838" s="57"/>
      <c r="B838" s="63"/>
      <c r="C838" s="79"/>
      <c r="D838" s="6"/>
      <c r="E838" s="1"/>
      <c r="F838" s="8"/>
      <c r="G838" s="10"/>
      <c r="J838" s="14"/>
      <c r="K838" s="8"/>
      <c r="L838" s="16"/>
      <c r="M838" s="16"/>
      <c r="N838" s="8"/>
      <c r="O838" s="16"/>
      <c r="P838" s="8"/>
    </row>
    <row r="839" spans="1:16" ht="15.75" customHeight="1">
      <c r="A839" s="57"/>
      <c r="B839" s="63"/>
      <c r="C839" s="79"/>
      <c r="D839" s="6"/>
      <c r="E839" s="1"/>
      <c r="F839" s="8"/>
      <c r="G839" s="10"/>
      <c r="J839" s="14"/>
      <c r="K839" s="8"/>
      <c r="L839" s="16"/>
      <c r="M839" s="16"/>
      <c r="N839" s="8"/>
      <c r="O839" s="16"/>
      <c r="P839" s="8"/>
    </row>
    <row r="840" spans="1:16" ht="15.75" customHeight="1">
      <c r="A840" s="57"/>
      <c r="B840" s="63"/>
      <c r="C840" s="79"/>
      <c r="D840" s="6"/>
      <c r="E840" s="1"/>
      <c r="F840" s="8"/>
      <c r="G840" s="10"/>
      <c r="J840" s="14"/>
      <c r="K840" s="8"/>
      <c r="L840" s="16"/>
      <c r="M840" s="16"/>
      <c r="N840" s="8"/>
      <c r="O840" s="16"/>
      <c r="P840" s="8"/>
    </row>
    <row r="841" spans="1:16" ht="15.75" customHeight="1">
      <c r="A841" s="57"/>
      <c r="B841" s="63"/>
      <c r="C841" s="79"/>
      <c r="D841" s="6"/>
      <c r="E841" s="1"/>
      <c r="F841" s="8"/>
      <c r="G841" s="10"/>
      <c r="J841" s="14"/>
      <c r="K841" s="8"/>
      <c r="L841" s="16"/>
      <c r="M841" s="16"/>
      <c r="N841" s="8"/>
      <c r="O841" s="16"/>
      <c r="P841" s="8"/>
    </row>
    <row r="842" spans="1:16" ht="15.75" customHeight="1">
      <c r="A842" s="57"/>
      <c r="B842" s="63"/>
      <c r="C842" s="79"/>
      <c r="D842" s="6"/>
      <c r="E842" s="1"/>
      <c r="F842" s="8"/>
      <c r="G842" s="10"/>
      <c r="J842" s="14"/>
      <c r="K842" s="8"/>
      <c r="L842" s="16"/>
      <c r="M842" s="16"/>
      <c r="N842" s="8"/>
      <c r="O842" s="16"/>
      <c r="P842" s="8"/>
    </row>
    <row r="843" spans="1:16" ht="15.75" customHeight="1">
      <c r="A843" s="57"/>
      <c r="B843" s="63"/>
      <c r="C843" s="79"/>
      <c r="D843" s="6"/>
      <c r="E843" s="1"/>
      <c r="F843" s="8"/>
      <c r="G843" s="10"/>
      <c r="J843" s="14"/>
      <c r="K843" s="8"/>
      <c r="L843" s="16"/>
      <c r="M843" s="16"/>
      <c r="N843" s="8"/>
      <c r="O843" s="16"/>
      <c r="P843" s="8"/>
    </row>
    <row r="844" spans="1:16" ht="15.75" customHeight="1">
      <c r="A844" s="57"/>
      <c r="B844" s="63"/>
      <c r="C844" s="79"/>
      <c r="D844" s="6"/>
      <c r="E844" s="1"/>
      <c r="F844" s="8"/>
      <c r="G844" s="10"/>
      <c r="J844" s="14"/>
      <c r="K844" s="8"/>
      <c r="L844" s="16"/>
      <c r="M844" s="16"/>
      <c r="N844" s="8"/>
      <c r="O844" s="16"/>
      <c r="P844" s="8"/>
    </row>
    <row r="845" spans="1:16" ht="15.75" customHeight="1">
      <c r="A845" s="57"/>
      <c r="B845" s="63"/>
      <c r="C845" s="79"/>
      <c r="D845" s="6"/>
      <c r="E845" s="1"/>
      <c r="F845" s="8"/>
      <c r="G845" s="10"/>
      <c r="J845" s="14"/>
      <c r="K845" s="8"/>
      <c r="L845" s="16"/>
      <c r="M845" s="16"/>
      <c r="N845" s="8"/>
      <c r="O845" s="16"/>
      <c r="P845" s="8"/>
    </row>
    <row r="846" spans="1:16" ht="15.75" customHeight="1">
      <c r="A846" s="57"/>
      <c r="B846" s="63"/>
      <c r="C846" s="79"/>
      <c r="D846" s="6"/>
      <c r="E846" s="1"/>
      <c r="F846" s="8"/>
      <c r="G846" s="10"/>
      <c r="J846" s="14"/>
      <c r="K846" s="8"/>
      <c r="L846" s="16"/>
      <c r="M846" s="16"/>
      <c r="N846" s="8"/>
      <c r="O846" s="16"/>
      <c r="P846" s="8"/>
    </row>
    <row r="847" spans="1:16" ht="15.75" customHeight="1">
      <c r="A847" s="57"/>
      <c r="B847" s="63"/>
      <c r="C847" s="79"/>
      <c r="D847" s="6"/>
      <c r="E847" s="1"/>
      <c r="F847" s="8"/>
      <c r="G847" s="10"/>
      <c r="J847" s="14"/>
      <c r="K847" s="8"/>
      <c r="L847" s="16"/>
      <c r="M847" s="16"/>
      <c r="N847" s="8"/>
      <c r="O847" s="16"/>
      <c r="P847" s="8"/>
    </row>
    <row r="848" spans="1:16" ht="15.75" customHeight="1">
      <c r="A848" s="57"/>
      <c r="B848" s="63"/>
      <c r="C848" s="79"/>
      <c r="D848" s="6"/>
      <c r="E848" s="1"/>
      <c r="F848" s="8"/>
      <c r="G848" s="10"/>
      <c r="J848" s="14"/>
      <c r="K848" s="8"/>
      <c r="L848" s="16"/>
      <c r="M848" s="16"/>
      <c r="N848" s="8"/>
      <c r="O848" s="16"/>
      <c r="P848" s="8"/>
    </row>
    <row r="849" spans="1:16" ht="15.75" customHeight="1">
      <c r="A849" s="57"/>
      <c r="B849" s="63"/>
      <c r="C849" s="79"/>
      <c r="D849" s="6"/>
      <c r="E849" s="1"/>
      <c r="F849" s="8"/>
      <c r="G849" s="10"/>
      <c r="J849" s="14"/>
      <c r="K849" s="8"/>
      <c r="L849" s="16"/>
      <c r="M849" s="16"/>
      <c r="N849" s="8"/>
      <c r="O849" s="16"/>
      <c r="P849" s="8"/>
    </row>
    <row r="850" spans="1:16" ht="15.75" customHeight="1">
      <c r="A850" s="57"/>
      <c r="B850" s="63"/>
      <c r="C850" s="79"/>
      <c r="D850" s="6"/>
      <c r="E850" s="1"/>
      <c r="F850" s="8"/>
      <c r="G850" s="10"/>
      <c r="J850" s="14"/>
      <c r="K850" s="8"/>
      <c r="L850" s="16"/>
      <c r="M850" s="16"/>
      <c r="N850" s="8"/>
      <c r="O850" s="16"/>
      <c r="P850" s="8"/>
    </row>
    <row r="851" spans="1:16" ht="15.75" customHeight="1">
      <c r="A851" s="57"/>
      <c r="B851" s="63"/>
      <c r="C851" s="79"/>
      <c r="D851" s="6"/>
      <c r="E851" s="1"/>
      <c r="F851" s="8"/>
      <c r="G851" s="10"/>
      <c r="J851" s="14"/>
      <c r="K851" s="8"/>
      <c r="L851" s="16"/>
      <c r="M851" s="16"/>
      <c r="N851" s="8"/>
      <c r="O851" s="16"/>
      <c r="P851" s="8"/>
    </row>
    <row r="852" spans="1:16" ht="15.75" customHeight="1">
      <c r="A852" s="57"/>
      <c r="B852" s="63"/>
      <c r="C852" s="79"/>
      <c r="D852" s="6"/>
      <c r="E852" s="1"/>
      <c r="F852" s="8"/>
      <c r="G852" s="10"/>
      <c r="J852" s="14"/>
      <c r="K852" s="8"/>
      <c r="L852" s="16"/>
      <c r="M852" s="16"/>
      <c r="N852" s="8"/>
      <c r="O852" s="16"/>
      <c r="P852" s="8"/>
    </row>
    <row r="853" spans="1:16" ht="15.75" customHeight="1">
      <c r="A853" s="57"/>
      <c r="B853" s="63"/>
      <c r="C853" s="79"/>
      <c r="D853" s="6"/>
      <c r="E853" s="1"/>
      <c r="F853" s="8"/>
      <c r="G853" s="10"/>
      <c r="J853" s="14"/>
      <c r="K853" s="8"/>
      <c r="L853" s="16"/>
      <c r="M853" s="16"/>
      <c r="N853" s="8"/>
      <c r="O853" s="16"/>
      <c r="P853" s="8"/>
    </row>
    <row r="854" spans="1:16" ht="15.75" customHeight="1">
      <c r="A854" s="57"/>
      <c r="B854" s="63"/>
      <c r="C854" s="79"/>
      <c r="D854" s="6"/>
      <c r="E854" s="1"/>
      <c r="F854" s="8"/>
      <c r="G854" s="10"/>
      <c r="J854" s="14"/>
      <c r="K854" s="8"/>
      <c r="L854" s="16"/>
      <c r="M854" s="16"/>
      <c r="N854" s="8"/>
      <c r="O854" s="16"/>
      <c r="P854" s="8"/>
    </row>
    <row r="855" spans="1:16" ht="15.75" customHeight="1">
      <c r="A855" s="57"/>
      <c r="B855" s="63"/>
      <c r="C855" s="79"/>
      <c r="D855" s="6"/>
      <c r="E855" s="1"/>
      <c r="F855" s="8"/>
      <c r="G855" s="10"/>
      <c r="J855" s="14"/>
      <c r="K855" s="8"/>
      <c r="L855" s="16"/>
      <c r="M855" s="16"/>
      <c r="N855" s="8"/>
      <c r="O855" s="16"/>
      <c r="P855" s="8"/>
    </row>
    <row r="856" spans="1:16" ht="15.75" customHeight="1">
      <c r="A856" s="57"/>
      <c r="B856" s="63"/>
      <c r="C856" s="79"/>
      <c r="D856" s="6"/>
      <c r="E856" s="1"/>
      <c r="F856" s="8"/>
      <c r="G856" s="10"/>
      <c r="J856" s="14"/>
      <c r="K856" s="8"/>
      <c r="L856" s="16"/>
      <c r="M856" s="16"/>
      <c r="N856" s="8"/>
      <c r="O856" s="16"/>
      <c r="P856" s="8"/>
    </row>
    <row r="857" spans="1:16" ht="15.75" customHeight="1">
      <c r="A857" s="57"/>
      <c r="B857" s="63"/>
      <c r="C857" s="79"/>
      <c r="D857" s="6"/>
      <c r="E857" s="1"/>
      <c r="F857" s="8"/>
      <c r="G857" s="10"/>
      <c r="J857" s="14"/>
      <c r="K857" s="8"/>
      <c r="L857" s="16"/>
      <c r="M857" s="16"/>
      <c r="N857" s="8"/>
      <c r="O857" s="16"/>
      <c r="P857" s="8"/>
    </row>
    <row r="858" spans="1:16" ht="15.75" customHeight="1">
      <c r="A858" s="57"/>
      <c r="B858" s="63"/>
      <c r="C858" s="79"/>
      <c r="D858" s="6"/>
      <c r="E858" s="1"/>
      <c r="F858" s="8"/>
      <c r="G858" s="10"/>
      <c r="J858" s="14"/>
      <c r="K858" s="8"/>
      <c r="L858" s="16"/>
      <c r="M858" s="16"/>
      <c r="N858" s="8"/>
      <c r="O858" s="16"/>
      <c r="P858" s="8"/>
    </row>
    <row r="859" spans="1:16" ht="15.75" customHeight="1">
      <c r="A859" s="57"/>
      <c r="B859" s="63"/>
      <c r="C859" s="79"/>
      <c r="D859" s="6"/>
      <c r="E859" s="1"/>
      <c r="F859" s="8"/>
      <c r="G859" s="10"/>
      <c r="J859" s="14"/>
      <c r="K859" s="8"/>
      <c r="L859" s="16"/>
      <c r="M859" s="16"/>
      <c r="N859" s="8"/>
      <c r="O859" s="16"/>
      <c r="P859" s="8"/>
    </row>
    <row r="860" spans="1:16" ht="15.75" customHeight="1">
      <c r="A860" s="57"/>
      <c r="B860" s="63"/>
      <c r="C860" s="79"/>
      <c r="D860" s="6"/>
      <c r="E860" s="1"/>
      <c r="F860" s="8"/>
      <c r="G860" s="10"/>
      <c r="J860" s="14"/>
      <c r="K860" s="8"/>
      <c r="L860" s="16"/>
      <c r="M860" s="16"/>
      <c r="N860" s="8"/>
      <c r="O860" s="16"/>
      <c r="P860" s="8"/>
    </row>
    <row r="861" spans="1:16" ht="15.75" customHeight="1">
      <c r="A861" s="57"/>
      <c r="B861" s="63"/>
      <c r="C861" s="79"/>
      <c r="D861" s="6"/>
      <c r="E861" s="1"/>
      <c r="F861" s="8"/>
      <c r="G861" s="10"/>
      <c r="J861" s="14"/>
      <c r="K861" s="8"/>
      <c r="L861" s="16"/>
      <c r="M861" s="16"/>
      <c r="N861" s="8"/>
      <c r="O861" s="16"/>
      <c r="P861" s="8"/>
    </row>
    <row r="862" spans="1:16" ht="15.75" customHeight="1">
      <c r="A862" s="57"/>
      <c r="B862" s="63"/>
      <c r="C862" s="79"/>
      <c r="D862" s="6"/>
      <c r="E862" s="1"/>
      <c r="F862" s="8"/>
      <c r="G862" s="10"/>
      <c r="J862" s="14"/>
      <c r="K862" s="8"/>
      <c r="L862" s="16"/>
      <c r="M862" s="16"/>
      <c r="N862" s="8"/>
      <c r="O862" s="16"/>
      <c r="P862" s="8"/>
    </row>
    <row r="863" spans="1:16" ht="15.75" customHeight="1">
      <c r="A863" s="57"/>
      <c r="B863" s="63"/>
      <c r="C863" s="79"/>
      <c r="D863" s="6"/>
      <c r="E863" s="1"/>
      <c r="F863" s="8"/>
      <c r="G863" s="10"/>
      <c r="J863" s="14"/>
      <c r="K863" s="8"/>
      <c r="L863" s="16"/>
      <c r="M863" s="16"/>
      <c r="N863" s="8"/>
      <c r="O863" s="16"/>
      <c r="P863" s="8"/>
    </row>
    <row r="864" spans="1:16" ht="15.75" customHeight="1">
      <c r="A864" s="57"/>
      <c r="B864" s="63"/>
      <c r="C864" s="79"/>
      <c r="D864" s="6"/>
      <c r="E864" s="1"/>
      <c r="F864" s="8"/>
      <c r="G864" s="10"/>
      <c r="J864" s="14"/>
      <c r="K864" s="8"/>
      <c r="L864" s="16"/>
      <c r="M864" s="16"/>
      <c r="N864" s="8"/>
      <c r="O864" s="16"/>
      <c r="P864" s="8"/>
    </row>
    <row r="865" spans="1:16" ht="15.75" customHeight="1">
      <c r="A865" s="57"/>
      <c r="B865" s="63"/>
      <c r="C865" s="79"/>
      <c r="D865" s="6"/>
      <c r="E865" s="1"/>
      <c r="F865" s="8"/>
      <c r="G865" s="10"/>
      <c r="J865" s="14"/>
      <c r="K865" s="8"/>
      <c r="L865" s="16"/>
      <c r="M865" s="16"/>
      <c r="N865" s="8"/>
      <c r="O865" s="16"/>
      <c r="P865" s="8"/>
    </row>
    <row r="866" spans="1:16" ht="15.75" customHeight="1">
      <c r="A866" s="57"/>
      <c r="B866" s="63"/>
      <c r="C866" s="79"/>
      <c r="D866" s="6"/>
      <c r="E866" s="1"/>
      <c r="F866" s="8"/>
      <c r="G866" s="10"/>
      <c r="J866" s="14"/>
      <c r="K866" s="8"/>
      <c r="L866" s="16"/>
      <c r="M866" s="16"/>
      <c r="N866" s="8"/>
      <c r="O866" s="16"/>
      <c r="P866" s="8"/>
    </row>
    <row r="867" spans="1:16" ht="15.75" customHeight="1">
      <c r="A867" s="57"/>
      <c r="B867" s="63"/>
      <c r="C867" s="79"/>
      <c r="D867" s="6"/>
      <c r="E867" s="1"/>
      <c r="F867" s="8"/>
      <c r="G867" s="10"/>
      <c r="J867" s="14"/>
      <c r="K867" s="8"/>
      <c r="L867" s="16"/>
      <c r="M867" s="16"/>
      <c r="N867" s="8"/>
      <c r="O867" s="16"/>
      <c r="P867" s="8"/>
    </row>
    <row r="868" spans="1:16" ht="15.75" customHeight="1">
      <c r="A868" s="57"/>
      <c r="B868" s="63"/>
      <c r="C868" s="79"/>
      <c r="D868" s="6"/>
      <c r="E868" s="1"/>
      <c r="F868" s="8"/>
      <c r="G868" s="10"/>
      <c r="J868" s="14"/>
      <c r="K868" s="8"/>
      <c r="L868" s="16"/>
      <c r="M868" s="16"/>
      <c r="N868" s="8"/>
      <c r="O868" s="16"/>
      <c r="P868" s="8"/>
    </row>
    <row r="869" spans="1:16" ht="15.75" customHeight="1">
      <c r="A869" s="57"/>
      <c r="B869" s="63"/>
      <c r="C869" s="79"/>
      <c r="D869" s="6"/>
      <c r="E869" s="1"/>
      <c r="F869" s="8"/>
      <c r="G869" s="10"/>
      <c r="J869" s="14"/>
      <c r="K869" s="8"/>
      <c r="L869" s="16"/>
      <c r="M869" s="16"/>
      <c r="N869" s="8"/>
      <c r="O869" s="16"/>
      <c r="P869" s="8"/>
    </row>
    <row r="870" spans="1:16" ht="15.75" customHeight="1">
      <c r="A870" s="57"/>
      <c r="B870" s="63"/>
      <c r="C870" s="79"/>
      <c r="D870" s="6"/>
      <c r="E870" s="1"/>
      <c r="F870" s="8"/>
      <c r="G870" s="10"/>
      <c r="J870" s="14"/>
      <c r="K870" s="8"/>
      <c r="L870" s="16"/>
      <c r="M870" s="16"/>
      <c r="N870" s="8"/>
      <c r="O870" s="16"/>
      <c r="P870" s="8"/>
    </row>
    <row r="871" spans="1:16" ht="15.75" customHeight="1">
      <c r="A871" s="57"/>
      <c r="B871" s="63"/>
      <c r="C871" s="79"/>
      <c r="D871" s="6"/>
      <c r="E871" s="1"/>
      <c r="F871" s="8"/>
      <c r="G871" s="10"/>
      <c r="J871" s="14"/>
      <c r="K871" s="8"/>
      <c r="L871" s="16"/>
      <c r="M871" s="16"/>
      <c r="N871" s="8"/>
      <c r="O871" s="16"/>
      <c r="P871" s="8"/>
    </row>
    <row r="872" spans="1:16" ht="15.75" customHeight="1">
      <c r="A872" s="57"/>
      <c r="B872" s="63"/>
      <c r="C872" s="79"/>
      <c r="D872" s="6"/>
      <c r="E872" s="1"/>
      <c r="F872" s="8"/>
      <c r="G872" s="10"/>
      <c r="J872" s="14"/>
      <c r="K872" s="8"/>
      <c r="L872" s="16"/>
      <c r="M872" s="16"/>
      <c r="N872" s="8"/>
      <c r="O872" s="16"/>
      <c r="P872" s="8"/>
    </row>
    <row r="873" spans="1:16" ht="15.75" customHeight="1">
      <c r="A873" s="57"/>
      <c r="B873" s="63"/>
      <c r="C873" s="79"/>
      <c r="D873" s="6"/>
      <c r="E873" s="1"/>
      <c r="F873" s="8"/>
      <c r="G873" s="10"/>
      <c r="J873" s="14"/>
      <c r="K873" s="8"/>
      <c r="L873" s="16"/>
      <c r="M873" s="16"/>
      <c r="N873" s="8"/>
      <c r="O873" s="16"/>
      <c r="P873" s="8"/>
    </row>
    <row r="874" spans="1:16" ht="15.75" customHeight="1">
      <c r="A874" s="57"/>
      <c r="B874" s="63"/>
      <c r="C874" s="79"/>
      <c r="D874" s="6"/>
      <c r="E874" s="1"/>
      <c r="F874" s="8"/>
      <c r="G874" s="10"/>
      <c r="J874" s="14"/>
      <c r="K874" s="8"/>
      <c r="L874" s="16"/>
      <c r="M874" s="16"/>
      <c r="N874" s="8"/>
      <c r="O874" s="16"/>
      <c r="P874" s="8"/>
    </row>
    <row r="875" spans="1:16" ht="15.75" customHeight="1">
      <c r="A875" s="57"/>
      <c r="B875" s="63"/>
      <c r="C875" s="79"/>
      <c r="D875" s="6"/>
      <c r="E875" s="1"/>
      <c r="F875" s="8"/>
      <c r="G875" s="10"/>
      <c r="J875" s="14"/>
      <c r="K875" s="8"/>
      <c r="L875" s="16"/>
      <c r="M875" s="16"/>
      <c r="N875" s="8"/>
      <c r="O875" s="16"/>
      <c r="P875" s="8"/>
    </row>
    <row r="876" spans="1:16" ht="15.75" customHeight="1">
      <c r="A876" s="57"/>
      <c r="B876" s="63"/>
      <c r="C876" s="79"/>
      <c r="D876" s="6"/>
      <c r="E876" s="1"/>
      <c r="F876" s="8"/>
      <c r="G876" s="10"/>
      <c r="J876" s="14"/>
      <c r="K876" s="8"/>
      <c r="L876" s="16"/>
      <c r="M876" s="16"/>
      <c r="N876" s="8"/>
      <c r="O876" s="16"/>
      <c r="P876" s="8"/>
    </row>
    <row r="877" spans="1:16" ht="15.75" customHeight="1">
      <c r="A877" s="57"/>
      <c r="B877" s="63"/>
      <c r="C877" s="79"/>
      <c r="D877" s="6"/>
      <c r="E877" s="1"/>
      <c r="F877" s="8"/>
      <c r="G877" s="10"/>
      <c r="J877" s="14"/>
      <c r="K877" s="8"/>
      <c r="L877" s="16"/>
      <c r="M877" s="16"/>
      <c r="N877" s="8"/>
      <c r="O877" s="16"/>
      <c r="P877" s="8"/>
    </row>
    <row r="878" spans="1:16" ht="15.75" customHeight="1">
      <c r="A878" s="57"/>
      <c r="B878" s="63"/>
      <c r="C878" s="79"/>
      <c r="D878" s="6"/>
      <c r="E878" s="1"/>
      <c r="F878" s="8"/>
      <c r="G878" s="10"/>
      <c r="J878" s="14"/>
      <c r="K878" s="8"/>
      <c r="L878" s="16"/>
      <c r="M878" s="16"/>
      <c r="N878" s="8"/>
      <c r="O878" s="16"/>
      <c r="P878" s="8"/>
    </row>
    <row r="879" spans="1:16" ht="15.75" customHeight="1">
      <c r="A879" s="57"/>
      <c r="B879" s="63"/>
      <c r="C879" s="79"/>
      <c r="D879" s="6"/>
      <c r="E879" s="1"/>
      <c r="F879" s="8"/>
      <c r="G879" s="10"/>
      <c r="J879" s="14"/>
      <c r="K879" s="8"/>
      <c r="L879" s="16"/>
      <c r="M879" s="16"/>
      <c r="N879" s="8"/>
      <c r="O879" s="16"/>
      <c r="P879" s="8"/>
    </row>
    <row r="880" spans="1:16" ht="15.75" customHeight="1">
      <c r="A880" s="57"/>
      <c r="B880" s="63"/>
      <c r="C880" s="79"/>
      <c r="D880" s="6"/>
      <c r="E880" s="1"/>
      <c r="F880" s="8"/>
      <c r="G880" s="10"/>
      <c r="J880" s="14"/>
      <c r="K880" s="8"/>
      <c r="L880" s="16"/>
      <c r="M880" s="16"/>
      <c r="N880" s="8"/>
      <c r="O880" s="16"/>
      <c r="P880" s="8"/>
    </row>
    <row r="881" spans="1:16" ht="15.75" customHeight="1">
      <c r="A881" s="57"/>
      <c r="B881" s="63"/>
      <c r="C881" s="79"/>
      <c r="D881" s="6"/>
      <c r="E881" s="1"/>
      <c r="F881" s="8"/>
      <c r="G881" s="10"/>
      <c r="J881" s="14"/>
      <c r="K881" s="8"/>
      <c r="L881" s="16"/>
      <c r="M881" s="16"/>
      <c r="N881" s="8"/>
      <c r="O881" s="16"/>
      <c r="P881" s="8"/>
    </row>
    <row r="882" spans="1:16" ht="15.75" customHeight="1">
      <c r="A882" s="57"/>
      <c r="B882" s="63"/>
      <c r="C882" s="79"/>
      <c r="D882" s="6"/>
      <c r="E882" s="1"/>
      <c r="F882" s="8"/>
      <c r="G882" s="10"/>
      <c r="J882" s="14"/>
      <c r="K882" s="8"/>
      <c r="L882" s="16"/>
      <c r="M882" s="16"/>
      <c r="N882" s="8"/>
      <c r="O882" s="16"/>
      <c r="P882" s="8"/>
    </row>
    <row r="883" spans="1:16" ht="15.75" customHeight="1">
      <c r="A883" s="57"/>
      <c r="B883" s="63"/>
      <c r="C883" s="79"/>
      <c r="D883" s="6"/>
      <c r="E883" s="1"/>
      <c r="F883" s="8"/>
      <c r="G883" s="10"/>
      <c r="J883" s="14"/>
      <c r="K883" s="8"/>
      <c r="L883" s="16"/>
      <c r="M883" s="16"/>
      <c r="N883" s="8"/>
      <c r="O883" s="16"/>
      <c r="P883" s="8"/>
    </row>
    <row r="884" spans="1:16" ht="15.75" customHeight="1">
      <c r="A884" s="57"/>
      <c r="B884" s="63"/>
      <c r="C884" s="79"/>
      <c r="D884" s="6"/>
      <c r="E884" s="1"/>
      <c r="F884" s="8"/>
      <c r="G884" s="10"/>
      <c r="J884" s="14"/>
      <c r="K884" s="8"/>
      <c r="L884" s="16"/>
      <c r="M884" s="16"/>
      <c r="N884" s="8"/>
      <c r="O884" s="16"/>
      <c r="P884" s="8"/>
    </row>
    <row r="885" spans="1:16" ht="15.75" customHeight="1">
      <c r="A885" s="57"/>
      <c r="B885" s="63"/>
      <c r="C885" s="79"/>
      <c r="D885" s="6"/>
      <c r="E885" s="1"/>
      <c r="F885" s="8"/>
      <c r="G885" s="10"/>
      <c r="J885" s="14"/>
      <c r="K885" s="8"/>
      <c r="L885" s="16"/>
      <c r="M885" s="16"/>
      <c r="N885" s="8"/>
      <c r="O885" s="16"/>
      <c r="P885" s="8"/>
    </row>
    <row r="886" spans="1:16" ht="15.75" customHeight="1">
      <c r="A886" s="57"/>
      <c r="B886" s="63"/>
      <c r="C886" s="79"/>
      <c r="D886" s="6"/>
      <c r="E886" s="1"/>
      <c r="F886" s="8"/>
      <c r="G886" s="10"/>
      <c r="J886" s="14"/>
      <c r="K886" s="8"/>
      <c r="L886" s="16"/>
      <c r="M886" s="16"/>
      <c r="N886" s="8"/>
      <c r="O886" s="16"/>
      <c r="P886" s="8"/>
    </row>
    <row r="887" spans="1:16" ht="15.75" customHeight="1">
      <c r="A887" s="57"/>
      <c r="B887" s="63"/>
      <c r="C887" s="79"/>
      <c r="D887" s="6"/>
      <c r="E887" s="1"/>
      <c r="F887" s="8"/>
      <c r="G887" s="10"/>
      <c r="J887" s="14"/>
      <c r="K887" s="8"/>
      <c r="L887" s="16"/>
      <c r="M887" s="16"/>
      <c r="N887" s="8"/>
      <c r="O887" s="16"/>
      <c r="P887" s="8"/>
    </row>
    <row r="888" spans="1:16" ht="15.75" customHeight="1">
      <c r="A888" s="57"/>
      <c r="B888" s="63"/>
      <c r="C888" s="79"/>
      <c r="D888" s="6"/>
      <c r="E888" s="1"/>
      <c r="F888" s="8"/>
      <c r="G888" s="10"/>
      <c r="J888" s="14"/>
      <c r="K888" s="8"/>
      <c r="L888" s="16"/>
      <c r="M888" s="16"/>
      <c r="N888" s="8"/>
      <c r="O888" s="16"/>
      <c r="P888" s="8"/>
    </row>
    <row r="889" spans="1:16" ht="15.75" customHeight="1">
      <c r="A889" s="57"/>
      <c r="B889" s="63"/>
      <c r="C889" s="79"/>
      <c r="D889" s="6"/>
      <c r="E889" s="1"/>
      <c r="F889" s="8"/>
      <c r="G889" s="10"/>
      <c r="J889" s="14"/>
      <c r="K889" s="8"/>
      <c r="L889" s="16"/>
      <c r="M889" s="16"/>
      <c r="N889" s="8"/>
      <c r="O889" s="16"/>
      <c r="P889" s="8"/>
    </row>
    <row r="890" spans="1:16" ht="15.75" customHeight="1">
      <c r="A890" s="57"/>
      <c r="B890" s="63"/>
      <c r="C890" s="79"/>
      <c r="D890" s="6"/>
      <c r="E890" s="1"/>
      <c r="F890" s="8"/>
      <c r="G890" s="10"/>
      <c r="J890" s="14"/>
      <c r="K890" s="8"/>
      <c r="L890" s="16"/>
      <c r="M890" s="16"/>
      <c r="N890" s="8"/>
      <c r="O890" s="16"/>
      <c r="P890" s="8"/>
    </row>
    <row r="891" spans="1:16" ht="15.75" customHeight="1">
      <c r="A891" s="57"/>
      <c r="B891" s="63"/>
      <c r="C891" s="79"/>
      <c r="D891" s="6"/>
      <c r="E891" s="1"/>
      <c r="F891" s="8"/>
      <c r="G891" s="10"/>
      <c r="J891" s="14"/>
      <c r="K891" s="8"/>
      <c r="L891" s="16"/>
      <c r="M891" s="16"/>
      <c r="N891" s="8"/>
      <c r="O891" s="16"/>
      <c r="P891" s="8"/>
    </row>
    <row r="892" spans="1:16" ht="15.75" customHeight="1">
      <c r="A892" s="57"/>
      <c r="B892" s="63"/>
      <c r="C892" s="79"/>
      <c r="D892" s="6"/>
      <c r="E892" s="1"/>
      <c r="F892" s="8"/>
      <c r="G892" s="10"/>
      <c r="J892" s="14"/>
      <c r="K892" s="8"/>
      <c r="L892" s="16"/>
      <c r="M892" s="16"/>
      <c r="N892" s="8"/>
      <c r="O892" s="16"/>
      <c r="P892" s="8"/>
    </row>
    <row r="893" spans="1:16" ht="15.75" customHeight="1">
      <c r="A893" s="57"/>
      <c r="B893" s="63"/>
      <c r="C893" s="79"/>
      <c r="D893" s="6"/>
      <c r="E893" s="1"/>
      <c r="F893" s="8"/>
      <c r="G893" s="10"/>
      <c r="J893" s="14"/>
      <c r="K893" s="8"/>
      <c r="L893" s="16"/>
      <c r="M893" s="16"/>
      <c r="N893" s="8"/>
      <c r="O893" s="16"/>
      <c r="P893" s="8"/>
    </row>
    <row r="894" spans="1:16" ht="15.75" customHeight="1">
      <c r="A894" s="57"/>
      <c r="B894" s="63"/>
      <c r="C894" s="79"/>
      <c r="D894" s="6"/>
      <c r="E894" s="1"/>
      <c r="F894" s="8"/>
      <c r="G894" s="10"/>
      <c r="J894" s="14"/>
      <c r="K894" s="8"/>
      <c r="L894" s="16"/>
      <c r="M894" s="16"/>
      <c r="N894" s="8"/>
      <c r="O894" s="16"/>
      <c r="P894" s="8"/>
    </row>
    <row r="895" spans="1:16" ht="15.75" customHeight="1">
      <c r="A895" s="57"/>
      <c r="B895" s="63"/>
      <c r="C895" s="79"/>
      <c r="D895" s="6"/>
      <c r="E895" s="1"/>
      <c r="F895" s="8"/>
      <c r="G895" s="10"/>
      <c r="J895" s="14"/>
      <c r="K895" s="8"/>
      <c r="L895" s="16"/>
      <c r="M895" s="16"/>
      <c r="N895" s="8"/>
      <c r="O895" s="16"/>
      <c r="P895" s="8"/>
    </row>
    <row r="896" spans="1:16" ht="15.75" customHeight="1">
      <c r="A896" s="57"/>
      <c r="B896" s="63"/>
      <c r="C896" s="79"/>
      <c r="D896" s="6"/>
      <c r="E896" s="1"/>
      <c r="F896" s="8"/>
      <c r="G896" s="10"/>
      <c r="J896" s="14"/>
      <c r="K896" s="8"/>
      <c r="L896" s="16"/>
      <c r="M896" s="16"/>
      <c r="N896" s="8"/>
      <c r="O896" s="16"/>
      <c r="P896" s="8"/>
    </row>
    <row r="897" spans="1:16" ht="15.75" customHeight="1">
      <c r="A897" s="57"/>
      <c r="B897" s="63"/>
      <c r="C897" s="79"/>
      <c r="D897" s="6"/>
      <c r="E897" s="1"/>
      <c r="F897" s="8"/>
      <c r="G897" s="10"/>
      <c r="J897" s="14"/>
      <c r="K897" s="8"/>
      <c r="L897" s="16"/>
      <c r="M897" s="16"/>
      <c r="N897" s="8"/>
      <c r="O897" s="16"/>
      <c r="P897" s="8"/>
    </row>
    <row r="898" spans="1:16" ht="15.75" customHeight="1">
      <c r="A898" s="57"/>
      <c r="B898" s="63"/>
      <c r="C898" s="79"/>
      <c r="D898" s="6"/>
      <c r="E898" s="1"/>
      <c r="F898" s="8"/>
      <c r="G898" s="10"/>
      <c r="J898" s="14"/>
      <c r="K898" s="8"/>
      <c r="L898" s="16"/>
      <c r="M898" s="16"/>
      <c r="N898" s="8"/>
      <c r="O898" s="16"/>
      <c r="P898" s="8"/>
    </row>
    <row r="899" spans="1:16" ht="15.75" customHeight="1">
      <c r="A899" s="57"/>
      <c r="B899" s="63"/>
      <c r="C899" s="79"/>
      <c r="D899" s="6"/>
      <c r="E899" s="1"/>
      <c r="F899" s="8"/>
      <c r="G899" s="10"/>
      <c r="J899" s="14"/>
      <c r="K899" s="8"/>
      <c r="L899" s="16"/>
      <c r="M899" s="16"/>
      <c r="N899" s="8"/>
      <c r="O899" s="16"/>
      <c r="P899" s="8"/>
    </row>
    <row r="900" spans="1:16" ht="15.75" customHeight="1">
      <c r="A900" s="57"/>
      <c r="B900" s="63"/>
      <c r="C900" s="79"/>
      <c r="D900" s="6"/>
      <c r="E900" s="1"/>
      <c r="F900" s="8"/>
      <c r="G900" s="10"/>
      <c r="J900" s="14"/>
      <c r="K900" s="8"/>
      <c r="L900" s="16"/>
      <c r="M900" s="16"/>
      <c r="N900" s="8"/>
      <c r="O900" s="16"/>
      <c r="P900" s="8"/>
    </row>
    <row r="901" spans="1:16" ht="15.75" customHeight="1">
      <c r="A901" s="57"/>
      <c r="B901" s="63"/>
      <c r="C901" s="79"/>
      <c r="D901" s="6"/>
      <c r="E901" s="1"/>
      <c r="F901" s="8"/>
      <c r="G901" s="10"/>
      <c r="J901" s="14"/>
      <c r="K901" s="8"/>
      <c r="L901" s="16"/>
      <c r="M901" s="16"/>
      <c r="N901" s="8"/>
      <c r="O901" s="16"/>
      <c r="P901" s="8"/>
    </row>
    <row r="902" spans="1:16" ht="15.75" customHeight="1">
      <c r="A902" s="57"/>
      <c r="B902" s="63"/>
      <c r="C902" s="79"/>
      <c r="D902" s="6"/>
      <c r="E902" s="1"/>
      <c r="F902" s="8"/>
      <c r="G902" s="10"/>
      <c r="J902" s="14"/>
      <c r="K902" s="8"/>
      <c r="L902" s="16"/>
      <c r="M902" s="16"/>
      <c r="N902" s="8"/>
      <c r="O902" s="16"/>
      <c r="P902" s="8"/>
    </row>
    <row r="903" spans="1:16" ht="15.75" customHeight="1">
      <c r="A903" s="57"/>
      <c r="B903" s="63"/>
      <c r="C903" s="79"/>
      <c r="D903" s="6"/>
      <c r="E903" s="1"/>
      <c r="F903" s="8"/>
      <c r="G903" s="10"/>
      <c r="J903" s="14"/>
      <c r="K903" s="8"/>
      <c r="L903" s="16"/>
      <c r="M903" s="16"/>
      <c r="N903" s="8"/>
      <c r="O903" s="16"/>
      <c r="P903" s="8"/>
    </row>
    <row r="904" spans="1:16" ht="15.75" customHeight="1">
      <c r="A904" s="57"/>
      <c r="B904" s="63"/>
      <c r="C904" s="79"/>
      <c r="D904" s="6"/>
      <c r="E904" s="1"/>
      <c r="F904" s="8"/>
      <c r="G904" s="10"/>
      <c r="J904" s="14"/>
      <c r="K904" s="8"/>
      <c r="L904" s="16"/>
      <c r="M904" s="16"/>
      <c r="N904" s="8"/>
      <c r="O904" s="16"/>
      <c r="P904" s="8"/>
    </row>
    <row r="905" spans="1:16" ht="15.75" customHeight="1">
      <c r="A905" s="57"/>
      <c r="B905" s="63"/>
      <c r="C905" s="79"/>
      <c r="D905" s="6"/>
      <c r="E905" s="1"/>
      <c r="F905" s="8"/>
      <c r="G905" s="10"/>
      <c r="J905" s="14"/>
      <c r="K905" s="8"/>
      <c r="L905" s="16"/>
      <c r="M905" s="16"/>
      <c r="N905" s="8"/>
      <c r="O905" s="16"/>
      <c r="P905" s="8"/>
    </row>
    <row r="906" spans="1:16" ht="15.75" customHeight="1">
      <c r="A906" s="57"/>
      <c r="B906" s="63"/>
      <c r="C906" s="79"/>
      <c r="D906" s="6"/>
      <c r="E906" s="1"/>
      <c r="F906" s="8"/>
      <c r="G906" s="10"/>
      <c r="J906" s="14"/>
      <c r="K906" s="8"/>
      <c r="L906" s="16"/>
      <c r="M906" s="16"/>
      <c r="N906" s="8"/>
      <c r="O906" s="16"/>
      <c r="P906" s="8"/>
    </row>
    <row r="907" spans="1:16" ht="15.75" customHeight="1">
      <c r="A907" s="57"/>
      <c r="B907" s="63"/>
      <c r="C907" s="79"/>
      <c r="D907" s="6"/>
      <c r="E907" s="1"/>
      <c r="F907" s="8"/>
      <c r="G907" s="10"/>
      <c r="J907" s="14"/>
      <c r="K907" s="8"/>
      <c r="L907" s="16"/>
      <c r="M907" s="16"/>
      <c r="N907" s="8"/>
      <c r="O907" s="16"/>
      <c r="P907" s="8"/>
    </row>
    <row r="908" spans="1:16" ht="15.75" customHeight="1">
      <c r="A908" s="57"/>
      <c r="B908" s="63"/>
      <c r="C908" s="79"/>
      <c r="D908" s="6"/>
      <c r="E908" s="1"/>
      <c r="F908" s="8"/>
      <c r="G908" s="10"/>
      <c r="J908" s="14"/>
      <c r="K908" s="8"/>
      <c r="L908" s="16"/>
      <c r="M908" s="16"/>
      <c r="N908" s="8"/>
      <c r="O908" s="16"/>
      <c r="P908" s="8"/>
    </row>
    <row r="909" spans="1:16" ht="15.75" customHeight="1">
      <c r="A909" s="57"/>
      <c r="B909" s="63"/>
      <c r="C909" s="79"/>
      <c r="D909" s="6"/>
      <c r="E909" s="1"/>
      <c r="F909" s="8"/>
      <c r="G909" s="10"/>
      <c r="J909" s="14"/>
      <c r="K909" s="8"/>
      <c r="L909" s="16"/>
      <c r="M909" s="16"/>
      <c r="N909" s="8"/>
      <c r="O909" s="16"/>
      <c r="P909" s="8"/>
    </row>
    <row r="910" spans="1:16" ht="15.75" customHeight="1">
      <c r="A910" s="57"/>
      <c r="B910" s="63"/>
      <c r="C910" s="79"/>
      <c r="D910" s="6"/>
      <c r="E910" s="1"/>
      <c r="F910" s="8"/>
      <c r="G910" s="10"/>
      <c r="J910" s="14"/>
      <c r="K910" s="8"/>
      <c r="L910" s="16"/>
      <c r="M910" s="16"/>
      <c r="N910" s="8"/>
      <c r="O910" s="16"/>
      <c r="P910" s="8"/>
    </row>
    <row r="911" spans="1:16" ht="15.75" customHeight="1">
      <c r="A911" s="57"/>
      <c r="B911" s="63"/>
      <c r="C911" s="79"/>
      <c r="D911" s="6"/>
      <c r="E911" s="1"/>
      <c r="F911" s="8"/>
      <c r="G911" s="10"/>
      <c r="J911" s="14"/>
      <c r="K911" s="8"/>
      <c r="L911" s="16"/>
      <c r="M911" s="16"/>
      <c r="N911" s="8"/>
      <c r="O911" s="16"/>
      <c r="P911" s="8"/>
    </row>
    <row r="912" spans="1:16" ht="15.75" customHeight="1">
      <c r="A912" s="57"/>
      <c r="B912" s="63"/>
      <c r="C912" s="79"/>
      <c r="D912" s="6"/>
      <c r="E912" s="1"/>
      <c r="F912" s="8"/>
      <c r="G912" s="10"/>
      <c r="J912" s="14"/>
      <c r="K912" s="8"/>
      <c r="L912" s="16"/>
      <c r="M912" s="16"/>
      <c r="N912" s="8"/>
      <c r="O912" s="16"/>
      <c r="P912" s="8"/>
    </row>
    <row r="913" spans="1:16" ht="15.75" customHeight="1">
      <c r="A913" s="57"/>
      <c r="B913" s="63"/>
      <c r="C913" s="79"/>
      <c r="D913" s="6"/>
      <c r="E913" s="1"/>
      <c r="F913" s="8"/>
      <c r="G913" s="10"/>
      <c r="J913" s="14"/>
      <c r="K913" s="8"/>
      <c r="L913" s="16"/>
      <c r="M913" s="16"/>
      <c r="N913" s="8"/>
      <c r="O913" s="16"/>
      <c r="P913" s="8"/>
    </row>
    <row r="914" spans="1:16" ht="15.75" customHeight="1">
      <c r="A914" s="57"/>
      <c r="B914" s="63"/>
      <c r="C914" s="79"/>
      <c r="D914" s="6"/>
      <c r="E914" s="1"/>
      <c r="F914" s="8"/>
      <c r="G914" s="10"/>
      <c r="J914" s="14"/>
      <c r="K914" s="8"/>
      <c r="L914" s="16"/>
      <c r="M914" s="16"/>
      <c r="N914" s="8"/>
      <c r="O914" s="16"/>
      <c r="P914" s="8"/>
    </row>
    <row r="915" spans="1:16" ht="15.75" customHeight="1">
      <c r="A915" s="57"/>
      <c r="B915" s="63"/>
      <c r="C915" s="79"/>
      <c r="D915" s="6"/>
      <c r="E915" s="1"/>
      <c r="F915" s="8"/>
      <c r="G915" s="10"/>
      <c r="J915" s="14"/>
      <c r="K915" s="8"/>
      <c r="L915" s="16"/>
      <c r="M915" s="16"/>
      <c r="N915" s="8"/>
      <c r="O915" s="16"/>
      <c r="P915" s="8"/>
    </row>
    <row r="916" spans="1:16" ht="15.75" customHeight="1">
      <c r="A916" s="57"/>
      <c r="B916" s="63"/>
      <c r="C916" s="79"/>
      <c r="D916" s="6"/>
      <c r="E916" s="1"/>
      <c r="F916" s="8"/>
      <c r="G916" s="10"/>
      <c r="J916" s="14"/>
      <c r="K916" s="8"/>
      <c r="L916" s="16"/>
      <c r="M916" s="16"/>
      <c r="N916" s="8"/>
      <c r="O916" s="16"/>
      <c r="P916" s="8"/>
    </row>
    <row r="917" spans="1:16" ht="15.75" customHeight="1">
      <c r="A917" s="57"/>
      <c r="B917" s="63"/>
      <c r="C917" s="79"/>
      <c r="D917" s="6"/>
      <c r="E917" s="1"/>
      <c r="F917" s="8"/>
      <c r="G917" s="10"/>
      <c r="J917" s="14"/>
      <c r="K917" s="8"/>
      <c r="L917" s="16"/>
      <c r="M917" s="16"/>
      <c r="N917" s="8"/>
      <c r="O917" s="16"/>
      <c r="P917" s="8"/>
    </row>
    <row r="918" spans="1:16" ht="15.75" customHeight="1">
      <c r="A918" s="57"/>
      <c r="B918" s="63"/>
      <c r="C918" s="79"/>
      <c r="D918" s="6"/>
      <c r="E918" s="1"/>
      <c r="F918" s="8"/>
      <c r="G918" s="10"/>
      <c r="J918" s="14"/>
      <c r="K918" s="8"/>
      <c r="L918" s="16"/>
      <c r="M918" s="16"/>
      <c r="N918" s="8"/>
      <c r="O918" s="16"/>
      <c r="P918" s="8"/>
    </row>
    <row r="919" spans="1:16" ht="15.75" customHeight="1">
      <c r="A919" s="57"/>
      <c r="B919" s="63"/>
      <c r="C919" s="79"/>
      <c r="D919" s="6"/>
      <c r="E919" s="1"/>
      <c r="F919" s="8"/>
      <c r="G919" s="10"/>
      <c r="J919" s="14"/>
      <c r="K919" s="8"/>
      <c r="L919" s="16"/>
      <c r="M919" s="16"/>
      <c r="N919" s="8"/>
      <c r="O919" s="16"/>
      <c r="P919" s="8"/>
    </row>
    <row r="920" spans="1:16" ht="15.75" customHeight="1">
      <c r="A920" s="57"/>
      <c r="B920" s="63"/>
      <c r="C920" s="79"/>
      <c r="D920" s="6"/>
      <c r="E920" s="1"/>
      <c r="F920" s="8"/>
      <c r="G920" s="10"/>
      <c r="J920" s="14"/>
      <c r="K920" s="8"/>
      <c r="L920" s="16"/>
      <c r="M920" s="16"/>
      <c r="N920" s="8"/>
      <c r="O920" s="16"/>
      <c r="P920" s="8"/>
    </row>
    <row r="921" spans="1:16" ht="15.75" customHeight="1">
      <c r="A921" s="57"/>
      <c r="B921" s="63"/>
      <c r="C921" s="79"/>
      <c r="D921" s="6"/>
      <c r="E921" s="1"/>
      <c r="F921" s="8"/>
      <c r="G921" s="10"/>
      <c r="J921" s="14"/>
      <c r="K921" s="8"/>
      <c r="L921" s="16"/>
      <c r="M921" s="16"/>
      <c r="N921" s="8"/>
      <c r="O921" s="16"/>
      <c r="P921" s="8"/>
    </row>
    <row r="922" spans="1:16" ht="15.75" customHeight="1">
      <c r="A922" s="57"/>
      <c r="B922" s="63"/>
      <c r="C922" s="79"/>
      <c r="D922" s="6"/>
      <c r="E922" s="1"/>
      <c r="F922" s="8"/>
      <c r="G922" s="10"/>
      <c r="J922" s="14"/>
      <c r="K922" s="8"/>
      <c r="L922" s="16"/>
      <c r="M922" s="16"/>
      <c r="N922" s="8"/>
      <c r="O922" s="16"/>
      <c r="P922" s="8"/>
    </row>
    <row r="923" spans="1:16" ht="15.75" customHeight="1">
      <c r="A923" s="57"/>
      <c r="B923" s="63"/>
      <c r="C923" s="79"/>
      <c r="D923" s="6"/>
      <c r="E923" s="1"/>
      <c r="F923" s="8"/>
      <c r="G923" s="10"/>
      <c r="J923" s="14"/>
      <c r="K923" s="8"/>
      <c r="L923" s="16"/>
      <c r="M923" s="16"/>
      <c r="N923" s="8"/>
      <c r="O923" s="16"/>
      <c r="P923" s="8"/>
    </row>
    <row r="924" spans="1:16" ht="15.75" customHeight="1">
      <c r="A924" s="57"/>
      <c r="B924" s="63"/>
      <c r="C924" s="79"/>
      <c r="D924" s="6"/>
      <c r="E924" s="1"/>
      <c r="F924" s="8"/>
      <c r="G924" s="10"/>
      <c r="J924" s="14"/>
      <c r="K924" s="8"/>
      <c r="L924" s="16"/>
      <c r="M924" s="16"/>
      <c r="N924" s="8"/>
      <c r="O924" s="16"/>
      <c r="P924" s="8"/>
    </row>
    <row r="925" spans="1:16" ht="15.75" customHeight="1">
      <c r="A925" s="57"/>
      <c r="B925" s="63"/>
      <c r="C925" s="79"/>
      <c r="D925" s="6"/>
      <c r="E925" s="1"/>
      <c r="F925" s="8"/>
      <c r="G925" s="10"/>
      <c r="J925" s="14"/>
      <c r="K925" s="8"/>
      <c r="L925" s="16"/>
      <c r="M925" s="16"/>
      <c r="N925" s="8"/>
      <c r="O925" s="16"/>
      <c r="P925" s="8"/>
    </row>
    <row r="926" spans="1:16" ht="15.75" customHeight="1">
      <c r="A926" s="57"/>
      <c r="B926" s="63"/>
      <c r="C926" s="79"/>
      <c r="D926" s="6"/>
      <c r="E926" s="1"/>
      <c r="F926" s="8"/>
      <c r="G926" s="10"/>
      <c r="J926" s="14"/>
      <c r="K926" s="8"/>
      <c r="L926" s="16"/>
      <c r="M926" s="16"/>
      <c r="N926" s="8"/>
      <c r="O926" s="16"/>
      <c r="P926" s="8"/>
    </row>
    <row r="927" spans="1:16" ht="15.75" customHeight="1">
      <c r="A927" s="57"/>
      <c r="B927" s="63"/>
      <c r="C927" s="79"/>
      <c r="D927" s="6"/>
      <c r="E927" s="1"/>
      <c r="F927" s="8"/>
      <c r="G927" s="10"/>
      <c r="J927" s="14"/>
      <c r="K927" s="8"/>
      <c r="L927" s="16"/>
      <c r="M927" s="16"/>
      <c r="N927" s="8"/>
      <c r="O927" s="16"/>
      <c r="P927" s="8"/>
    </row>
    <row r="928" spans="1:16" ht="15.75" customHeight="1">
      <c r="A928" s="57"/>
      <c r="B928" s="63"/>
      <c r="C928" s="79"/>
      <c r="D928" s="6"/>
      <c r="E928" s="1"/>
      <c r="F928" s="8"/>
      <c r="G928" s="10"/>
      <c r="J928" s="14"/>
      <c r="K928" s="8"/>
      <c r="L928" s="16"/>
      <c r="M928" s="16"/>
      <c r="N928" s="8"/>
      <c r="O928" s="16"/>
      <c r="P928" s="8"/>
    </row>
    <row r="929" spans="1:16" ht="15.75" customHeight="1">
      <c r="A929" s="57"/>
      <c r="B929" s="63"/>
      <c r="C929" s="79"/>
      <c r="D929" s="6"/>
      <c r="E929" s="1"/>
      <c r="F929" s="8"/>
      <c r="G929" s="10"/>
      <c r="J929" s="14"/>
      <c r="K929" s="8"/>
      <c r="L929" s="16"/>
      <c r="M929" s="16"/>
      <c r="N929" s="8"/>
      <c r="O929" s="16"/>
      <c r="P929" s="8"/>
    </row>
    <row r="930" spans="1:16" ht="15.75" customHeight="1">
      <c r="A930" s="57"/>
      <c r="B930" s="63"/>
      <c r="C930" s="79"/>
      <c r="D930" s="6"/>
      <c r="E930" s="1"/>
      <c r="F930" s="8"/>
      <c r="G930" s="10"/>
      <c r="J930" s="14"/>
      <c r="K930" s="8"/>
      <c r="L930" s="16"/>
      <c r="M930" s="16"/>
      <c r="N930" s="8"/>
      <c r="O930" s="16"/>
      <c r="P930" s="8"/>
    </row>
    <row r="931" spans="1:16" ht="15.75" customHeight="1">
      <c r="A931" s="57"/>
      <c r="B931" s="63"/>
      <c r="C931" s="79"/>
      <c r="D931" s="6"/>
      <c r="E931" s="1"/>
      <c r="F931" s="8"/>
      <c r="G931" s="10"/>
      <c r="J931" s="14"/>
      <c r="K931" s="8"/>
      <c r="L931" s="16"/>
      <c r="M931" s="16"/>
      <c r="N931" s="8"/>
      <c r="O931" s="16"/>
      <c r="P931" s="8"/>
    </row>
    <row r="932" spans="1:16" ht="15.75" customHeight="1">
      <c r="A932" s="57"/>
      <c r="B932" s="63"/>
      <c r="C932" s="79"/>
      <c r="D932" s="6"/>
      <c r="E932" s="1"/>
      <c r="F932" s="8"/>
      <c r="G932" s="10"/>
      <c r="J932" s="14"/>
      <c r="K932" s="8"/>
      <c r="L932" s="16"/>
      <c r="M932" s="16"/>
      <c r="N932" s="8"/>
      <c r="O932" s="16"/>
      <c r="P932" s="8"/>
    </row>
    <row r="933" spans="1:16" ht="15.75" customHeight="1">
      <c r="A933" s="57"/>
      <c r="B933" s="63"/>
      <c r="C933" s="79"/>
      <c r="D933" s="6"/>
      <c r="E933" s="1"/>
      <c r="F933" s="8"/>
      <c r="G933" s="10"/>
      <c r="J933" s="14"/>
      <c r="K933" s="8"/>
      <c r="L933" s="16"/>
      <c r="M933" s="16"/>
      <c r="N933" s="8"/>
      <c r="O933" s="16"/>
      <c r="P933" s="8"/>
    </row>
    <row r="934" spans="1:16" ht="15.75" customHeight="1">
      <c r="A934" s="57"/>
      <c r="B934" s="63"/>
      <c r="C934" s="79"/>
      <c r="D934" s="6"/>
      <c r="E934" s="1"/>
      <c r="F934" s="8"/>
      <c r="G934" s="10"/>
      <c r="J934" s="14"/>
      <c r="K934" s="8"/>
      <c r="L934" s="16"/>
      <c r="M934" s="16"/>
      <c r="N934" s="8"/>
      <c r="O934" s="16"/>
      <c r="P934" s="8"/>
    </row>
    <row r="935" spans="1:16" ht="15.75" customHeight="1">
      <c r="A935" s="57"/>
      <c r="B935" s="63"/>
      <c r="C935" s="79"/>
      <c r="D935" s="6"/>
      <c r="E935" s="1"/>
      <c r="F935" s="8"/>
      <c r="G935" s="10"/>
      <c r="J935" s="14"/>
      <c r="K935" s="8"/>
      <c r="L935" s="16"/>
      <c r="M935" s="16"/>
      <c r="N935" s="8"/>
      <c r="O935" s="16"/>
      <c r="P935" s="8"/>
    </row>
    <row r="936" spans="1:16" ht="15.75" customHeight="1">
      <c r="A936" s="57"/>
      <c r="B936" s="63"/>
      <c r="C936" s="79"/>
      <c r="D936" s="6"/>
      <c r="E936" s="1"/>
      <c r="F936" s="8"/>
      <c r="G936" s="10"/>
      <c r="J936" s="14"/>
      <c r="K936" s="8"/>
      <c r="L936" s="16"/>
      <c r="M936" s="16"/>
      <c r="N936" s="8"/>
      <c r="O936" s="16"/>
      <c r="P936" s="8"/>
    </row>
    <row r="937" spans="1:16" ht="15.75" customHeight="1">
      <c r="A937" s="57"/>
      <c r="B937" s="63"/>
      <c r="C937" s="79"/>
      <c r="D937" s="6"/>
      <c r="E937" s="1"/>
      <c r="F937" s="8"/>
      <c r="G937" s="10"/>
      <c r="J937" s="14"/>
      <c r="K937" s="8"/>
      <c r="L937" s="16"/>
      <c r="M937" s="16"/>
      <c r="N937" s="8"/>
      <c r="O937" s="16"/>
      <c r="P937" s="8"/>
    </row>
    <row r="938" spans="1:16" ht="15.75" customHeight="1">
      <c r="A938" s="57"/>
      <c r="B938" s="63"/>
      <c r="C938" s="79"/>
      <c r="D938" s="6"/>
      <c r="E938" s="1"/>
      <c r="F938" s="8"/>
      <c r="G938" s="10"/>
      <c r="J938" s="14"/>
      <c r="K938" s="8"/>
      <c r="L938" s="16"/>
      <c r="M938" s="16"/>
      <c r="N938" s="8"/>
      <c r="O938" s="16"/>
      <c r="P938" s="8"/>
    </row>
    <row r="939" spans="1:16" ht="15.75" customHeight="1">
      <c r="A939" s="57"/>
      <c r="B939" s="63"/>
      <c r="C939" s="79"/>
      <c r="D939" s="6"/>
      <c r="E939" s="1"/>
      <c r="F939" s="8"/>
      <c r="G939" s="10"/>
      <c r="J939" s="14"/>
      <c r="K939" s="8"/>
      <c r="L939" s="16"/>
      <c r="M939" s="16"/>
      <c r="N939" s="8"/>
      <c r="O939" s="16"/>
      <c r="P939" s="8"/>
    </row>
    <row r="940" spans="1:16" ht="15.75" customHeight="1">
      <c r="A940" s="57"/>
      <c r="B940" s="63"/>
      <c r="C940" s="79"/>
      <c r="D940" s="6"/>
      <c r="E940" s="1"/>
      <c r="F940" s="8"/>
      <c r="G940" s="10"/>
      <c r="J940" s="14"/>
      <c r="K940" s="8"/>
      <c r="L940" s="16"/>
      <c r="M940" s="16"/>
      <c r="N940" s="8"/>
      <c r="O940" s="16"/>
      <c r="P940" s="8"/>
    </row>
    <row r="941" spans="1:16" ht="15.75" customHeight="1">
      <c r="A941" s="57"/>
      <c r="B941" s="63"/>
      <c r="C941" s="79"/>
      <c r="D941" s="6"/>
      <c r="E941" s="1"/>
      <c r="F941" s="8"/>
      <c r="G941" s="10"/>
      <c r="J941" s="14"/>
      <c r="K941" s="8"/>
      <c r="L941" s="16"/>
      <c r="M941" s="16"/>
      <c r="N941" s="8"/>
      <c r="O941" s="16"/>
      <c r="P941" s="8"/>
    </row>
    <row r="942" spans="1:16" ht="15.75" customHeight="1">
      <c r="A942" s="57"/>
      <c r="B942" s="63"/>
      <c r="C942" s="79"/>
      <c r="D942" s="6"/>
      <c r="E942" s="1"/>
      <c r="F942" s="8"/>
      <c r="G942" s="10"/>
      <c r="J942" s="14"/>
      <c r="K942" s="8"/>
      <c r="L942" s="16"/>
      <c r="M942" s="16"/>
      <c r="N942" s="8"/>
      <c r="O942" s="16"/>
      <c r="P942" s="8"/>
    </row>
    <row r="943" spans="1:16" ht="15.75" customHeight="1">
      <c r="A943" s="57"/>
      <c r="B943" s="63"/>
      <c r="C943" s="79"/>
      <c r="D943" s="6"/>
      <c r="E943" s="1"/>
      <c r="F943" s="8"/>
      <c r="G943" s="10"/>
      <c r="J943" s="14"/>
      <c r="K943" s="8"/>
      <c r="L943" s="16"/>
      <c r="M943" s="16"/>
      <c r="N943" s="8"/>
      <c r="O943" s="16"/>
      <c r="P943" s="8"/>
    </row>
    <row r="944" spans="1:16" ht="15.75" customHeight="1">
      <c r="A944" s="57"/>
      <c r="B944" s="63"/>
      <c r="C944" s="79"/>
      <c r="D944" s="6"/>
      <c r="E944" s="1"/>
      <c r="F944" s="8"/>
      <c r="G944" s="10"/>
      <c r="J944" s="14"/>
      <c r="K944" s="8"/>
      <c r="L944" s="16"/>
      <c r="M944" s="16"/>
      <c r="N944" s="8"/>
      <c r="O944" s="16"/>
      <c r="P944" s="8"/>
    </row>
    <row r="945" spans="1:16" ht="15.75" customHeight="1">
      <c r="A945" s="57"/>
      <c r="B945" s="63"/>
      <c r="C945" s="79"/>
      <c r="D945" s="6"/>
      <c r="E945" s="1"/>
      <c r="F945" s="8"/>
      <c r="G945" s="10"/>
      <c r="J945" s="14"/>
      <c r="K945" s="8"/>
      <c r="L945" s="16"/>
      <c r="M945" s="16"/>
      <c r="N945" s="8"/>
      <c r="O945" s="16"/>
      <c r="P945" s="8"/>
    </row>
    <row r="946" spans="1:16" ht="15.75" customHeight="1">
      <c r="A946" s="57"/>
      <c r="B946" s="63"/>
      <c r="C946" s="79"/>
      <c r="D946" s="6"/>
      <c r="E946" s="1"/>
      <c r="F946" s="8"/>
      <c r="G946" s="10"/>
      <c r="J946" s="14"/>
      <c r="K946" s="8"/>
      <c r="L946" s="16"/>
      <c r="M946" s="16"/>
      <c r="N946" s="8"/>
      <c r="O946" s="16"/>
      <c r="P946" s="8"/>
    </row>
    <row r="947" spans="1:16" ht="15.75" customHeight="1">
      <c r="A947" s="57"/>
      <c r="B947" s="63"/>
      <c r="C947" s="79"/>
      <c r="D947" s="6"/>
      <c r="E947" s="1"/>
      <c r="F947" s="8"/>
      <c r="G947" s="10"/>
      <c r="J947" s="14"/>
      <c r="K947" s="8"/>
      <c r="L947" s="16"/>
      <c r="M947" s="16"/>
      <c r="N947" s="8"/>
      <c r="O947" s="16"/>
      <c r="P947" s="8"/>
    </row>
    <row r="948" spans="1:16" ht="15.75" customHeight="1">
      <c r="A948" s="57"/>
      <c r="B948" s="63"/>
      <c r="C948" s="79"/>
      <c r="D948" s="6"/>
      <c r="E948" s="1"/>
      <c r="F948" s="8"/>
      <c r="G948" s="10"/>
      <c r="J948" s="14"/>
      <c r="K948" s="8"/>
      <c r="L948" s="16"/>
      <c r="M948" s="16"/>
      <c r="N948" s="8"/>
      <c r="O948" s="16"/>
      <c r="P948" s="8"/>
    </row>
    <row r="949" spans="1:16" ht="15.75" customHeight="1">
      <c r="A949" s="57"/>
      <c r="B949" s="63"/>
      <c r="C949" s="79"/>
      <c r="D949" s="6"/>
      <c r="E949" s="1"/>
      <c r="F949" s="8"/>
      <c r="G949" s="10"/>
      <c r="J949" s="14"/>
      <c r="K949" s="8"/>
      <c r="L949" s="16"/>
      <c r="M949" s="16"/>
      <c r="N949" s="8"/>
      <c r="O949" s="16"/>
      <c r="P949" s="8"/>
    </row>
    <row r="950" spans="1:16" ht="15.75" customHeight="1">
      <c r="A950" s="57"/>
      <c r="B950" s="63"/>
      <c r="C950" s="79"/>
      <c r="D950" s="6"/>
      <c r="E950" s="1"/>
      <c r="F950" s="8"/>
      <c r="G950" s="10"/>
      <c r="J950" s="14"/>
      <c r="K950" s="8"/>
      <c r="L950" s="16"/>
      <c r="M950" s="16"/>
      <c r="N950" s="8"/>
      <c r="O950" s="16"/>
      <c r="P950" s="8"/>
    </row>
    <row r="951" spans="1:16" ht="15.75" customHeight="1">
      <c r="A951" s="57"/>
      <c r="B951" s="63"/>
      <c r="C951" s="79"/>
      <c r="D951" s="6"/>
      <c r="E951" s="1"/>
      <c r="F951" s="8"/>
      <c r="G951" s="10"/>
      <c r="J951" s="14"/>
      <c r="K951" s="8"/>
      <c r="L951" s="16"/>
      <c r="M951" s="16"/>
      <c r="N951" s="8"/>
      <c r="O951" s="16"/>
      <c r="P951" s="8"/>
    </row>
    <row r="952" spans="1:16" ht="15.75" customHeight="1">
      <c r="A952" s="57"/>
      <c r="B952" s="63"/>
      <c r="C952" s="79"/>
      <c r="D952" s="6"/>
      <c r="E952" s="1"/>
      <c r="F952" s="8"/>
      <c r="G952" s="10"/>
      <c r="J952" s="14"/>
      <c r="K952" s="8"/>
      <c r="L952" s="16"/>
      <c r="M952" s="16"/>
      <c r="N952" s="8"/>
      <c r="O952" s="16"/>
      <c r="P952" s="8"/>
    </row>
    <row r="953" spans="1:16" ht="15.75" customHeight="1">
      <c r="A953" s="57"/>
      <c r="B953" s="63"/>
      <c r="C953" s="79"/>
      <c r="D953" s="6"/>
      <c r="E953" s="1"/>
      <c r="F953" s="8"/>
      <c r="G953" s="10"/>
      <c r="J953" s="14"/>
      <c r="K953" s="8"/>
      <c r="L953" s="16"/>
      <c r="M953" s="16"/>
      <c r="N953" s="8"/>
      <c r="O953" s="16"/>
      <c r="P953" s="8"/>
    </row>
    <row r="954" spans="1:16" ht="15.75" customHeight="1">
      <c r="A954" s="57"/>
      <c r="B954" s="63"/>
      <c r="C954" s="79"/>
      <c r="D954" s="6"/>
      <c r="E954" s="1"/>
      <c r="F954" s="8"/>
      <c r="G954" s="10"/>
      <c r="J954" s="14"/>
      <c r="K954" s="8"/>
      <c r="L954" s="16"/>
      <c r="M954" s="16"/>
      <c r="N954" s="8"/>
      <c r="O954" s="16"/>
      <c r="P954" s="8"/>
    </row>
    <row r="955" spans="1:16" ht="15.75" customHeight="1">
      <c r="A955" s="57"/>
      <c r="B955" s="63"/>
      <c r="C955" s="79"/>
      <c r="D955" s="6"/>
      <c r="E955" s="1"/>
      <c r="F955" s="8"/>
      <c r="G955" s="10"/>
      <c r="J955" s="14"/>
      <c r="K955" s="8"/>
      <c r="L955" s="16"/>
      <c r="M955" s="16"/>
      <c r="N955" s="8"/>
      <c r="O955" s="16"/>
      <c r="P955" s="8"/>
    </row>
    <row r="956" spans="1:16" ht="15.75" customHeight="1">
      <c r="A956" s="57"/>
      <c r="B956" s="63"/>
      <c r="C956" s="79"/>
      <c r="D956" s="6"/>
      <c r="E956" s="1"/>
      <c r="F956" s="8"/>
      <c r="G956" s="10"/>
      <c r="J956" s="14"/>
      <c r="K956" s="8"/>
      <c r="L956" s="16"/>
      <c r="M956" s="16"/>
      <c r="N956" s="8"/>
      <c r="O956" s="16"/>
      <c r="P956" s="8"/>
    </row>
    <row r="957" spans="1:16" ht="15.75" customHeight="1">
      <c r="A957" s="57"/>
      <c r="B957" s="63"/>
      <c r="C957" s="79"/>
      <c r="D957" s="6"/>
      <c r="E957" s="1"/>
      <c r="F957" s="8"/>
      <c r="G957" s="10"/>
      <c r="J957" s="14"/>
      <c r="K957" s="8"/>
      <c r="L957" s="16"/>
      <c r="M957" s="16"/>
      <c r="N957" s="8"/>
      <c r="O957" s="16"/>
      <c r="P957" s="8"/>
    </row>
    <row r="958" spans="1:16" ht="15.75" customHeight="1">
      <c r="A958" s="57"/>
      <c r="B958" s="63"/>
      <c r="C958" s="79"/>
      <c r="D958" s="6"/>
      <c r="E958" s="1"/>
      <c r="F958" s="8"/>
      <c r="G958" s="10"/>
      <c r="J958" s="14"/>
      <c r="K958" s="8"/>
      <c r="L958" s="16"/>
      <c r="M958" s="16"/>
      <c r="N958" s="8"/>
      <c r="O958" s="16"/>
      <c r="P958" s="8"/>
    </row>
    <row r="959" spans="1:16" ht="15.75" customHeight="1">
      <c r="A959" s="57"/>
      <c r="B959" s="63"/>
      <c r="C959" s="79"/>
      <c r="D959" s="6"/>
      <c r="E959" s="1"/>
      <c r="F959" s="8"/>
      <c r="G959" s="10"/>
      <c r="J959" s="14"/>
      <c r="K959" s="8"/>
      <c r="L959" s="16"/>
      <c r="M959" s="16"/>
      <c r="N959" s="8"/>
      <c r="O959" s="16"/>
      <c r="P959" s="8"/>
    </row>
    <row r="960" spans="1:16" ht="15.75" customHeight="1">
      <c r="A960" s="57"/>
      <c r="B960" s="63"/>
      <c r="C960" s="79"/>
      <c r="D960" s="6"/>
      <c r="E960" s="1"/>
      <c r="F960" s="8"/>
      <c r="G960" s="10"/>
      <c r="J960" s="14"/>
      <c r="K960" s="8"/>
      <c r="L960" s="16"/>
      <c r="M960" s="16"/>
      <c r="N960" s="8"/>
      <c r="O960" s="16"/>
      <c r="P960" s="8"/>
    </row>
    <row r="961" spans="1:16" ht="15.75" customHeight="1">
      <c r="A961" s="57"/>
      <c r="B961" s="63"/>
      <c r="C961" s="79"/>
      <c r="D961" s="6"/>
      <c r="E961" s="1"/>
      <c r="F961" s="8"/>
      <c r="G961" s="10"/>
      <c r="J961" s="14"/>
      <c r="K961" s="8"/>
      <c r="L961" s="16"/>
      <c r="M961" s="16"/>
      <c r="N961" s="8"/>
      <c r="O961" s="16"/>
      <c r="P961" s="8"/>
    </row>
    <row r="962" spans="1:16" ht="15.75" customHeight="1">
      <c r="A962" s="57"/>
      <c r="B962" s="63"/>
      <c r="C962" s="79"/>
      <c r="D962" s="6"/>
      <c r="E962" s="1"/>
      <c r="F962" s="8"/>
      <c r="G962" s="10"/>
      <c r="J962" s="14"/>
      <c r="K962" s="8"/>
      <c r="L962" s="16"/>
      <c r="M962" s="16"/>
      <c r="N962" s="8"/>
      <c r="O962" s="16"/>
      <c r="P962" s="8"/>
    </row>
    <row r="963" spans="1:16" ht="15.75" customHeight="1">
      <c r="A963" s="57"/>
      <c r="B963" s="63"/>
      <c r="C963" s="79"/>
      <c r="D963" s="6"/>
      <c r="E963" s="1"/>
      <c r="F963" s="8"/>
      <c r="G963" s="10"/>
      <c r="J963" s="14"/>
      <c r="K963" s="8"/>
      <c r="L963" s="16"/>
      <c r="M963" s="16"/>
      <c r="N963" s="8"/>
      <c r="O963" s="16"/>
      <c r="P963" s="8"/>
    </row>
    <row r="964" spans="1:16" ht="15.75" customHeight="1">
      <c r="A964" s="57"/>
      <c r="B964" s="63"/>
      <c r="C964" s="79"/>
      <c r="D964" s="6"/>
      <c r="E964" s="1"/>
      <c r="F964" s="8"/>
      <c r="G964" s="10"/>
      <c r="J964" s="14"/>
      <c r="K964" s="8"/>
      <c r="L964" s="16"/>
      <c r="M964" s="16"/>
      <c r="N964" s="8"/>
      <c r="O964" s="16"/>
      <c r="P964" s="8"/>
    </row>
    <row r="965" spans="1:16" ht="15.75" customHeight="1">
      <c r="A965" s="57"/>
      <c r="B965" s="63"/>
      <c r="C965" s="79"/>
      <c r="D965" s="6"/>
      <c r="E965" s="1"/>
      <c r="F965" s="8"/>
      <c r="G965" s="10"/>
      <c r="J965" s="14"/>
      <c r="K965" s="8"/>
      <c r="L965" s="16"/>
      <c r="M965" s="16"/>
      <c r="N965" s="8"/>
      <c r="O965" s="16"/>
      <c r="P965" s="8"/>
    </row>
    <row r="966" spans="1:16" ht="15.75" customHeight="1">
      <c r="A966" s="57"/>
      <c r="B966" s="63"/>
      <c r="C966" s="79"/>
      <c r="D966" s="6"/>
      <c r="E966" s="1"/>
      <c r="F966" s="8"/>
      <c r="G966" s="10"/>
      <c r="J966" s="14"/>
      <c r="K966" s="8"/>
      <c r="L966" s="16"/>
      <c r="M966" s="16"/>
      <c r="N966" s="8"/>
      <c r="O966" s="16"/>
      <c r="P966" s="8"/>
    </row>
    <row r="967" spans="1:16" ht="15.75" customHeight="1">
      <c r="A967" s="57"/>
      <c r="B967" s="63"/>
      <c r="C967" s="79"/>
      <c r="D967" s="6"/>
      <c r="E967" s="1"/>
      <c r="F967" s="8"/>
      <c r="G967" s="10"/>
      <c r="J967" s="14"/>
      <c r="K967" s="8"/>
      <c r="L967" s="16"/>
      <c r="M967" s="16"/>
      <c r="N967" s="8"/>
      <c r="O967" s="16"/>
      <c r="P967" s="8"/>
    </row>
    <row r="968" spans="1:16" ht="15.75" customHeight="1">
      <c r="A968" s="57"/>
      <c r="B968" s="63"/>
      <c r="C968" s="79"/>
      <c r="D968" s="6"/>
      <c r="E968" s="1"/>
      <c r="F968" s="8"/>
      <c r="G968" s="10"/>
      <c r="J968" s="14"/>
      <c r="K968" s="8"/>
      <c r="L968" s="16"/>
      <c r="M968" s="16"/>
      <c r="N968" s="8"/>
      <c r="O968" s="16"/>
      <c r="P968" s="8"/>
    </row>
    <row r="969" spans="1:16" ht="15.75" customHeight="1">
      <c r="A969" s="57"/>
      <c r="B969" s="63"/>
      <c r="C969" s="79"/>
      <c r="D969" s="6"/>
      <c r="E969" s="1"/>
      <c r="F969" s="8"/>
      <c r="G969" s="10"/>
      <c r="J969" s="14"/>
      <c r="K969" s="8"/>
      <c r="L969" s="16"/>
      <c r="M969" s="16"/>
      <c r="N969" s="8"/>
      <c r="O969" s="16"/>
      <c r="P969" s="8"/>
    </row>
    <row r="970" spans="1:16" ht="15.75" customHeight="1">
      <c r="A970" s="57"/>
      <c r="B970" s="63"/>
      <c r="C970" s="79"/>
      <c r="D970" s="6"/>
      <c r="E970" s="1"/>
      <c r="F970" s="8"/>
      <c r="G970" s="10"/>
      <c r="J970" s="14"/>
      <c r="K970" s="8"/>
      <c r="L970" s="16"/>
      <c r="M970" s="16"/>
      <c r="N970" s="8"/>
      <c r="O970" s="16"/>
      <c r="P970" s="8"/>
    </row>
    <row r="971" spans="1:16" ht="15.75" customHeight="1">
      <c r="A971" s="57"/>
      <c r="B971" s="63"/>
      <c r="C971" s="79"/>
      <c r="D971" s="6"/>
      <c r="E971" s="1"/>
      <c r="F971" s="8"/>
      <c r="G971" s="10"/>
      <c r="J971" s="14"/>
      <c r="K971" s="8"/>
      <c r="L971" s="16"/>
      <c r="M971" s="16"/>
      <c r="N971" s="8"/>
      <c r="O971" s="16"/>
      <c r="P971" s="8"/>
    </row>
    <row r="972" spans="1:16" ht="15.75" customHeight="1">
      <c r="A972" s="57"/>
      <c r="B972" s="63"/>
      <c r="C972" s="79"/>
      <c r="D972" s="6"/>
      <c r="E972" s="1"/>
      <c r="F972" s="8"/>
      <c r="G972" s="10"/>
      <c r="J972" s="14"/>
      <c r="K972" s="8"/>
      <c r="L972" s="16"/>
      <c r="M972" s="16"/>
      <c r="N972" s="8"/>
      <c r="O972" s="16"/>
      <c r="P972" s="8"/>
    </row>
    <row r="973" spans="1:16" ht="15.75" customHeight="1">
      <c r="A973" s="57"/>
      <c r="B973" s="63"/>
      <c r="C973" s="79"/>
      <c r="D973" s="6"/>
      <c r="E973" s="1"/>
      <c r="F973" s="8"/>
      <c r="G973" s="10"/>
      <c r="J973" s="14"/>
      <c r="K973" s="8"/>
      <c r="L973" s="16"/>
      <c r="M973" s="16"/>
      <c r="N973" s="8"/>
      <c r="O973" s="16"/>
      <c r="P973" s="8"/>
    </row>
    <row r="974" spans="1:16" ht="15.75" customHeight="1">
      <c r="A974" s="57"/>
      <c r="B974" s="63"/>
      <c r="C974" s="79"/>
      <c r="D974" s="6"/>
      <c r="E974" s="1"/>
      <c r="F974" s="8"/>
      <c r="G974" s="10"/>
      <c r="J974" s="14"/>
      <c r="K974" s="8"/>
      <c r="L974" s="16"/>
      <c r="M974" s="16"/>
      <c r="N974" s="8"/>
      <c r="O974" s="16"/>
      <c r="P974" s="8"/>
    </row>
    <row r="975" spans="1:16" ht="15.75" customHeight="1">
      <c r="A975" s="57"/>
      <c r="B975" s="63"/>
      <c r="C975" s="79"/>
      <c r="D975" s="6"/>
      <c r="E975" s="1"/>
      <c r="F975" s="8"/>
      <c r="G975" s="10"/>
      <c r="J975" s="14"/>
      <c r="K975" s="8"/>
      <c r="L975" s="16"/>
      <c r="M975" s="16"/>
      <c r="N975" s="8"/>
      <c r="O975" s="16"/>
      <c r="P975" s="8"/>
    </row>
    <row r="976" spans="1:16" ht="15.75" customHeight="1">
      <c r="A976" s="57"/>
      <c r="B976" s="63"/>
      <c r="C976" s="79"/>
      <c r="D976" s="6"/>
      <c r="E976" s="1"/>
      <c r="F976" s="8"/>
      <c r="G976" s="10"/>
      <c r="J976" s="14"/>
      <c r="K976" s="8"/>
      <c r="L976" s="16"/>
      <c r="M976" s="16"/>
      <c r="N976" s="8"/>
      <c r="O976" s="16"/>
      <c r="P976" s="8"/>
    </row>
    <row r="977" spans="1:16" ht="15.75" customHeight="1">
      <c r="A977" s="57"/>
      <c r="B977" s="63"/>
      <c r="C977" s="79"/>
      <c r="D977" s="6"/>
      <c r="E977" s="1"/>
      <c r="F977" s="8"/>
      <c r="G977" s="10"/>
      <c r="J977" s="14"/>
      <c r="K977" s="8"/>
      <c r="L977" s="16"/>
      <c r="M977" s="16"/>
      <c r="N977" s="8"/>
      <c r="O977" s="16"/>
      <c r="P977" s="8"/>
    </row>
    <row r="978" spans="1:16" ht="15.75" customHeight="1">
      <c r="A978" s="57"/>
      <c r="B978" s="63"/>
      <c r="C978" s="79"/>
      <c r="D978" s="6"/>
      <c r="E978" s="1"/>
      <c r="F978" s="8"/>
      <c r="G978" s="10"/>
      <c r="J978" s="14"/>
      <c r="K978" s="8"/>
      <c r="L978" s="16"/>
      <c r="M978" s="16"/>
      <c r="N978" s="8"/>
      <c r="O978" s="16"/>
      <c r="P978" s="8"/>
    </row>
    <row r="979" spans="1:16" ht="15.75" customHeight="1">
      <c r="A979" s="57"/>
      <c r="B979" s="63"/>
      <c r="C979" s="79"/>
      <c r="D979" s="6"/>
      <c r="E979" s="1"/>
      <c r="F979" s="8"/>
      <c r="G979" s="10"/>
      <c r="J979" s="14"/>
      <c r="K979" s="8"/>
      <c r="L979" s="16"/>
      <c r="M979" s="16"/>
      <c r="N979" s="8"/>
      <c r="O979" s="16"/>
      <c r="P979" s="8"/>
    </row>
    <row r="980" spans="1:16" ht="15.75" customHeight="1">
      <c r="A980" s="57"/>
      <c r="B980" s="63"/>
      <c r="C980" s="79"/>
      <c r="D980" s="6"/>
      <c r="E980" s="1"/>
      <c r="F980" s="8"/>
      <c r="G980" s="10"/>
      <c r="J980" s="14"/>
      <c r="K980" s="8"/>
      <c r="L980" s="16"/>
      <c r="M980" s="16"/>
      <c r="N980" s="8"/>
      <c r="O980" s="16"/>
      <c r="P980" s="8"/>
    </row>
    <row r="981" spans="1:16" ht="15.75" customHeight="1">
      <c r="A981" s="57"/>
      <c r="B981" s="63"/>
      <c r="C981" s="79"/>
      <c r="D981" s="6"/>
      <c r="E981" s="1"/>
      <c r="F981" s="8"/>
      <c r="G981" s="10"/>
      <c r="J981" s="14"/>
      <c r="K981" s="8"/>
      <c r="L981" s="16"/>
      <c r="M981" s="16"/>
      <c r="N981" s="8"/>
      <c r="O981" s="16"/>
      <c r="P981" s="8"/>
    </row>
    <row r="982" spans="1:16" ht="15.75" customHeight="1">
      <c r="A982" s="57"/>
      <c r="B982" s="63"/>
      <c r="C982" s="79"/>
      <c r="D982" s="6"/>
      <c r="E982" s="1"/>
      <c r="F982" s="8"/>
      <c r="G982" s="10"/>
      <c r="J982" s="14"/>
      <c r="K982" s="8"/>
      <c r="L982" s="16"/>
      <c r="M982" s="16"/>
      <c r="N982" s="8"/>
      <c r="O982" s="16"/>
      <c r="P982" s="8"/>
    </row>
    <row r="983" spans="1:16" ht="15.75" customHeight="1">
      <c r="A983" s="57"/>
      <c r="B983" s="63"/>
      <c r="C983" s="79"/>
      <c r="D983" s="6"/>
      <c r="E983" s="1"/>
      <c r="F983" s="8"/>
      <c r="G983" s="10"/>
      <c r="J983" s="14"/>
      <c r="K983" s="8"/>
      <c r="L983" s="16"/>
      <c r="M983" s="16"/>
      <c r="N983" s="8"/>
      <c r="O983" s="16"/>
      <c r="P983" s="8"/>
    </row>
    <row r="984" spans="1:16" ht="15.75" customHeight="1">
      <c r="A984" s="57"/>
      <c r="B984" s="63"/>
      <c r="C984" s="79"/>
      <c r="D984" s="6"/>
      <c r="E984" s="1"/>
      <c r="F984" s="8"/>
      <c r="G984" s="10"/>
      <c r="J984" s="14"/>
      <c r="K984" s="8"/>
      <c r="L984" s="16"/>
      <c r="M984" s="16"/>
      <c r="N984" s="8"/>
      <c r="O984" s="16"/>
      <c r="P984" s="8"/>
    </row>
    <row r="985" spans="1:16" ht="15.75" customHeight="1">
      <c r="A985" s="57"/>
      <c r="B985" s="63"/>
      <c r="C985" s="79"/>
      <c r="D985" s="6"/>
      <c r="E985" s="1"/>
      <c r="F985" s="8"/>
      <c r="G985" s="10"/>
      <c r="J985" s="14"/>
      <c r="K985" s="8"/>
      <c r="L985" s="16"/>
      <c r="M985" s="16"/>
      <c r="N985" s="8"/>
      <c r="O985" s="16"/>
      <c r="P985" s="8"/>
    </row>
    <row r="986" spans="1:16" ht="15.75" customHeight="1">
      <c r="A986" s="57"/>
      <c r="B986" s="63"/>
      <c r="C986" s="79"/>
      <c r="D986" s="6"/>
      <c r="E986" s="1"/>
      <c r="F986" s="8"/>
      <c r="G986" s="10"/>
      <c r="J986" s="14"/>
      <c r="K986" s="8"/>
      <c r="L986" s="16"/>
      <c r="M986" s="16"/>
      <c r="N986" s="8"/>
      <c r="O986" s="16"/>
      <c r="P986" s="8"/>
    </row>
    <row r="987" spans="1:16" ht="15.75" customHeight="1">
      <c r="A987" s="57"/>
      <c r="B987" s="63"/>
      <c r="C987" s="79"/>
      <c r="D987" s="6"/>
      <c r="E987" s="1"/>
      <c r="F987" s="8"/>
      <c r="G987" s="10"/>
      <c r="J987" s="14"/>
      <c r="K987" s="8"/>
      <c r="L987" s="16"/>
      <c r="M987" s="16"/>
      <c r="N987" s="8"/>
      <c r="O987" s="16"/>
      <c r="P987" s="8"/>
    </row>
    <row r="988" spans="1:16" ht="15.75" customHeight="1">
      <c r="A988" s="57"/>
      <c r="B988" s="63"/>
      <c r="C988" s="79"/>
      <c r="D988" s="6"/>
      <c r="E988" s="1"/>
      <c r="F988" s="8"/>
      <c r="G988" s="10"/>
      <c r="J988" s="14"/>
      <c r="K988" s="8"/>
      <c r="L988" s="16"/>
      <c r="M988" s="16"/>
      <c r="N988" s="8"/>
      <c r="O988" s="16"/>
      <c r="P988" s="8"/>
    </row>
    <row r="989" spans="1:16" ht="15.75" customHeight="1">
      <c r="A989" s="57"/>
      <c r="B989" s="63"/>
      <c r="C989" s="79"/>
      <c r="D989" s="6"/>
      <c r="E989" s="1"/>
      <c r="F989" s="8"/>
      <c r="G989" s="10"/>
      <c r="J989" s="14"/>
      <c r="K989" s="8"/>
      <c r="L989" s="16"/>
      <c r="M989" s="16"/>
      <c r="N989" s="8"/>
      <c r="O989" s="16"/>
      <c r="P989" s="8"/>
    </row>
    <row r="990" spans="1:16" ht="15.75" customHeight="1">
      <c r="A990" s="57"/>
      <c r="B990" s="63"/>
      <c r="C990" s="79"/>
      <c r="D990" s="6"/>
      <c r="E990" s="1"/>
      <c r="F990" s="8"/>
      <c r="G990" s="10"/>
      <c r="J990" s="14"/>
      <c r="K990" s="8"/>
      <c r="L990" s="16"/>
      <c r="M990" s="16"/>
      <c r="N990" s="8"/>
      <c r="O990" s="16"/>
      <c r="P990" s="8"/>
    </row>
    <row r="991" spans="1:16" ht="15.75" customHeight="1">
      <c r="A991" s="57"/>
      <c r="B991" s="63"/>
      <c r="C991" s="79"/>
      <c r="D991" s="6"/>
      <c r="E991" s="1"/>
      <c r="F991" s="8"/>
      <c r="G991" s="10"/>
      <c r="J991" s="14"/>
      <c r="K991" s="8"/>
      <c r="L991" s="16"/>
      <c r="M991" s="16"/>
      <c r="N991" s="8"/>
      <c r="O991" s="16"/>
      <c r="P991" s="8"/>
    </row>
    <row r="992" spans="1:16" ht="15.75" customHeight="1">
      <c r="A992" s="57"/>
      <c r="B992" s="63"/>
      <c r="C992" s="79"/>
      <c r="D992" s="6"/>
      <c r="E992" s="1"/>
      <c r="F992" s="8"/>
      <c r="G992" s="10"/>
      <c r="J992" s="14"/>
      <c r="K992" s="8"/>
      <c r="L992" s="16"/>
      <c r="M992" s="16"/>
      <c r="N992" s="8"/>
      <c r="O992" s="16"/>
      <c r="P992" s="8"/>
    </row>
    <row r="993" spans="1:16" ht="15.75" customHeight="1">
      <c r="A993" s="57"/>
      <c r="B993" s="63"/>
      <c r="C993" s="79"/>
      <c r="D993" s="6"/>
      <c r="E993" s="1"/>
      <c r="F993" s="8"/>
      <c r="G993" s="10"/>
      <c r="J993" s="14"/>
      <c r="K993" s="8"/>
      <c r="L993" s="16"/>
      <c r="M993" s="16"/>
      <c r="N993" s="8"/>
      <c r="O993" s="16"/>
      <c r="P993" s="8"/>
    </row>
    <row r="994" spans="1:16" ht="15.75" customHeight="1">
      <c r="A994" s="57"/>
      <c r="B994" s="63"/>
      <c r="C994" s="79"/>
      <c r="D994" s="6"/>
      <c r="E994" s="1"/>
      <c r="F994" s="8"/>
      <c r="G994" s="10"/>
      <c r="J994" s="14"/>
      <c r="K994" s="8"/>
      <c r="L994" s="16"/>
      <c r="M994" s="16"/>
      <c r="N994" s="8"/>
      <c r="O994" s="16"/>
      <c r="P994" s="8"/>
    </row>
    <row r="995" spans="1:16" ht="15.75" customHeight="1">
      <c r="A995" s="57"/>
      <c r="B995" s="63"/>
      <c r="C995" s="79"/>
      <c r="D995" s="6"/>
      <c r="E995" s="1"/>
      <c r="F995" s="8"/>
      <c r="G995" s="10"/>
      <c r="J995" s="14"/>
      <c r="K995" s="8"/>
      <c r="L995" s="16"/>
      <c r="M995" s="16"/>
      <c r="N995" s="8"/>
      <c r="O995" s="16"/>
      <c r="P995" s="8"/>
    </row>
    <row r="996" spans="1:16" ht="15.75" customHeight="1">
      <c r="A996" s="57"/>
      <c r="B996" s="63"/>
      <c r="C996" s="79"/>
      <c r="D996" s="6"/>
      <c r="E996" s="1"/>
      <c r="F996" s="8"/>
      <c r="G996" s="10"/>
      <c r="J996" s="14"/>
      <c r="K996" s="8"/>
      <c r="L996" s="16"/>
      <c r="M996" s="16"/>
      <c r="N996" s="8"/>
      <c r="O996" s="16"/>
      <c r="P996" s="8"/>
    </row>
    <row r="997" spans="1:16" ht="15.75" customHeight="1">
      <c r="A997" s="57"/>
      <c r="B997" s="63"/>
      <c r="C997" s="79"/>
      <c r="D997" s="6"/>
      <c r="E997" s="1"/>
      <c r="F997" s="8"/>
      <c r="G997" s="10"/>
      <c r="J997" s="14"/>
      <c r="K997" s="8"/>
      <c r="L997" s="16"/>
      <c r="M997" s="16"/>
      <c r="N997" s="8"/>
      <c r="O997" s="16"/>
      <c r="P997" s="8"/>
    </row>
    <row r="998" spans="1:16" ht="15.75" customHeight="1">
      <c r="A998" s="57"/>
      <c r="B998" s="63"/>
      <c r="C998" s="79"/>
      <c r="D998" s="6"/>
      <c r="E998" s="1"/>
      <c r="F998" s="8"/>
      <c r="G998" s="10"/>
      <c r="J998" s="14"/>
      <c r="K998" s="8"/>
      <c r="L998" s="16"/>
      <c r="M998" s="16"/>
      <c r="N998" s="8"/>
      <c r="O998" s="16"/>
      <c r="P998" s="8"/>
    </row>
    <row r="999" spans="1:16" ht="15.75" customHeight="1">
      <c r="A999" s="57"/>
      <c r="B999" s="63"/>
      <c r="C999" s="79"/>
      <c r="D999" s="6"/>
      <c r="E999" s="1"/>
      <c r="F999" s="8"/>
      <c r="G999" s="10"/>
      <c r="J999" s="14"/>
      <c r="K999" s="8"/>
      <c r="L999" s="16"/>
      <c r="M999" s="16"/>
      <c r="N999" s="8"/>
      <c r="O999" s="16"/>
      <c r="P999" s="8"/>
    </row>
    <row r="1000" spans="1:16" ht="15.75" customHeight="1">
      <c r="A1000" s="57"/>
      <c r="B1000" s="63"/>
      <c r="C1000" s="79"/>
      <c r="D1000" s="6"/>
      <c r="E1000" s="1"/>
      <c r="F1000" s="8"/>
      <c r="G1000" s="10"/>
      <c r="J1000" s="14"/>
      <c r="K1000" s="8"/>
      <c r="L1000" s="16"/>
      <c r="M1000" s="16"/>
      <c r="N1000" s="8"/>
      <c r="O1000" s="16"/>
      <c r="P1000" s="8"/>
    </row>
    <row r="1001" spans="1:16" ht="15.75" customHeight="1">
      <c r="A1001" s="57"/>
      <c r="B1001" s="63"/>
      <c r="C1001" s="79"/>
      <c r="D1001" s="6"/>
      <c r="E1001" s="1"/>
      <c r="F1001" s="8"/>
      <c r="G1001" s="10"/>
      <c r="J1001" s="14"/>
      <c r="K1001" s="8"/>
      <c r="L1001" s="16"/>
      <c r="M1001" s="16"/>
      <c r="N1001" s="8"/>
      <c r="O1001" s="16"/>
      <c r="P1001" s="8"/>
    </row>
    <row r="1002" spans="1:16" ht="15.75" customHeight="1">
      <c r="A1002" s="57"/>
      <c r="B1002" s="63"/>
      <c r="C1002" s="79"/>
      <c r="D1002" s="6"/>
      <c r="E1002" s="1"/>
      <c r="F1002" s="8"/>
      <c r="G1002" s="10"/>
      <c r="J1002" s="14"/>
      <c r="K1002" s="8"/>
      <c r="L1002" s="16"/>
      <c r="M1002" s="16"/>
      <c r="N1002" s="8"/>
      <c r="O1002" s="16"/>
      <c r="P1002" s="8"/>
    </row>
  </sheetData>
  <dataConsolidate/>
  <mergeCells count="1">
    <mergeCell ref="J1:P1"/>
  </mergeCell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C000"/>
  </sheetPr>
  <dimension ref="A1:G17"/>
  <sheetViews>
    <sheetView topLeftCell="A7" workbookViewId="0">
      <selection sqref="A1:C1"/>
    </sheetView>
  </sheetViews>
  <sheetFormatPr defaultRowHeight="14.25"/>
  <cols>
    <col min="1" max="1" width="31.875" bestFit="1" customWidth="1"/>
    <col min="2" max="2" width="24.75" customWidth="1"/>
    <col min="3" max="3" width="42.25" customWidth="1"/>
    <col min="5" max="5" width="21.875" customWidth="1"/>
    <col min="6" max="6" width="26.75" customWidth="1"/>
    <col min="7" max="7" width="35.375" customWidth="1"/>
    <col min="8" max="8" width="22.5" customWidth="1"/>
  </cols>
  <sheetData>
    <row r="1" spans="1:7" ht="15">
      <c r="A1" s="140" t="s">
        <v>900</v>
      </c>
      <c r="B1" s="141"/>
      <c r="C1" s="142"/>
      <c r="E1" s="128" t="s">
        <v>903</v>
      </c>
      <c r="F1" s="129"/>
      <c r="G1" s="129"/>
    </row>
    <row r="2" spans="1:7" ht="15">
      <c r="A2" s="130" t="s">
        <v>880</v>
      </c>
      <c r="B2" s="131"/>
      <c r="C2" s="132"/>
      <c r="E2" s="130" t="s">
        <v>880</v>
      </c>
      <c r="F2" s="131"/>
      <c r="G2" s="132"/>
    </row>
    <row r="3" spans="1:7">
      <c r="A3" s="51" t="s">
        <v>879</v>
      </c>
      <c r="B3" s="46" t="s">
        <v>878</v>
      </c>
      <c r="C3" s="47" t="s">
        <v>877</v>
      </c>
      <c r="E3" s="51" t="s">
        <v>879</v>
      </c>
      <c r="F3" s="46" t="s">
        <v>878</v>
      </c>
      <c r="G3" s="47" t="s">
        <v>877</v>
      </c>
    </row>
    <row r="4" spans="1:7" ht="114">
      <c r="A4" s="52">
        <f>'risk and loss control'!B2*(1+0.1)</f>
        <v>165000000</v>
      </c>
      <c r="B4" s="48">
        <f>'risk and loss control'!B2*(1-0.05)</f>
        <v>142500000</v>
      </c>
      <c r="C4" s="49" t="s">
        <v>881</v>
      </c>
      <c r="E4" s="52">
        <f>'risk and loss control'!B2*(1+0.1)</f>
        <v>165000000</v>
      </c>
      <c r="F4" s="48">
        <f>'risk and loss control'!B2*(1-0.05)</f>
        <v>142500000</v>
      </c>
      <c r="G4" s="118" t="s">
        <v>881</v>
      </c>
    </row>
    <row r="5" spans="1:7" ht="15">
      <c r="A5" s="130" t="s">
        <v>911</v>
      </c>
      <c r="B5" s="131"/>
      <c r="C5" s="132"/>
      <c r="E5" s="130" t="s">
        <v>911</v>
      </c>
      <c r="F5" s="131"/>
      <c r="G5" s="132"/>
    </row>
    <row r="6" spans="1:7" ht="104.45" customHeight="1">
      <c r="A6" s="53">
        <f>A4*(1+10%)</f>
        <v>181500000</v>
      </c>
      <c r="B6" s="48">
        <f>B4*(1+0.1)</f>
        <v>156750000</v>
      </c>
      <c r="C6" s="50" t="s">
        <v>884</v>
      </c>
      <c r="E6" s="119">
        <f>ABS(E4-'risk and loss control'!B2)*5*'Russell 1000 shipping industry'!H41+E4</f>
        <v>195052500</v>
      </c>
      <c r="F6" s="120">
        <f>ABS(F4-'risk and loss control'!B2)*5*'Russell 1000 shipping industry'!H41+F4</f>
        <v>157526250</v>
      </c>
      <c r="G6" s="121" t="s">
        <v>901</v>
      </c>
    </row>
    <row r="7" spans="1:7">
      <c r="A7" s="54" t="s">
        <v>882</v>
      </c>
      <c r="B7" s="133">
        <f>B4-B6</f>
        <v>-14250000</v>
      </c>
      <c r="C7" s="134"/>
      <c r="E7" s="54" t="s">
        <v>882</v>
      </c>
      <c r="F7" s="133">
        <f>F4-F6</f>
        <v>-15026250</v>
      </c>
      <c r="G7" s="134"/>
    </row>
    <row r="8" spans="1:7" ht="20.45" customHeight="1">
      <c r="A8" s="130" t="s">
        <v>883</v>
      </c>
      <c r="B8" s="131"/>
      <c r="C8" s="132"/>
      <c r="E8" s="138">
        <f>ABS(E4-'risk and loss control'!B2)*5*'Russell 1000 shipping industry'!H41+E4</f>
        <v>195052500</v>
      </c>
      <c r="F8" s="136">
        <f>ABS(F4-'risk and loss control'!B2)*5*'Russell 1000 shipping industry'!H40+F4</f>
        <v>117915244.8830573</v>
      </c>
      <c r="G8" s="135" t="s">
        <v>902</v>
      </c>
    </row>
    <row r="9" spans="1:7" ht="102" customHeight="1">
      <c r="A9" s="53">
        <f>A4*(1-10%)</f>
        <v>148500000</v>
      </c>
      <c r="B9" s="48">
        <f>B4*(1-0.1)</f>
        <v>128250000</v>
      </c>
      <c r="C9" s="50" t="s">
        <v>885</v>
      </c>
      <c r="E9" s="139"/>
      <c r="F9" s="137"/>
      <c r="G9" s="135"/>
    </row>
    <row r="10" spans="1:7">
      <c r="A10" s="55" t="s">
        <v>882</v>
      </c>
      <c r="B10" s="126">
        <f>B4-B9</f>
        <v>14250000</v>
      </c>
      <c r="C10" s="127"/>
      <c r="E10" s="54" t="s">
        <v>882</v>
      </c>
      <c r="F10" s="133">
        <f>F4-F8</f>
        <v>24584755.116942704</v>
      </c>
      <c r="G10" s="134"/>
    </row>
    <row r="11" spans="1:7" ht="15">
      <c r="E11" s="130" t="s">
        <v>883</v>
      </c>
      <c r="F11" s="131"/>
      <c r="G11" s="132"/>
    </row>
    <row r="12" spans="1:7" ht="85.5">
      <c r="A12" s="145" t="s">
        <v>906</v>
      </c>
      <c r="B12" s="147">
        <f>F10+(E8-E4)</f>
        <v>54637255.116942704</v>
      </c>
      <c r="C12" s="149"/>
      <c r="E12" s="53">
        <f>-ABS(E4-'risk and loss control'!B2)*5*'Russell 1000 shipping industry'!H41+E4</f>
        <v>134947500</v>
      </c>
      <c r="F12" s="122">
        <f>ABS(F4-'risk and loss control'!B2)*5*(-'Russell 1000 shipping industry'!H41)+F4</f>
        <v>127473750</v>
      </c>
      <c r="G12" s="50" t="s">
        <v>904</v>
      </c>
    </row>
    <row r="13" spans="1:7">
      <c r="A13" s="145"/>
      <c r="B13" s="147"/>
      <c r="C13" s="149"/>
      <c r="E13" s="54" t="s">
        <v>882</v>
      </c>
      <c r="F13" s="133">
        <f>F4-F12</f>
        <v>15026250</v>
      </c>
      <c r="G13" s="134"/>
    </row>
    <row r="14" spans="1:7" ht="15" thickBot="1">
      <c r="A14" s="146"/>
      <c r="B14" s="148"/>
      <c r="C14" s="150"/>
      <c r="E14" s="138">
        <f>-ABS(E4-'risk and loss control'!B2)*5*'Russell 1000 shipping industry'!H41+E4</f>
        <v>134947500</v>
      </c>
      <c r="F14" s="136">
        <f>ABS(F4-'risk and loss control'!B2)*5*'Russell 1000 shipping industry'!H40+F4</f>
        <v>117915244.8830573</v>
      </c>
      <c r="G14" s="135" t="s">
        <v>905</v>
      </c>
    </row>
    <row r="15" spans="1:7" ht="111" customHeight="1" thickTop="1" thickBot="1">
      <c r="A15" s="115" t="s">
        <v>908</v>
      </c>
      <c r="B15" s="116">
        <f>F7+(E6-E4)</f>
        <v>15026250</v>
      </c>
      <c r="C15" s="117" t="s">
        <v>907</v>
      </c>
      <c r="E15" s="139"/>
      <c r="F15" s="137"/>
      <c r="G15" s="135"/>
    </row>
    <row r="16" spans="1:7" ht="15.75" thickTop="1" thickBot="1">
      <c r="E16" s="114" t="s">
        <v>882</v>
      </c>
      <c r="F16" s="143">
        <f>F4-F14</f>
        <v>24584755.116942704</v>
      </c>
      <c r="G16" s="144"/>
    </row>
    <row r="17" ht="15" thickTop="1"/>
  </sheetData>
  <mergeCells count="23">
    <mergeCell ref="F16:G16"/>
    <mergeCell ref="A12:A14"/>
    <mergeCell ref="B12:B14"/>
    <mergeCell ref="C12:C14"/>
    <mergeCell ref="E11:G11"/>
    <mergeCell ref="F13:G13"/>
    <mergeCell ref="E14:E15"/>
    <mergeCell ref="F14:F15"/>
    <mergeCell ref="G14:G15"/>
    <mergeCell ref="B10:C10"/>
    <mergeCell ref="E1:G1"/>
    <mergeCell ref="E2:G2"/>
    <mergeCell ref="E5:G5"/>
    <mergeCell ref="F7:G7"/>
    <mergeCell ref="G8:G9"/>
    <mergeCell ref="F8:F9"/>
    <mergeCell ref="E8:E9"/>
    <mergeCell ref="F10:G10"/>
    <mergeCell ref="A1:C1"/>
    <mergeCell ref="A2:C2"/>
    <mergeCell ref="A5:C5"/>
    <mergeCell ref="B7:C7"/>
    <mergeCell ref="A8:C8"/>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000"/>
  <sheetViews>
    <sheetView workbookViewId="0"/>
  </sheetViews>
  <sheetFormatPr defaultColWidth="12.625" defaultRowHeight="15" customHeight="1"/>
  <cols>
    <col min="1" max="1" width="36.25" customWidth="1"/>
    <col min="2" max="2" width="34.25" customWidth="1"/>
    <col min="3" max="26" width="6.625" customWidth="1"/>
  </cols>
  <sheetData>
    <row r="1" spans="1:3">
      <c r="A1" s="108" t="s">
        <v>0</v>
      </c>
      <c r="B1" s="109">
        <v>82413</v>
      </c>
    </row>
    <row r="2" spans="1:3" ht="15" customHeight="1">
      <c r="A2" s="110" t="s">
        <v>886</v>
      </c>
      <c r="B2" s="111">
        <v>7</v>
      </c>
      <c r="C2" s="78" t="s">
        <v>120</v>
      </c>
    </row>
    <row r="6" spans="1:3" ht="15" customHeight="1">
      <c r="B6" s="10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000"/>
  <sheetViews>
    <sheetView workbookViewId="0">
      <selection sqref="A1:P1"/>
    </sheetView>
  </sheetViews>
  <sheetFormatPr defaultColWidth="12.625" defaultRowHeight="15" customHeight="1"/>
  <cols>
    <col min="1" max="11" width="6.625" customWidth="1"/>
    <col min="12" max="12" width="10" customWidth="1"/>
    <col min="13" max="13" width="9.375" customWidth="1"/>
    <col min="14" max="18" width="6.625" customWidth="1"/>
    <col min="19" max="19" width="21.125" customWidth="1"/>
    <col min="20" max="20" width="13.625" customWidth="1"/>
    <col min="21" max="21" width="16.125" customWidth="1"/>
    <col min="22" max="26" width="6.625" customWidth="1"/>
  </cols>
  <sheetData>
    <row r="1" spans="1:21" ht="20.25">
      <c r="A1" s="151" t="s">
        <v>1</v>
      </c>
      <c r="B1" s="152"/>
      <c r="C1" s="152"/>
      <c r="D1" s="152"/>
      <c r="E1" s="152"/>
      <c r="F1" s="152"/>
      <c r="G1" s="152"/>
      <c r="H1" s="152"/>
      <c r="I1" s="152"/>
      <c r="J1" s="152"/>
      <c r="K1" s="152"/>
      <c r="L1" s="152"/>
      <c r="M1" s="152"/>
      <c r="N1" s="152"/>
      <c r="O1" s="152"/>
      <c r="P1" s="152"/>
      <c r="S1" s="2"/>
      <c r="U1" s="3"/>
    </row>
    <row r="2" spans="1:21">
      <c r="A2" s="4" t="s">
        <v>9</v>
      </c>
      <c r="B2" s="4" t="s">
        <v>11</v>
      </c>
      <c r="C2" s="4" t="s">
        <v>12</v>
      </c>
      <c r="D2" s="4" t="s">
        <v>13</v>
      </c>
      <c r="E2" s="4" t="s">
        <v>14</v>
      </c>
      <c r="F2" s="4" t="s">
        <v>15</v>
      </c>
      <c r="G2" s="4" t="s">
        <v>16</v>
      </c>
      <c r="H2" s="4" t="s">
        <v>17</v>
      </c>
      <c r="I2" s="4" t="s">
        <v>18</v>
      </c>
      <c r="J2" s="4" t="s">
        <v>19</v>
      </c>
      <c r="K2" s="4" t="s">
        <v>20</v>
      </c>
      <c r="L2" s="5" t="s">
        <v>21</v>
      </c>
      <c r="M2" s="5" t="s">
        <v>22</v>
      </c>
      <c r="N2" s="4" t="s">
        <v>23</v>
      </c>
      <c r="O2" s="4" t="s">
        <v>24</v>
      </c>
      <c r="P2" s="4" t="s">
        <v>25</v>
      </c>
      <c r="S2" s="2"/>
      <c r="U2" s="3"/>
    </row>
    <row r="3" spans="1:21">
      <c r="A3" s="7" t="s">
        <v>27</v>
      </c>
      <c r="B3" s="7" t="s">
        <v>28</v>
      </c>
      <c r="C3" s="7" t="s">
        <v>29</v>
      </c>
      <c r="D3" s="7" t="s">
        <v>30</v>
      </c>
      <c r="E3" s="7" t="s">
        <v>31</v>
      </c>
      <c r="F3" s="7" t="s">
        <v>32</v>
      </c>
      <c r="G3" s="7" t="s">
        <v>33</v>
      </c>
      <c r="H3" s="7" t="s">
        <v>34</v>
      </c>
      <c r="I3" s="7" t="s">
        <v>35</v>
      </c>
      <c r="J3" s="7" t="s">
        <v>36</v>
      </c>
      <c r="K3" s="7" t="s">
        <v>37</v>
      </c>
      <c r="L3" s="9" t="s">
        <v>38</v>
      </c>
      <c r="M3" s="9" t="s">
        <v>39</v>
      </c>
      <c r="N3" s="7" t="s">
        <v>40</v>
      </c>
      <c r="O3" s="7" t="s">
        <v>41</v>
      </c>
      <c r="P3" s="7" t="s">
        <v>42</v>
      </c>
      <c r="S3" s="2"/>
      <c r="U3" s="3"/>
    </row>
    <row r="4" spans="1:21">
      <c r="A4" s="11" t="s">
        <v>43</v>
      </c>
      <c r="B4" s="11" t="s">
        <v>45</v>
      </c>
      <c r="C4" s="12">
        <v>3275</v>
      </c>
      <c r="D4" s="12">
        <v>3275</v>
      </c>
      <c r="E4" s="12">
        <v>3197</v>
      </c>
      <c r="F4" s="12">
        <v>3197</v>
      </c>
      <c r="G4" s="12">
        <v>3167</v>
      </c>
      <c r="H4" s="12">
        <v>3188</v>
      </c>
      <c r="I4" s="12">
        <v>3177</v>
      </c>
      <c r="J4" s="13">
        <v>-87</v>
      </c>
      <c r="K4" s="13">
        <v>-98</v>
      </c>
      <c r="L4" s="15">
        <f t="shared" ref="L4:L247" si="0">(H4-3484)/3484</f>
        <v>-8.4959816303099886E-2</v>
      </c>
      <c r="M4" s="15">
        <f t="shared" ref="M4:M247" si="1">K4/D4</f>
        <v>-2.9923664122137403E-2</v>
      </c>
      <c r="N4" s="12">
        <v>3986</v>
      </c>
      <c r="O4" s="17">
        <v>12664.172</v>
      </c>
      <c r="P4" s="12">
        <v>2334</v>
      </c>
      <c r="S4" s="2" t="s">
        <v>55</v>
      </c>
      <c r="T4" s="18">
        <f>AVERAGE(I4:I247)</f>
        <v>3483.9631147540986</v>
      </c>
      <c r="U4" s="3"/>
    </row>
    <row r="5" spans="1:21">
      <c r="A5" s="19" t="s">
        <v>56</v>
      </c>
      <c r="B5" s="11" t="s">
        <v>57</v>
      </c>
      <c r="C5" s="20">
        <v>3188</v>
      </c>
      <c r="D5" s="20">
        <v>3177</v>
      </c>
      <c r="E5" s="20">
        <v>3188</v>
      </c>
      <c r="F5" s="20">
        <v>3210</v>
      </c>
      <c r="G5" s="20">
        <v>3188</v>
      </c>
      <c r="H5" s="20">
        <v>3201</v>
      </c>
      <c r="I5" s="20">
        <v>3200</v>
      </c>
      <c r="J5" s="21">
        <v>24</v>
      </c>
      <c r="K5" s="21">
        <v>23</v>
      </c>
      <c r="L5" s="15">
        <f t="shared" si="0"/>
        <v>-8.12284730195178E-2</v>
      </c>
      <c r="M5" s="15">
        <f t="shared" si="1"/>
        <v>7.239534151715455E-3</v>
      </c>
      <c r="N5" s="20">
        <v>862</v>
      </c>
      <c r="O5" s="23">
        <v>2759.154</v>
      </c>
      <c r="P5" s="20">
        <v>2794</v>
      </c>
      <c r="S5" s="2" t="s">
        <v>63</v>
      </c>
      <c r="T5" s="24">
        <f>COUNTIF(J4:J247,"&lt;&gt;"&amp;"")</f>
        <v>244</v>
      </c>
      <c r="U5" s="3"/>
    </row>
    <row r="6" spans="1:21">
      <c r="A6" s="25" t="s">
        <v>66</v>
      </c>
      <c r="B6" s="11" t="s">
        <v>71</v>
      </c>
      <c r="C6" s="26">
        <v>3300</v>
      </c>
      <c r="D6" s="26">
        <v>3301</v>
      </c>
      <c r="E6" s="26">
        <v>3298</v>
      </c>
      <c r="F6" s="26">
        <v>3306</v>
      </c>
      <c r="G6" s="26">
        <v>3233</v>
      </c>
      <c r="H6" s="26">
        <v>3244</v>
      </c>
      <c r="I6" s="26">
        <v>3263</v>
      </c>
      <c r="J6" s="28">
        <v>-57</v>
      </c>
      <c r="K6" s="28">
        <v>-38</v>
      </c>
      <c r="L6" s="15">
        <f t="shared" si="0"/>
        <v>-6.8886337543053955E-2</v>
      </c>
      <c r="M6" s="15">
        <f t="shared" si="1"/>
        <v>-1.1511663132384126E-2</v>
      </c>
      <c r="N6" s="26">
        <v>6894</v>
      </c>
      <c r="O6" s="29">
        <v>22496.348000000002</v>
      </c>
      <c r="P6" s="26">
        <v>11250</v>
      </c>
      <c r="S6" s="2" t="s">
        <v>76</v>
      </c>
      <c r="T6" s="24">
        <f>MROUND(0.05*T5,1)</f>
        <v>12</v>
      </c>
      <c r="U6" s="3">
        <f>(1/T6)*SUM(L4:L16)</f>
        <v>-7.2163222349789516E-2</v>
      </c>
    </row>
    <row r="7" spans="1:21">
      <c r="A7" s="11" t="s">
        <v>82</v>
      </c>
      <c r="B7" s="11" t="s">
        <v>84</v>
      </c>
      <c r="C7" s="12">
        <v>3201</v>
      </c>
      <c r="D7" s="12">
        <v>3200</v>
      </c>
      <c r="E7" s="12">
        <v>3205</v>
      </c>
      <c r="F7" s="12">
        <v>3245</v>
      </c>
      <c r="G7" s="12">
        <v>3182</v>
      </c>
      <c r="H7" s="12">
        <v>3245</v>
      </c>
      <c r="I7" s="12">
        <v>3229</v>
      </c>
      <c r="J7" s="27">
        <v>45</v>
      </c>
      <c r="K7" s="27">
        <v>29</v>
      </c>
      <c r="L7" s="15">
        <f t="shared" si="0"/>
        <v>-6.8599311136624569E-2</v>
      </c>
      <c r="M7" s="15">
        <f t="shared" si="1"/>
        <v>9.0624999999999994E-3</v>
      </c>
      <c r="N7" s="12">
        <v>2578</v>
      </c>
      <c r="O7" s="17">
        <v>8326.5580000000009</v>
      </c>
      <c r="P7" s="12">
        <v>2686</v>
      </c>
      <c r="S7" s="2"/>
      <c r="U7" s="3"/>
    </row>
    <row r="8" spans="1:21">
      <c r="A8" s="25" t="s">
        <v>87</v>
      </c>
      <c r="B8" s="11" t="s">
        <v>88</v>
      </c>
      <c r="C8" s="26">
        <v>3262</v>
      </c>
      <c r="D8" s="26">
        <v>3257</v>
      </c>
      <c r="E8" s="26">
        <v>3258</v>
      </c>
      <c r="F8" s="26">
        <v>3276</v>
      </c>
      <c r="G8" s="26">
        <v>3240</v>
      </c>
      <c r="H8" s="26">
        <v>3246</v>
      </c>
      <c r="I8" s="26">
        <v>3256</v>
      </c>
      <c r="J8" s="28">
        <v>-11</v>
      </c>
      <c r="K8" s="28">
        <v>-1</v>
      </c>
      <c r="L8" s="15">
        <f t="shared" si="0"/>
        <v>-6.8312284730195183E-2</v>
      </c>
      <c r="M8" s="15">
        <f t="shared" si="1"/>
        <v>-3.0703101013202335E-4</v>
      </c>
      <c r="N8" s="26">
        <v>10474</v>
      </c>
      <c r="O8" s="29">
        <v>34107.964</v>
      </c>
      <c r="P8" s="26">
        <v>44910</v>
      </c>
      <c r="S8" s="2"/>
      <c r="U8" s="3"/>
    </row>
    <row r="9" spans="1:21">
      <c r="A9" s="25" t="s">
        <v>91</v>
      </c>
      <c r="B9" s="11" t="s">
        <v>92</v>
      </c>
      <c r="C9" s="26">
        <v>3276</v>
      </c>
      <c r="D9" s="26">
        <v>3291</v>
      </c>
      <c r="E9" s="26">
        <v>3271</v>
      </c>
      <c r="F9" s="26">
        <v>3285</v>
      </c>
      <c r="G9" s="26">
        <v>3246</v>
      </c>
      <c r="H9" s="26">
        <v>3257</v>
      </c>
      <c r="I9" s="26">
        <v>3262</v>
      </c>
      <c r="J9" s="28">
        <v>-34</v>
      </c>
      <c r="K9" s="28">
        <v>-29</v>
      </c>
      <c r="L9" s="15">
        <f t="shared" si="0"/>
        <v>-6.5154994259471868E-2</v>
      </c>
      <c r="M9" s="15">
        <f t="shared" si="1"/>
        <v>-8.8119112731692498E-3</v>
      </c>
      <c r="N9" s="26">
        <v>9666</v>
      </c>
      <c r="O9" s="29">
        <v>31537.286</v>
      </c>
      <c r="P9" s="26">
        <v>43138</v>
      </c>
      <c r="S9" s="2"/>
      <c r="U9" s="3"/>
    </row>
    <row r="10" spans="1:21">
      <c r="A10" s="19" t="s">
        <v>99</v>
      </c>
      <c r="B10" s="11" t="s">
        <v>100</v>
      </c>
      <c r="C10" s="20">
        <v>3268</v>
      </c>
      <c r="D10" s="20">
        <v>3289</v>
      </c>
      <c r="E10" s="20">
        <v>3268</v>
      </c>
      <c r="F10" s="20">
        <v>3281</v>
      </c>
      <c r="G10" s="20">
        <v>3258</v>
      </c>
      <c r="H10" s="20">
        <v>3261</v>
      </c>
      <c r="I10" s="20">
        <v>3269</v>
      </c>
      <c r="J10" s="22">
        <v>-28</v>
      </c>
      <c r="K10" s="22">
        <v>-20</v>
      </c>
      <c r="L10" s="15">
        <f t="shared" si="0"/>
        <v>-6.4006888633754311E-2</v>
      </c>
      <c r="M10" s="15">
        <f t="shared" si="1"/>
        <v>-6.0808756460930371E-3</v>
      </c>
      <c r="N10" s="20">
        <v>1050</v>
      </c>
      <c r="O10" s="23">
        <v>3432.9520000000002</v>
      </c>
      <c r="P10" s="20">
        <v>3994</v>
      </c>
      <c r="S10" s="2"/>
      <c r="U10" s="3"/>
    </row>
    <row r="11" spans="1:21">
      <c r="A11" s="11" t="s">
        <v>104</v>
      </c>
      <c r="B11" s="11" t="s">
        <v>105</v>
      </c>
      <c r="C11" s="12">
        <v>3257</v>
      </c>
      <c r="D11" s="12">
        <v>3262</v>
      </c>
      <c r="E11" s="12">
        <v>3265</v>
      </c>
      <c r="F11" s="12">
        <v>3270</v>
      </c>
      <c r="G11" s="12">
        <v>3240</v>
      </c>
      <c r="H11" s="12">
        <v>3262</v>
      </c>
      <c r="I11" s="12">
        <v>3257</v>
      </c>
      <c r="J11" s="31">
        <v>0</v>
      </c>
      <c r="K11" s="32">
        <v>-5</v>
      </c>
      <c r="L11" s="15">
        <f t="shared" si="0"/>
        <v>-6.3719862227324911E-2</v>
      </c>
      <c r="M11" s="15">
        <f t="shared" si="1"/>
        <v>-1.5328019619865114E-3</v>
      </c>
      <c r="N11" s="12">
        <v>6850</v>
      </c>
      <c r="O11" s="17">
        <v>22315.596000000001</v>
      </c>
      <c r="P11" s="12">
        <v>43818</v>
      </c>
      <c r="S11" s="2"/>
      <c r="U11" s="3"/>
    </row>
    <row r="12" spans="1:21">
      <c r="A12" s="19" t="s">
        <v>107</v>
      </c>
      <c r="B12" s="11" t="s">
        <v>108</v>
      </c>
      <c r="C12" s="20">
        <v>3245</v>
      </c>
      <c r="D12" s="20">
        <v>3229</v>
      </c>
      <c r="E12" s="20">
        <v>3270</v>
      </c>
      <c r="F12" s="20">
        <v>3270</v>
      </c>
      <c r="G12" s="20">
        <v>3241</v>
      </c>
      <c r="H12" s="20">
        <v>3264</v>
      </c>
      <c r="I12" s="20">
        <v>3256</v>
      </c>
      <c r="J12" s="21">
        <v>35</v>
      </c>
      <c r="K12" s="21">
        <v>27</v>
      </c>
      <c r="L12" s="15">
        <f t="shared" si="0"/>
        <v>-6.3145809414466125E-2</v>
      </c>
      <c r="M12" s="15">
        <f t="shared" si="1"/>
        <v>8.3617218953236302E-3</v>
      </c>
      <c r="N12" s="20">
        <v>1326</v>
      </c>
      <c r="O12" s="23">
        <v>4317.7839999999997</v>
      </c>
      <c r="P12" s="20">
        <v>3224</v>
      </c>
      <c r="S12" s="2"/>
      <c r="U12" s="3"/>
    </row>
    <row r="13" spans="1:21">
      <c r="A13" s="11" t="s">
        <v>110</v>
      </c>
      <c r="B13" s="11" t="s">
        <v>111</v>
      </c>
      <c r="C13" s="12">
        <v>3264</v>
      </c>
      <c r="D13" s="12">
        <v>3256</v>
      </c>
      <c r="E13" s="12">
        <v>3247</v>
      </c>
      <c r="F13" s="12">
        <v>3307</v>
      </c>
      <c r="G13" s="12">
        <v>3247</v>
      </c>
      <c r="H13" s="12">
        <v>3268</v>
      </c>
      <c r="I13" s="12">
        <v>3289</v>
      </c>
      <c r="J13" s="27">
        <v>12</v>
      </c>
      <c r="K13" s="27">
        <v>33</v>
      </c>
      <c r="L13" s="15">
        <f t="shared" si="0"/>
        <v>-6.1997703788748568E-2</v>
      </c>
      <c r="M13" s="15">
        <f t="shared" si="1"/>
        <v>1.0135135135135136E-2</v>
      </c>
      <c r="N13" s="12">
        <v>2868</v>
      </c>
      <c r="O13" s="17">
        <v>9435.3559999999998</v>
      </c>
      <c r="P13" s="12">
        <v>3486</v>
      </c>
      <c r="S13" s="2"/>
      <c r="U13" s="3"/>
    </row>
    <row r="14" spans="1:21">
      <c r="A14" s="11" t="s">
        <v>114</v>
      </c>
      <c r="B14" s="11" t="s">
        <v>115</v>
      </c>
      <c r="C14" s="12">
        <v>3313</v>
      </c>
      <c r="D14" s="12">
        <v>3303</v>
      </c>
      <c r="E14" s="12">
        <v>3317</v>
      </c>
      <c r="F14" s="12">
        <v>3317</v>
      </c>
      <c r="G14" s="12">
        <v>3274</v>
      </c>
      <c r="H14" s="12">
        <v>3276</v>
      </c>
      <c r="I14" s="12">
        <v>3291</v>
      </c>
      <c r="J14" s="32">
        <v>-27</v>
      </c>
      <c r="K14" s="32">
        <v>-12</v>
      </c>
      <c r="L14" s="15">
        <f t="shared" si="0"/>
        <v>-5.9701492537313432E-2</v>
      </c>
      <c r="M14" s="15">
        <f t="shared" si="1"/>
        <v>-3.6330608537693005E-3</v>
      </c>
      <c r="N14" s="12">
        <v>6534</v>
      </c>
      <c r="O14" s="17">
        <v>21505.394</v>
      </c>
      <c r="P14" s="12">
        <v>38026</v>
      </c>
      <c r="S14" s="2"/>
      <c r="U14" s="3"/>
    </row>
    <row r="15" spans="1:21">
      <c r="A15" s="19" t="s">
        <v>116</v>
      </c>
      <c r="B15" s="11" t="s">
        <v>117</v>
      </c>
      <c r="C15" s="20">
        <v>3282</v>
      </c>
      <c r="D15" s="20">
        <v>3303</v>
      </c>
      <c r="E15" s="20">
        <v>3288</v>
      </c>
      <c r="F15" s="20">
        <v>3296</v>
      </c>
      <c r="G15" s="20">
        <v>3270</v>
      </c>
      <c r="H15" s="20">
        <v>3281</v>
      </c>
      <c r="I15" s="20">
        <v>3282</v>
      </c>
      <c r="J15" s="22">
        <v>-22</v>
      </c>
      <c r="K15" s="22">
        <v>-21</v>
      </c>
      <c r="L15" s="15">
        <f t="shared" si="0"/>
        <v>-5.8266360505166474E-2</v>
      </c>
      <c r="M15" s="15">
        <f t="shared" si="1"/>
        <v>-6.3578564940962763E-3</v>
      </c>
      <c r="N15" s="20">
        <v>1984</v>
      </c>
      <c r="O15" s="23">
        <v>6512.1840000000002</v>
      </c>
      <c r="P15" s="20">
        <v>4714</v>
      </c>
      <c r="S15" s="2"/>
      <c r="U15" s="3"/>
    </row>
    <row r="16" spans="1:21">
      <c r="A16" s="11" t="s">
        <v>122</v>
      </c>
      <c r="B16" s="11" t="s">
        <v>123</v>
      </c>
      <c r="C16" s="12">
        <v>3297</v>
      </c>
      <c r="D16" s="12">
        <v>3308</v>
      </c>
      <c r="E16" s="12">
        <v>3308</v>
      </c>
      <c r="F16" s="12">
        <v>3320</v>
      </c>
      <c r="G16" s="12">
        <v>3282</v>
      </c>
      <c r="H16" s="12">
        <v>3282</v>
      </c>
      <c r="I16" s="12">
        <v>3303</v>
      </c>
      <c r="J16" s="13">
        <v>-26</v>
      </c>
      <c r="K16" s="13">
        <v>-5</v>
      </c>
      <c r="L16" s="15">
        <f t="shared" si="0"/>
        <v>-5.7979334098737081E-2</v>
      </c>
      <c r="M16" s="15">
        <f t="shared" si="1"/>
        <v>-1.5114873035066505E-3</v>
      </c>
      <c r="N16" s="12">
        <v>1668</v>
      </c>
      <c r="O16" s="17">
        <v>5510.8180000000002</v>
      </c>
      <c r="P16" s="12">
        <v>4168</v>
      </c>
      <c r="S16" s="2"/>
      <c r="U16" s="3"/>
    </row>
    <row r="17" spans="1:21">
      <c r="A17" s="11" t="s">
        <v>118</v>
      </c>
      <c r="B17" s="11" t="s">
        <v>119</v>
      </c>
      <c r="C17" s="12">
        <v>3261</v>
      </c>
      <c r="D17" s="12">
        <v>3269</v>
      </c>
      <c r="E17" s="12">
        <v>3271</v>
      </c>
      <c r="F17" s="12">
        <v>3284</v>
      </c>
      <c r="G17" s="12">
        <v>3262</v>
      </c>
      <c r="H17" s="12">
        <v>3284</v>
      </c>
      <c r="I17" s="12">
        <v>3276</v>
      </c>
      <c r="J17" s="27">
        <v>15</v>
      </c>
      <c r="K17" s="27">
        <v>7</v>
      </c>
      <c r="L17" s="15">
        <f t="shared" si="0"/>
        <v>-5.7405281285878303E-2</v>
      </c>
      <c r="M17" s="15">
        <f t="shared" si="1"/>
        <v>2.1413276231263384E-3</v>
      </c>
      <c r="N17" s="12">
        <v>838</v>
      </c>
      <c r="O17" s="17">
        <v>2745.3679999999999</v>
      </c>
      <c r="P17" s="12">
        <v>4026</v>
      </c>
      <c r="S17" s="2"/>
      <c r="U17" s="3"/>
    </row>
    <row r="18" spans="1:21">
      <c r="A18" s="19" t="s">
        <v>128</v>
      </c>
      <c r="B18" s="11" t="s">
        <v>129</v>
      </c>
      <c r="C18" s="20">
        <v>3300</v>
      </c>
      <c r="D18" s="20">
        <v>3286</v>
      </c>
      <c r="E18" s="20">
        <v>3300</v>
      </c>
      <c r="F18" s="20">
        <v>3311</v>
      </c>
      <c r="G18" s="20">
        <v>3280</v>
      </c>
      <c r="H18" s="20">
        <v>3285</v>
      </c>
      <c r="I18" s="20">
        <v>3293</v>
      </c>
      <c r="J18" s="22">
        <v>-1</v>
      </c>
      <c r="K18" s="21">
        <v>7</v>
      </c>
      <c r="L18" s="15">
        <f t="shared" si="0"/>
        <v>-5.711825487944891E-2</v>
      </c>
      <c r="M18" s="15">
        <f t="shared" si="1"/>
        <v>2.1302495435179549E-3</v>
      </c>
      <c r="N18" s="20">
        <v>300112</v>
      </c>
      <c r="O18" s="23">
        <v>988298.86600000004</v>
      </c>
      <c r="P18" s="20">
        <v>654950</v>
      </c>
      <c r="S18" s="2"/>
      <c r="U18" s="3"/>
    </row>
    <row r="19" spans="1:21">
      <c r="A19" s="11" t="s">
        <v>131</v>
      </c>
      <c r="B19" s="11" t="s">
        <v>132</v>
      </c>
      <c r="C19" s="12">
        <v>3331</v>
      </c>
      <c r="D19" s="12">
        <v>3318</v>
      </c>
      <c r="E19" s="12">
        <v>3341</v>
      </c>
      <c r="F19" s="12">
        <v>3342</v>
      </c>
      <c r="G19" s="12">
        <v>3276</v>
      </c>
      <c r="H19" s="12">
        <v>3287</v>
      </c>
      <c r="I19" s="12">
        <v>3314</v>
      </c>
      <c r="J19" s="13">
        <v>-31</v>
      </c>
      <c r="K19" s="13">
        <v>-4</v>
      </c>
      <c r="L19" s="15">
        <f t="shared" si="0"/>
        <v>-5.6544202066590124E-2</v>
      </c>
      <c r="M19" s="15">
        <f t="shared" si="1"/>
        <v>-1.2055455093429777E-3</v>
      </c>
      <c r="N19" s="12">
        <v>449916</v>
      </c>
      <c r="O19" s="17">
        <v>1491062.58</v>
      </c>
      <c r="P19" s="12">
        <v>663140</v>
      </c>
      <c r="S19" s="2"/>
      <c r="U19" s="3"/>
    </row>
    <row r="20" spans="1:21">
      <c r="A20" s="11" t="s">
        <v>134</v>
      </c>
      <c r="B20" s="11" t="s">
        <v>135</v>
      </c>
      <c r="C20" s="12">
        <v>3281</v>
      </c>
      <c r="D20" s="12">
        <v>3282</v>
      </c>
      <c r="E20" s="12">
        <v>3282</v>
      </c>
      <c r="F20" s="12">
        <v>3343</v>
      </c>
      <c r="G20" s="12">
        <v>3279</v>
      </c>
      <c r="H20" s="12">
        <v>3288</v>
      </c>
      <c r="I20" s="12">
        <v>3312</v>
      </c>
      <c r="J20" s="27">
        <v>6</v>
      </c>
      <c r="K20" s="27">
        <v>30</v>
      </c>
      <c r="L20" s="15">
        <f t="shared" si="0"/>
        <v>-5.6257175660160738E-2</v>
      </c>
      <c r="M20" s="15">
        <f t="shared" si="1"/>
        <v>9.140767824497258E-3</v>
      </c>
      <c r="N20" s="12">
        <v>2604</v>
      </c>
      <c r="O20" s="17">
        <v>8625.6859999999997</v>
      </c>
      <c r="P20" s="12">
        <v>4542</v>
      </c>
      <c r="S20" s="2"/>
      <c r="U20" s="3"/>
    </row>
    <row r="21" spans="1:21" ht="15.75" customHeight="1">
      <c r="A21" s="11" t="s">
        <v>141</v>
      </c>
      <c r="B21" s="11" t="s">
        <v>142</v>
      </c>
      <c r="C21" s="12">
        <v>3308</v>
      </c>
      <c r="D21" s="12">
        <v>3318</v>
      </c>
      <c r="E21" s="12">
        <v>3311</v>
      </c>
      <c r="F21" s="12">
        <v>3315</v>
      </c>
      <c r="G21" s="12">
        <v>3276</v>
      </c>
      <c r="H21" s="12">
        <v>3288</v>
      </c>
      <c r="I21" s="12">
        <v>3289</v>
      </c>
      <c r="J21" s="32">
        <v>-30</v>
      </c>
      <c r="K21" s="32">
        <v>-29</v>
      </c>
      <c r="L21" s="15">
        <f t="shared" si="0"/>
        <v>-5.6257175660160738E-2</v>
      </c>
      <c r="M21" s="15">
        <f t="shared" si="1"/>
        <v>-8.7402049427365881E-3</v>
      </c>
      <c r="N21" s="12">
        <v>11182</v>
      </c>
      <c r="O21" s="17">
        <v>36782.25</v>
      </c>
      <c r="P21" s="12">
        <v>29668</v>
      </c>
      <c r="S21" s="2"/>
      <c r="U21" s="3"/>
    </row>
    <row r="22" spans="1:21" ht="15.75" customHeight="1">
      <c r="A22" s="25" t="s">
        <v>146</v>
      </c>
      <c r="B22" s="11" t="s">
        <v>147</v>
      </c>
      <c r="C22" s="26">
        <v>3297</v>
      </c>
      <c r="D22" s="26">
        <v>3302</v>
      </c>
      <c r="E22" s="26">
        <v>3303</v>
      </c>
      <c r="F22" s="26">
        <v>3323</v>
      </c>
      <c r="G22" s="26">
        <v>3286</v>
      </c>
      <c r="H22" s="26">
        <v>3289</v>
      </c>
      <c r="I22" s="26">
        <v>3297</v>
      </c>
      <c r="J22" s="28">
        <v>-13</v>
      </c>
      <c r="K22" s="28">
        <v>-5</v>
      </c>
      <c r="L22" s="15">
        <f t="shared" si="0"/>
        <v>-5.5970149253731345E-2</v>
      </c>
      <c r="M22" s="15">
        <f t="shared" si="1"/>
        <v>-1.5142337976983646E-3</v>
      </c>
      <c r="N22" s="26">
        <v>7216</v>
      </c>
      <c r="O22" s="29">
        <v>23795.712</v>
      </c>
      <c r="P22" s="26">
        <v>34680</v>
      </c>
      <c r="S22" s="2"/>
      <c r="U22" s="3"/>
    </row>
    <row r="23" spans="1:21" ht="15.75" customHeight="1">
      <c r="A23" s="11" t="s">
        <v>149</v>
      </c>
      <c r="B23" s="11" t="s">
        <v>152</v>
      </c>
      <c r="C23" s="12">
        <v>3246</v>
      </c>
      <c r="D23" s="12">
        <v>3256</v>
      </c>
      <c r="E23" s="12">
        <v>3251</v>
      </c>
      <c r="F23" s="12">
        <v>3301</v>
      </c>
      <c r="G23" s="12">
        <v>3232</v>
      </c>
      <c r="H23" s="12">
        <v>3290</v>
      </c>
      <c r="I23" s="12">
        <v>3257</v>
      </c>
      <c r="J23" s="27">
        <v>34</v>
      </c>
      <c r="K23" s="27">
        <v>1</v>
      </c>
      <c r="L23" s="15">
        <f t="shared" si="0"/>
        <v>-5.5683122847301952E-2</v>
      </c>
      <c r="M23" s="15">
        <f t="shared" si="1"/>
        <v>3.0712530712530712E-4</v>
      </c>
      <c r="N23" s="12">
        <v>16844</v>
      </c>
      <c r="O23" s="17">
        <v>54869.707999999999</v>
      </c>
      <c r="P23" s="12">
        <v>45060</v>
      </c>
      <c r="S23" s="2"/>
      <c r="U23" s="3"/>
    </row>
    <row r="24" spans="1:21" ht="15.75" customHeight="1">
      <c r="A24" s="11" t="s">
        <v>157</v>
      </c>
      <c r="B24" s="11" t="s">
        <v>158</v>
      </c>
      <c r="C24" s="12">
        <v>3289</v>
      </c>
      <c r="D24" s="12">
        <v>3297</v>
      </c>
      <c r="E24" s="12">
        <v>3291</v>
      </c>
      <c r="F24" s="12">
        <v>3318</v>
      </c>
      <c r="G24" s="12">
        <v>3290</v>
      </c>
      <c r="H24" s="12">
        <v>3295</v>
      </c>
      <c r="I24" s="12">
        <v>3307</v>
      </c>
      <c r="J24" s="32">
        <v>-2</v>
      </c>
      <c r="K24" s="27">
        <v>10</v>
      </c>
      <c r="L24" s="15">
        <f t="shared" si="0"/>
        <v>-5.4247990815154995E-2</v>
      </c>
      <c r="M24" s="15">
        <f t="shared" si="1"/>
        <v>3.0330603579011221E-3</v>
      </c>
      <c r="N24" s="12">
        <v>5426</v>
      </c>
      <c r="O24" s="17">
        <v>17948.292000000001</v>
      </c>
      <c r="P24" s="12">
        <v>34556</v>
      </c>
      <c r="S24" s="2"/>
      <c r="U24" s="3"/>
    </row>
    <row r="25" spans="1:21" ht="15.75" customHeight="1">
      <c r="A25" s="19" t="s">
        <v>124</v>
      </c>
      <c r="B25" s="11" t="s">
        <v>125</v>
      </c>
      <c r="C25" s="20">
        <v>3284</v>
      </c>
      <c r="D25" s="20">
        <v>3276</v>
      </c>
      <c r="E25" s="20">
        <v>3284</v>
      </c>
      <c r="F25" s="20">
        <v>3324</v>
      </c>
      <c r="G25" s="20">
        <v>3270</v>
      </c>
      <c r="H25" s="20">
        <v>3297</v>
      </c>
      <c r="I25" s="20">
        <v>3308</v>
      </c>
      <c r="J25" s="21">
        <v>21</v>
      </c>
      <c r="K25" s="21">
        <v>32</v>
      </c>
      <c r="L25" s="15">
        <f t="shared" si="0"/>
        <v>-5.3673938002296209E-2</v>
      </c>
      <c r="M25" s="15">
        <f t="shared" si="1"/>
        <v>9.768009768009768E-3</v>
      </c>
      <c r="N25" s="20">
        <v>1544</v>
      </c>
      <c r="O25" s="23">
        <v>5108.3639999999996</v>
      </c>
      <c r="P25" s="20">
        <v>4114</v>
      </c>
      <c r="S25" s="2"/>
      <c r="U25" s="3"/>
    </row>
    <row r="26" spans="1:21" ht="15.75" customHeight="1">
      <c r="A26" s="11" t="s">
        <v>162</v>
      </c>
      <c r="B26" s="11" t="s">
        <v>163</v>
      </c>
      <c r="C26" s="12">
        <v>3302</v>
      </c>
      <c r="D26" s="12">
        <v>3299</v>
      </c>
      <c r="E26" s="12">
        <v>3302</v>
      </c>
      <c r="F26" s="12">
        <v>3325</v>
      </c>
      <c r="G26" s="12">
        <v>3282</v>
      </c>
      <c r="H26" s="12">
        <v>3297</v>
      </c>
      <c r="I26" s="12">
        <v>3302</v>
      </c>
      <c r="J26" s="32">
        <v>-2</v>
      </c>
      <c r="K26" s="27">
        <v>3</v>
      </c>
      <c r="L26" s="15">
        <f t="shared" si="0"/>
        <v>-5.3673938002296209E-2</v>
      </c>
      <c r="M26" s="15">
        <f t="shared" si="1"/>
        <v>9.093664746892998E-4</v>
      </c>
      <c r="N26" s="12">
        <v>8602</v>
      </c>
      <c r="O26" s="17">
        <v>28405.477999999999</v>
      </c>
      <c r="P26" s="12">
        <v>32330</v>
      </c>
      <c r="S26" s="2"/>
      <c r="U26" s="3"/>
    </row>
    <row r="27" spans="1:21" ht="15.75" customHeight="1">
      <c r="A27" s="11" t="s">
        <v>160</v>
      </c>
      <c r="B27" s="11" t="s">
        <v>161</v>
      </c>
      <c r="C27" s="12">
        <v>3309</v>
      </c>
      <c r="D27" s="12">
        <v>3330</v>
      </c>
      <c r="E27" s="12">
        <v>3310</v>
      </c>
      <c r="F27" s="12">
        <v>3321</v>
      </c>
      <c r="G27" s="12">
        <v>3286</v>
      </c>
      <c r="H27" s="12">
        <v>3300</v>
      </c>
      <c r="I27" s="12">
        <v>3301</v>
      </c>
      <c r="J27" s="32">
        <v>-30</v>
      </c>
      <c r="K27" s="32">
        <v>-29</v>
      </c>
      <c r="L27" s="15">
        <f t="shared" si="0"/>
        <v>-5.2812858783008038E-2</v>
      </c>
      <c r="M27" s="15">
        <f t="shared" si="1"/>
        <v>-8.7087087087087088E-3</v>
      </c>
      <c r="N27" s="12">
        <v>3800</v>
      </c>
      <c r="O27" s="17">
        <v>12544.196</v>
      </c>
      <c r="P27" s="12">
        <v>8660</v>
      </c>
      <c r="S27" s="2"/>
      <c r="U27" s="3"/>
    </row>
    <row r="28" spans="1:21" ht="15.75" customHeight="1">
      <c r="A28" s="11" t="s">
        <v>171</v>
      </c>
      <c r="B28" s="11" t="s">
        <v>172</v>
      </c>
      <c r="C28" s="12">
        <v>3343</v>
      </c>
      <c r="D28" s="12">
        <v>3348</v>
      </c>
      <c r="E28" s="12">
        <v>3330</v>
      </c>
      <c r="F28" s="12">
        <v>3330</v>
      </c>
      <c r="G28" s="12">
        <v>3290</v>
      </c>
      <c r="H28" s="12">
        <v>3300</v>
      </c>
      <c r="I28" s="12">
        <v>3306</v>
      </c>
      <c r="J28" s="32">
        <v>-48</v>
      </c>
      <c r="K28" s="32">
        <v>-42</v>
      </c>
      <c r="L28" s="15">
        <f t="shared" si="0"/>
        <v>-5.2812858783008038E-2</v>
      </c>
      <c r="M28" s="15">
        <f t="shared" si="1"/>
        <v>-1.2544802867383513E-2</v>
      </c>
      <c r="N28" s="12">
        <v>10250</v>
      </c>
      <c r="O28" s="17">
        <v>33888.264000000003</v>
      </c>
      <c r="P28" s="12">
        <v>22380</v>
      </c>
      <c r="S28" s="2"/>
      <c r="U28" s="3"/>
    </row>
    <row r="29" spans="1:21" ht="15.75" customHeight="1">
      <c r="A29" s="11" t="s">
        <v>176</v>
      </c>
      <c r="B29" s="11" t="s">
        <v>177</v>
      </c>
      <c r="C29" s="12">
        <v>3312</v>
      </c>
      <c r="D29" s="12">
        <v>3297</v>
      </c>
      <c r="E29" s="12">
        <v>3315</v>
      </c>
      <c r="F29" s="12">
        <v>3318</v>
      </c>
      <c r="G29" s="12">
        <v>3254</v>
      </c>
      <c r="H29" s="12">
        <v>3300</v>
      </c>
      <c r="I29" s="12">
        <v>3286</v>
      </c>
      <c r="J29" s="27">
        <v>3</v>
      </c>
      <c r="K29" s="13">
        <v>-11</v>
      </c>
      <c r="L29" s="15">
        <f t="shared" si="0"/>
        <v>-5.2812858783008038E-2</v>
      </c>
      <c r="M29" s="15">
        <f t="shared" si="1"/>
        <v>-3.3363663936912345E-3</v>
      </c>
      <c r="N29" s="12">
        <v>418086</v>
      </c>
      <c r="O29" s="17">
        <v>1374204.602</v>
      </c>
      <c r="P29" s="12">
        <v>654330</v>
      </c>
      <c r="S29" s="2"/>
      <c r="U29" s="3"/>
    </row>
    <row r="30" spans="1:21" ht="15.75" customHeight="1">
      <c r="A30" s="19" t="s">
        <v>136</v>
      </c>
      <c r="B30" s="11" t="s">
        <v>137</v>
      </c>
      <c r="C30" s="20">
        <v>3288</v>
      </c>
      <c r="D30" s="20">
        <v>3312</v>
      </c>
      <c r="E30" s="20">
        <v>3291</v>
      </c>
      <c r="F30" s="20">
        <v>3308</v>
      </c>
      <c r="G30" s="20">
        <v>3280</v>
      </c>
      <c r="H30" s="20">
        <v>3301</v>
      </c>
      <c r="I30" s="20">
        <v>3294</v>
      </c>
      <c r="J30" s="22">
        <v>-11</v>
      </c>
      <c r="K30" s="22">
        <v>-18</v>
      </c>
      <c r="L30" s="15">
        <f t="shared" si="0"/>
        <v>-5.2525832376578645E-2</v>
      </c>
      <c r="M30" s="15">
        <f t="shared" si="1"/>
        <v>-5.434782608695652E-3</v>
      </c>
      <c r="N30" s="20">
        <v>3336</v>
      </c>
      <c r="O30" s="23">
        <v>10992</v>
      </c>
      <c r="P30" s="20">
        <v>4638</v>
      </c>
      <c r="S30" s="2"/>
      <c r="U30" s="3"/>
    </row>
    <row r="31" spans="1:21" ht="15.75" customHeight="1">
      <c r="A31" s="11" t="s">
        <v>165</v>
      </c>
      <c r="B31" s="11" t="s">
        <v>166</v>
      </c>
      <c r="C31" s="12">
        <v>3244</v>
      </c>
      <c r="D31" s="12">
        <v>3263</v>
      </c>
      <c r="E31" s="12">
        <v>3254</v>
      </c>
      <c r="F31" s="12">
        <v>3314</v>
      </c>
      <c r="G31" s="12">
        <v>3238</v>
      </c>
      <c r="H31" s="12">
        <v>3301</v>
      </c>
      <c r="I31" s="12">
        <v>3289</v>
      </c>
      <c r="J31" s="27">
        <v>38</v>
      </c>
      <c r="K31" s="27">
        <v>26</v>
      </c>
      <c r="L31" s="15">
        <f t="shared" si="0"/>
        <v>-5.2525832376578645E-2</v>
      </c>
      <c r="M31" s="15">
        <f t="shared" si="1"/>
        <v>7.9681274900398405E-3</v>
      </c>
      <c r="N31" s="12">
        <v>4836</v>
      </c>
      <c r="O31" s="17">
        <v>15906.81</v>
      </c>
      <c r="P31" s="12">
        <v>11156</v>
      </c>
      <c r="S31" s="2"/>
      <c r="U31" s="3"/>
    </row>
    <row r="32" spans="1:21" ht="15.75" customHeight="1">
      <c r="A32" s="25" t="s">
        <v>186</v>
      </c>
      <c r="B32" s="11" t="s">
        <v>188</v>
      </c>
      <c r="C32" s="26">
        <v>3288</v>
      </c>
      <c r="D32" s="26">
        <v>3289</v>
      </c>
      <c r="E32" s="26">
        <v>3290</v>
      </c>
      <c r="F32" s="26">
        <v>3319</v>
      </c>
      <c r="G32" s="26">
        <v>3286</v>
      </c>
      <c r="H32" s="26">
        <v>3302</v>
      </c>
      <c r="I32" s="26">
        <v>3299</v>
      </c>
      <c r="J32" s="33">
        <v>13</v>
      </c>
      <c r="K32" s="33">
        <v>10</v>
      </c>
      <c r="L32" s="15">
        <f t="shared" si="0"/>
        <v>-5.2238805970149252E-2</v>
      </c>
      <c r="M32" s="15">
        <f t="shared" si="1"/>
        <v>3.0404378230465185E-3</v>
      </c>
      <c r="N32" s="26">
        <v>7194</v>
      </c>
      <c r="O32" s="29">
        <v>23738.024000000001</v>
      </c>
      <c r="P32" s="26">
        <v>29788</v>
      </c>
      <c r="S32" s="2"/>
      <c r="U32" s="3"/>
    </row>
    <row r="33" spans="1:21" ht="15.75" customHeight="1">
      <c r="A33" s="25" t="s">
        <v>169</v>
      </c>
      <c r="B33" s="11" t="s">
        <v>170</v>
      </c>
      <c r="C33" s="26">
        <v>3301</v>
      </c>
      <c r="D33" s="26">
        <v>3289</v>
      </c>
      <c r="E33" s="26">
        <v>3315</v>
      </c>
      <c r="F33" s="26">
        <v>3342</v>
      </c>
      <c r="G33" s="26">
        <v>3299</v>
      </c>
      <c r="H33" s="26">
        <v>3306</v>
      </c>
      <c r="I33" s="26">
        <v>3321</v>
      </c>
      <c r="J33" s="33">
        <v>17</v>
      </c>
      <c r="K33" s="33">
        <v>32</v>
      </c>
      <c r="L33" s="15">
        <f t="shared" si="0"/>
        <v>-5.1090700344431687E-2</v>
      </c>
      <c r="M33" s="15">
        <f t="shared" si="1"/>
        <v>9.72940103374886E-3</v>
      </c>
      <c r="N33" s="26">
        <v>6330</v>
      </c>
      <c r="O33" s="29">
        <v>21027.37</v>
      </c>
      <c r="P33" s="26">
        <v>11684</v>
      </c>
      <c r="S33" s="2"/>
      <c r="U33" s="3"/>
    </row>
    <row r="34" spans="1:21" ht="15.75" customHeight="1">
      <c r="A34" s="25" t="s">
        <v>192</v>
      </c>
      <c r="B34" s="11" t="s">
        <v>193</v>
      </c>
      <c r="C34" s="26">
        <v>3327</v>
      </c>
      <c r="D34" s="26">
        <v>3349</v>
      </c>
      <c r="E34" s="26">
        <v>3321</v>
      </c>
      <c r="F34" s="26">
        <v>3346</v>
      </c>
      <c r="G34" s="26">
        <v>3303</v>
      </c>
      <c r="H34" s="26">
        <v>3308</v>
      </c>
      <c r="I34" s="26">
        <v>3318</v>
      </c>
      <c r="J34" s="28">
        <v>-41</v>
      </c>
      <c r="K34" s="28">
        <v>-31</v>
      </c>
      <c r="L34" s="15">
        <f t="shared" si="0"/>
        <v>-5.0516647531572902E-2</v>
      </c>
      <c r="M34" s="15">
        <f t="shared" si="1"/>
        <v>-9.2564944759629744E-3</v>
      </c>
      <c r="N34" s="26">
        <v>7022</v>
      </c>
      <c r="O34" s="29">
        <v>23302.126</v>
      </c>
      <c r="P34" s="26">
        <v>23658</v>
      </c>
      <c r="S34" s="2"/>
      <c r="U34" s="3"/>
    </row>
    <row r="35" spans="1:21" ht="15.75" customHeight="1">
      <c r="A35" s="25" t="s">
        <v>154</v>
      </c>
      <c r="B35" s="11" t="s">
        <v>155</v>
      </c>
      <c r="C35" s="26">
        <v>3351</v>
      </c>
      <c r="D35" s="26">
        <v>3360</v>
      </c>
      <c r="E35" s="26">
        <v>3333</v>
      </c>
      <c r="F35" s="26">
        <v>3367</v>
      </c>
      <c r="G35" s="26">
        <v>3301</v>
      </c>
      <c r="H35" s="26">
        <v>3309</v>
      </c>
      <c r="I35" s="26">
        <v>3330</v>
      </c>
      <c r="J35" s="28">
        <v>-51</v>
      </c>
      <c r="K35" s="28">
        <v>-30</v>
      </c>
      <c r="L35" s="15">
        <f t="shared" si="0"/>
        <v>-5.0229621125143516E-2</v>
      </c>
      <c r="M35" s="15">
        <f t="shared" si="1"/>
        <v>-8.9285714285714281E-3</v>
      </c>
      <c r="N35" s="26">
        <v>3448</v>
      </c>
      <c r="O35" s="29">
        <v>11484.664000000001</v>
      </c>
      <c r="P35" s="26">
        <v>7532</v>
      </c>
      <c r="S35" s="2"/>
      <c r="U35" s="3"/>
    </row>
    <row r="36" spans="1:21" ht="15.75" customHeight="1">
      <c r="A36" s="19" t="s">
        <v>200</v>
      </c>
      <c r="B36" s="11" t="s">
        <v>201</v>
      </c>
      <c r="C36" s="20">
        <v>3287</v>
      </c>
      <c r="D36" s="20">
        <v>3314</v>
      </c>
      <c r="E36" s="20">
        <v>3297</v>
      </c>
      <c r="F36" s="20">
        <v>3320</v>
      </c>
      <c r="G36" s="20">
        <v>3277</v>
      </c>
      <c r="H36" s="20">
        <v>3312</v>
      </c>
      <c r="I36" s="20">
        <v>3297</v>
      </c>
      <c r="J36" s="22">
        <v>-2</v>
      </c>
      <c r="K36" s="22">
        <v>-17</v>
      </c>
      <c r="L36" s="15">
        <f t="shared" si="0"/>
        <v>-4.9368541905855337E-2</v>
      </c>
      <c r="M36" s="15">
        <f t="shared" si="1"/>
        <v>-5.1297525648762825E-3</v>
      </c>
      <c r="N36" s="20">
        <v>360146</v>
      </c>
      <c r="O36" s="23">
        <v>1187714.3459999999</v>
      </c>
      <c r="P36" s="20">
        <v>653902</v>
      </c>
      <c r="S36" s="2"/>
      <c r="U36" s="3"/>
    </row>
    <row r="37" spans="1:21" ht="15.75" customHeight="1">
      <c r="A37" s="25" t="s">
        <v>207</v>
      </c>
      <c r="B37" s="11" t="s">
        <v>208</v>
      </c>
      <c r="C37" s="26">
        <v>3295</v>
      </c>
      <c r="D37" s="26">
        <v>3307</v>
      </c>
      <c r="E37" s="26">
        <v>3292</v>
      </c>
      <c r="F37" s="26">
        <v>3316</v>
      </c>
      <c r="G37" s="26">
        <v>3286</v>
      </c>
      <c r="H37" s="26">
        <v>3313</v>
      </c>
      <c r="I37" s="26">
        <v>3303</v>
      </c>
      <c r="J37" s="33">
        <v>6</v>
      </c>
      <c r="K37" s="28">
        <v>-4</v>
      </c>
      <c r="L37" s="15">
        <f t="shared" si="0"/>
        <v>-4.9081515499425944E-2</v>
      </c>
      <c r="M37" s="15">
        <f t="shared" si="1"/>
        <v>-1.2095554883580285E-3</v>
      </c>
      <c r="N37" s="26">
        <v>3886</v>
      </c>
      <c r="O37" s="29">
        <v>12837.914000000001</v>
      </c>
      <c r="P37" s="26">
        <v>34092</v>
      </c>
      <c r="S37" s="2"/>
      <c r="U37" s="3"/>
    </row>
    <row r="38" spans="1:21" ht="15.75" customHeight="1">
      <c r="A38" s="11" t="s">
        <v>211</v>
      </c>
      <c r="B38" s="11" t="s">
        <v>212</v>
      </c>
      <c r="C38" s="12">
        <v>3285</v>
      </c>
      <c r="D38" s="12">
        <v>3293</v>
      </c>
      <c r="E38" s="12">
        <v>3290</v>
      </c>
      <c r="F38" s="12">
        <v>3318</v>
      </c>
      <c r="G38" s="12">
        <v>3280</v>
      </c>
      <c r="H38" s="12">
        <v>3313</v>
      </c>
      <c r="I38" s="12">
        <v>3302</v>
      </c>
      <c r="J38" s="27">
        <v>20</v>
      </c>
      <c r="K38" s="27">
        <v>9</v>
      </c>
      <c r="L38" s="15">
        <f t="shared" si="0"/>
        <v>-4.9081515499425944E-2</v>
      </c>
      <c r="M38" s="15">
        <f t="shared" si="1"/>
        <v>2.733070148800486E-3</v>
      </c>
      <c r="N38" s="12">
        <v>326020</v>
      </c>
      <c r="O38" s="17">
        <v>1076565.912</v>
      </c>
      <c r="P38" s="12">
        <v>663734</v>
      </c>
      <c r="S38" s="2"/>
      <c r="U38" s="3"/>
    </row>
    <row r="39" spans="1:21" ht="15.75" customHeight="1">
      <c r="A39" s="19" t="s">
        <v>215</v>
      </c>
      <c r="B39" s="11" t="s">
        <v>216</v>
      </c>
      <c r="C39" s="20">
        <v>3313</v>
      </c>
      <c r="D39" s="20">
        <v>3302</v>
      </c>
      <c r="E39" s="20">
        <v>3318</v>
      </c>
      <c r="F39" s="20">
        <v>3340</v>
      </c>
      <c r="G39" s="20">
        <v>3297</v>
      </c>
      <c r="H39" s="20">
        <v>3315</v>
      </c>
      <c r="I39" s="20">
        <v>3321</v>
      </c>
      <c r="J39" s="21">
        <v>13</v>
      </c>
      <c r="K39" s="21">
        <v>19</v>
      </c>
      <c r="L39" s="15">
        <f t="shared" si="0"/>
        <v>-4.8507462686567165E-2</v>
      </c>
      <c r="M39" s="15">
        <f t="shared" si="1"/>
        <v>5.7540884312537854E-3</v>
      </c>
      <c r="N39" s="20">
        <v>357534</v>
      </c>
      <c r="O39" s="23">
        <v>1187410.95</v>
      </c>
      <c r="P39" s="20">
        <v>654664</v>
      </c>
      <c r="S39" s="2"/>
      <c r="U39" s="3"/>
    </row>
    <row r="40" spans="1:21" ht="15.75" customHeight="1">
      <c r="A40" s="11" t="s">
        <v>174</v>
      </c>
      <c r="B40" s="11" t="s">
        <v>175</v>
      </c>
      <c r="C40" s="12">
        <v>3306</v>
      </c>
      <c r="D40" s="12">
        <v>3321</v>
      </c>
      <c r="E40" s="12">
        <v>3331</v>
      </c>
      <c r="F40" s="12">
        <v>3331</v>
      </c>
      <c r="G40" s="12">
        <v>3270</v>
      </c>
      <c r="H40" s="12">
        <v>3318</v>
      </c>
      <c r="I40" s="12">
        <v>3297</v>
      </c>
      <c r="J40" s="32">
        <v>-3</v>
      </c>
      <c r="K40" s="32">
        <v>-24</v>
      </c>
      <c r="L40" s="15">
        <f t="shared" si="0"/>
        <v>-4.7646383467278987E-2</v>
      </c>
      <c r="M40" s="15">
        <f t="shared" si="1"/>
        <v>-7.2267389340560069E-3</v>
      </c>
      <c r="N40" s="12">
        <v>5178</v>
      </c>
      <c r="O40" s="17">
        <v>17072.196</v>
      </c>
      <c r="P40" s="12">
        <v>11568</v>
      </c>
      <c r="S40" s="2"/>
      <c r="U40" s="3"/>
    </row>
    <row r="41" spans="1:21" ht="15.75" customHeight="1">
      <c r="A41" s="25" t="s">
        <v>179</v>
      </c>
      <c r="B41" s="11" t="s">
        <v>180</v>
      </c>
      <c r="C41" s="26">
        <v>3318</v>
      </c>
      <c r="D41" s="26">
        <v>3297</v>
      </c>
      <c r="E41" s="26">
        <v>3316</v>
      </c>
      <c r="F41" s="26">
        <v>3338</v>
      </c>
      <c r="G41" s="26">
        <v>3310</v>
      </c>
      <c r="H41" s="26">
        <v>3318</v>
      </c>
      <c r="I41" s="26">
        <v>3326</v>
      </c>
      <c r="J41" s="33">
        <v>21</v>
      </c>
      <c r="K41" s="33">
        <v>29</v>
      </c>
      <c r="L41" s="15">
        <f t="shared" si="0"/>
        <v>-4.7646383467278987E-2</v>
      </c>
      <c r="M41" s="15">
        <f t="shared" si="1"/>
        <v>8.795875037913254E-3</v>
      </c>
      <c r="N41" s="26">
        <v>5586</v>
      </c>
      <c r="O41" s="29">
        <v>18581.491999999998</v>
      </c>
      <c r="P41" s="26">
        <v>11620</v>
      </c>
      <c r="S41" s="2"/>
      <c r="U41" s="3"/>
    </row>
    <row r="42" spans="1:21" ht="15.75" customHeight="1">
      <c r="A42" s="11" t="s">
        <v>222</v>
      </c>
      <c r="B42" s="11" t="s">
        <v>223</v>
      </c>
      <c r="C42" s="12">
        <v>3290</v>
      </c>
      <c r="D42" s="12">
        <v>3257</v>
      </c>
      <c r="E42" s="12">
        <v>3302</v>
      </c>
      <c r="F42" s="12">
        <v>3323</v>
      </c>
      <c r="G42" s="12">
        <v>3279</v>
      </c>
      <c r="H42" s="12">
        <v>3318</v>
      </c>
      <c r="I42" s="12">
        <v>3302</v>
      </c>
      <c r="J42" s="27">
        <v>61</v>
      </c>
      <c r="K42" s="27">
        <v>45</v>
      </c>
      <c r="L42" s="15">
        <f t="shared" si="0"/>
        <v>-4.7646383467278987E-2</v>
      </c>
      <c r="M42" s="15">
        <f t="shared" si="1"/>
        <v>1.3816395455941049E-2</v>
      </c>
      <c r="N42" s="12">
        <v>6824</v>
      </c>
      <c r="O42" s="17">
        <v>22534.455999999998</v>
      </c>
      <c r="P42" s="12">
        <v>44336</v>
      </c>
      <c r="S42" s="2"/>
      <c r="U42" s="3"/>
    </row>
    <row r="43" spans="1:21" ht="15.75" customHeight="1">
      <c r="A43" s="11" t="s">
        <v>229</v>
      </c>
      <c r="B43" s="11" t="s">
        <v>230</v>
      </c>
      <c r="C43" s="12">
        <v>3354</v>
      </c>
      <c r="D43" s="12">
        <v>3354</v>
      </c>
      <c r="E43" s="12">
        <v>3345</v>
      </c>
      <c r="F43" s="12">
        <v>3348</v>
      </c>
      <c r="G43" s="12">
        <v>3303</v>
      </c>
      <c r="H43" s="12">
        <v>3321</v>
      </c>
      <c r="I43" s="12">
        <v>3319</v>
      </c>
      <c r="J43" s="13">
        <v>-33</v>
      </c>
      <c r="K43" s="13">
        <v>-35</v>
      </c>
      <c r="L43" s="15">
        <f t="shared" si="0"/>
        <v>-4.6785304247990815E-2</v>
      </c>
      <c r="M43" s="15">
        <f t="shared" si="1"/>
        <v>-1.0435301132975552E-2</v>
      </c>
      <c r="N43" s="12">
        <v>413652</v>
      </c>
      <c r="O43" s="17">
        <v>1373257.5260000001</v>
      </c>
      <c r="P43" s="12">
        <v>674386</v>
      </c>
      <c r="S43" s="2"/>
      <c r="U43" s="3"/>
    </row>
    <row r="44" spans="1:21" ht="15.75" customHeight="1">
      <c r="A44" s="11" t="s">
        <v>139</v>
      </c>
      <c r="B44" s="11" t="s">
        <v>140</v>
      </c>
      <c r="C44" s="12">
        <v>3301</v>
      </c>
      <c r="D44" s="12">
        <v>3294</v>
      </c>
      <c r="E44" s="12">
        <v>3305</v>
      </c>
      <c r="F44" s="12">
        <v>3328</v>
      </c>
      <c r="G44" s="12">
        <v>3299</v>
      </c>
      <c r="H44" s="12">
        <v>3323</v>
      </c>
      <c r="I44" s="12">
        <v>3308</v>
      </c>
      <c r="J44" s="27">
        <v>29</v>
      </c>
      <c r="K44" s="27">
        <v>14</v>
      </c>
      <c r="L44" s="15">
        <f t="shared" si="0"/>
        <v>-4.6211251435132029E-2</v>
      </c>
      <c r="M44" s="15">
        <f t="shared" si="1"/>
        <v>4.2501517911353974E-3</v>
      </c>
      <c r="N44" s="12">
        <v>1872</v>
      </c>
      <c r="O44" s="17">
        <v>6194.1019999999999</v>
      </c>
      <c r="P44" s="12">
        <v>4218</v>
      </c>
      <c r="S44" s="2"/>
      <c r="U44" s="3"/>
    </row>
    <row r="45" spans="1:21" ht="15.75" customHeight="1">
      <c r="A45" s="11" t="s">
        <v>227</v>
      </c>
      <c r="B45" s="11" t="s">
        <v>228</v>
      </c>
      <c r="C45" s="12">
        <v>3355</v>
      </c>
      <c r="D45" s="12">
        <v>3337</v>
      </c>
      <c r="E45" s="12">
        <v>3360</v>
      </c>
      <c r="F45" s="12">
        <v>3365</v>
      </c>
      <c r="G45" s="12">
        <v>3327</v>
      </c>
      <c r="H45" s="12">
        <v>3327</v>
      </c>
      <c r="I45" s="12">
        <v>3349</v>
      </c>
      <c r="J45" s="32">
        <v>-10</v>
      </c>
      <c r="K45" s="27">
        <v>12</v>
      </c>
      <c r="L45" s="15">
        <f t="shared" si="0"/>
        <v>-4.5063145809414465E-2</v>
      </c>
      <c r="M45" s="15">
        <f t="shared" si="1"/>
        <v>3.596044351213665E-3</v>
      </c>
      <c r="N45" s="12">
        <v>4098</v>
      </c>
      <c r="O45" s="17">
        <v>13728.273999999999</v>
      </c>
      <c r="P45" s="12">
        <v>21556</v>
      </c>
      <c r="S45" s="2"/>
      <c r="U45" s="3"/>
    </row>
    <row r="46" spans="1:21" ht="15.75" customHeight="1">
      <c r="A46" s="19" t="s">
        <v>232</v>
      </c>
      <c r="B46" s="11" t="s">
        <v>233</v>
      </c>
      <c r="C46" s="20">
        <v>3344</v>
      </c>
      <c r="D46" s="20">
        <v>3374</v>
      </c>
      <c r="E46" s="20">
        <v>3341</v>
      </c>
      <c r="F46" s="20">
        <v>3347</v>
      </c>
      <c r="G46" s="20">
        <v>3294</v>
      </c>
      <c r="H46" s="20">
        <v>3331</v>
      </c>
      <c r="I46" s="20">
        <v>3318</v>
      </c>
      <c r="J46" s="22">
        <v>-43</v>
      </c>
      <c r="K46" s="22">
        <v>-56</v>
      </c>
      <c r="L46" s="15">
        <f t="shared" si="0"/>
        <v>-4.39150401836969E-2</v>
      </c>
      <c r="M46" s="15">
        <f t="shared" si="1"/>
        <v>-1.6597510373443983E-2</v>
      </c>
      <c r="N46" s="20">
        <v>505016</v>
      </c>
      <c r="O46" s="23">
        <v>1676146.416</v>
      </c>
      <c r="P46" s="20">
        <v>626914</v>
      </c>
      <c r="S46" s="2"/>
      <c r="U46" s="3"/>
    </row>
    <row r="47" spans="1:21" ht="15.75" customHeight="1">
      <c r="A47" s="25" t="s">
        <v>185</v>
      </c>
      <c r="B47" s="11" t="s">
        <v>187</v>
      </c>
      <c r="C47" s="26">
        <v>3356</v>
      </c>
      <c r="D47" s="26">
        <v>3340</v>
      </c>
      <c r="E47" s="26">
        <v>3365</v>
      </c>
      <c r="F47" s="26">
        <v>3394</v>
      </c>
      <c r="G47" s="26">
        <v>3333</v>
      </c>
      <c r="H47" s="26">
        <v>3339</v>
      </c>
      <c r="I47" s="26">
        <v>3363</v>
      </c>
      <c r="J47" s="28">
        <v>-1</v>
      </c>
      <c r="K47" s="33">
        <v>23</v>
      </c>
      <c r="L47" s="15">
        <f t="shared" si="0"/>
        <v>-4.1618828932261771E-2</v>
      </c>
      <c r="M47" s="15">
        <f t="shared" si="1"/>
        <v>6.8862275449101795E-3</v>
      </c>
      <c r="N47" s="26">
        <v>4778</v>
      </c>
      <c r="O47" s="29">
        <v>16069.766</v>
      </c>
      <c r="P47" s="26">
        <v>12214</v>
      </c>
      <c r="S47" s="2"/>
      <c r="U47" s="3"/>
    </row>
    <row r="48" spans="1:21" ht="15.75" customHeight="1">
      <c r="A48" s="19" t="s">
        <v>234</v>
      </c>
      <c r="B48" s="11" t="s">
        <v>235</v>
      </c>
      <c r="C48" s="20">
        <v>3318</v>
      </c>
      <c r="D48" s="20">
        <v>3302</v>
      </c>
      <c r="E48" s="20">
        <v>3320</v>
      </c>
      <c r="F48" s="20">
        <v>3344</v>
      </c>
      <c r="G48" s="20">
        <v>3295</v>
      </c>
      <c r="H48" s="20">
        <v>3339</v>
      </c>
      <c r="I48" s="20">
        <v>3326</v>
      </c>
      <c r="J48" s="21">
        <v>37</v>
      </c>
      <c r="K48" s="21">
        <v>24</v>
      </c>
      <c r="L48" s="15">
        <f t="shared" si="0"/>
        <v>-4.1618828932261771E-2</v>
      </c>
      <c r="M48" s="15">
        <f t="shared" si="1"/>
        <v>7.2683222289521504E-3</v>
      </c>
      <c r="N48" s="20">
        <v>18166</v>
      </c>
      <c r="O48" s="23">
        <v>60425.482000000004</v>
      </c>
      <c r="P48" s="20">
        <v>44458</v>
      </c>
      <c r="S48" s="2"/>
      <c r="U48" s="3"/>
    </row>
    <row r="49" spans="1:21" ht="15.75" customHeight="1">
      <c r="A49" s="11" t="s">
        <v>236</v>
      </c>
      <c r="B49" s="11" t="s">
        <v>237</v>
      </c>
      <c r="C49" s="12">
        <v>3360</v>
      </c>
      <c r="D49" s="12">
        <v>3344</v>
      </c>
      <c r="E49" s="12">
        <v>3361</v>
      </c>
      <c r="F49" s="12">
        <v>3378</v>
      </c>
      <c r="G49" s="12">
        <v>3333</v>
      </c>
      <c r="H49" s="12">
        <v>3341</v>
      </c>
      <c r="I49" s="12">
        <v>3353</v>
      </c>
      <c r="J49" s="13">
        <v>-3</v>
      </c>
      <c r="K49" s="27">
        <v>9</v>
      </c>
      <c r="L49" s="15">
        <f t="shared" si="0"/>
        <v>-4.1044776119402986E-2</v>
      </c>
      <c r="M49" s="15">
        <f t="shared" si="1"/>
        <v>2.6913875598086126E-3</v>
      </c>
      <c r="N49" s="12">
        <v>332886</v>
      </c>
      <c r="O49" s="17">
        <v>1116226.956</v>
      </c>
      <c r="P49" s="12">
        <v>638506</v>
      </c>
      <c r="S49" s="2"/>
      <c r="U49" s="3"/>
    </row>
    <row r="50" spans="1:21" ht="15.75" customHeight="1">
      <c r="A50" s="25" t="s">
        <v>220</v>
      </c>
      <c r="B50" s="11" t="s">
        <v>221</v>
      </c>
      <c r="C50" s="26">
        <v>3373</v>
      </c>
      <c r="D50" s="26">
        <v>3360</v>
      </c>
      <c r="E50" s="26">
        <v>3374</v>
      </c>
      <c r="F50" s="26">
        <v>3374</v>
      </c>
      <c r="G50" s="26">
        <v>3333</v>
      </c>
      <c r="H50" s="26">
        <v>3343</v>
      </c>
      <c r="I50" s="26">
        <v>3348</v>
      </c>
      <c r="J50" s="28">
        <v>-17</v>
      </c>
      <c r="K50" s="28">
        <v>-12</v>
      </c>
      <c r="L50" s="15">
        <f t="shared" si="0"/>
        <v>-4.04707233065442E-2</v>
      </c>
      <c r="M50" s="15">
        <f t="shared" si="1"/>
        <v>-3.5714285714285713E-3</v>
      </c>
      <c r="N50" s="26">
        <v>4046</v>
      </c>
      <c r="O50" s="29">
        <v>13548.26</v>
      </c>
      <c r="P50" s="26">
        <v>17488</v>
      </c>
      <c r="S50" s="2"/>
      <c r="U50" s="3"/>
    </row>
    <row r="51" spans="1:21" ht="15.75" customHeight="1">
      <c r="A51" s="11" t="s">
        <v>238</v>
      </c>
      <c r="B51" s="11" t="s">
        <v>239</v>
      </c>
      <c r="C51" s="12">
        <v>3372</v>
      </c>
      <c r="D51" s="12">
        <v>3370</v>
      </c>
      <c r="E51" s="12">
        <v>3375</v>
      </c>
      <c r="F51" s="12">
        <v>3402</v>
      </c>
      <c r="G51" s="12">
        <v>3343</v>
      </c>
      <c r="H51" s="12">
        <v>3344</v>
      </c>
      <c r="I51" s="12">
        <v>3374</v>
      </c>
      <c r="J51" s="13">
        <v>-26</v>
      </c>
      <c r="K51" s="27">
        <v>4</v>
      </c>
      <c r="L51" s="15">
        <f t="shared" si="0"/>
        <v>-4.0183696900114814E-2</v>
      </c>
      <c r="M51" s="15">
        <f t="shared" si="1"/>
        <v>1.1869436201780415E-3</v>
      </c>
      <c r="N51" s="12">
        <v>504790</v>
      </c>
      <c r="O51" s="17">
        <v>1703638.274</v>
      </c>
      <c r="P51" s="12">
        <v>602612</v>
      </c>
      <c r="S51" s="2"/>
      <c r="U51" s="3"/>
    </row>
    <row r="52" spans="1:21" ht="15.75" customHeight="1">
      <c r="A52" s="25" t="s">
        <v>240</v>
      </c>
      <c r="B52" s="11" t="s">
        <v>241</v>
      </c>
      <c r="C52" s="26">
        <v>3385</v>
      </c>
      <c r="D52" s="26">
        <v>3349</v>
      </c>
      <c r="E52" s="26">
        <v>3385</v>
      </c>
      <c r="F52" s="26">
        <v>3413</v>
      </c>
      <c r="G52" s="26">
        <v>3336</v>
      </c>
      <c r="H52" s="26">
        <v>3345</v>
      </c>
      <c r="I52" s="26">
        <v>3378</v>
      </c>
      <c r="J52" s="28">
        <v>-4</v>
      </c>
      <c r="K52" s="33">
        <v>29</v>
      </c>
      <c r="L52" s="15">
        <f t="shared" si="0"/>
        <v>-3.9896670493685421E-2</v>
      </c>
      <c r="M52" s="15">
        <f t="shared" si="1"/>
        <v>8.6593012839653628E-3</v>
      </c>
      <c r="N52" s="26">
        <v>224966</v>
      </c>
      <c r="O52" s="29">
        <v>760022.42799999996</v>
      </c>
      <c r="P52" s="26">
        <v>433430</v>
      </c>
      <c r="S52" s="2"/>
      <c r="U52" s="3"/>
    </row>
    <row r="53" spans="1:21" ht="15.75" customHeight="1">
      <c r="A53" s="25" t="s">
        <v>213</v>
      </c>
      <c r="B53" s="11" t="s">
        <v>214</v>
      </c>
      <c r="C53" s="26">
        <v>3397</v>
      </c>
      <c r="D53" s="26">
        <v>3389</v>
      </c>
      <c r="E53" s="26">
        <v>3402</v>
      </c>
      <c r="F53" s="26">
        <v>3405</v>
      </c>
      <c r="G53" s="26">
        <v>3346</v>
      </c>
      <c r="H53" s="26">
        <v>3347</v>
      </c>
      <c r="I53" s="26">
        <v>3373</v>
      </c>
      <c r="J53" s="28">
        <v>-42</v>
      </c>
      <c r="K53" s="28">
        <v>-16</v>
      </c>
      <c r="L53" s="15">
        <f t="shared" si="0"/>
        <v>-3.9322617680826635E-2</v>
      </c>
      <c r="M53" s="15">
        <f t="shared" si="1"/>
        <v>-4.7211566833874298E-3</v>
      </c>
      <c r="N53" s="26">
        <v>5860</v>
      </c>
      <c r="O53" s="29">
        <v>19767.7</v>
      </c>
      <c r="P53" s="26">
        <v>16262</v>
      </c>
      <c r="S53" s="2"/>
      <c r="U53" s="3"/>
    </row>
    <row r="54" spans="1:21" ht="15.75" customHeight="1">
      <c r="A54" s="19" t="s">
        <v>242</v>
      </c>
      <c r="B54" s="11" t="s">
        <v>243</v>
      </c>
      <c r="C54" s="20">
        <v>3358</v>
      </c>
      <c r="D54" s="20">
        <v>3341</v>
      </c>
      <c r="E54" s="20">
        <v>3357</v>
      </c>
      <c r="F54" s="20">
        <v>3364</v>
      </c>
      <c r="G54" s="20">
        <v>3331</v>
      </c>
      <c r="H54" s="20">
        <v>3347</v>
      </c>
      <c r="I54" s="20">
        <v>3348</v>
      </c>
      <c r="J54" s="21">
        <v>6</v>
      </c>
      <c r="K54" s="21">
        <v>7</v>
      </c>
      <c r="L54" s="15">
        <f t="shared" si="0"/>
        <v>-3.9322617680826635E-2</v>
      </c>
      <c r="M54" s="15">
        <f t="shared" si="1"/>
        <v>2.0951810835079317E-3</v>
      </c>
      <c r="N54" s="20">
        <v>324872</v>
      </c>
      <c r="O54" s="23">
        <v>1087923.22</v>
      </c>
      <c r="P54" s="20">
        <v>660806</v>
      </c>
      <c r="S54" s="2"/>
      <c r="U54" s="3"/>
    </row>
    <row r="55" spans="1:21" ht="15.75" customHeight="1">
      <c r="A55" s="11" t="s">
        <v>148</v>
      </c>
      <c r="B55" s="11" t="s">
        <v>150</v>
      </c>
      <c r="C55" s="12">
        <v>3359</v>
      </c>
      <c r="D55" s="12">
        <v>3384</v>
      </c>
      <c r="E55" s="12">
        <v>3359</v>
      </c>
      <c r="F55" s="12">
        <v>3379</v>
      </c>
      <c r="G55" s="12">
        <v>3345</v>
      </c>
      <c r="H55" s="12">
        <v>3351</v>
      </c>
      <c r="I55" s="12">
        <v>3360</v>
      </c>
      <c r="J55" s="32">
        <v>-33</v>
      </c>
      <c r="K55" s="32">
        <v>-24</v>
      </c>
      <c r="L55" s="15">
        <f t="shared" si="0"/>
        <v>-3.8174512055109071E-2</v>
      </c>
      <c r="M55" s="15">
        <f t="shared" si="1"/>
        <v>-7.0921985815602835E-3</v>
      </c>
      <c r="N55" s="12">
        <v>3106</v>
      </c>
      <c r="O55" s="17">
        <v>10437.428</v>
      </c>
      <c r="P55" s="12">
        <v>6130</v>
      </c>
      <c r="S55" s="2"/>
      <c r="U55" s="3"/>
    </row>
    <row r="56" spans="1:21" ht="15.75" customHeight="1">
      <c r="A56" s="19" t="s">
        <v>246</v>
      </c>
      <c r="B56" s="11" t="s">
        <v>247</v>
      </c>
      <c r="C56" s="20">
        <v>3365</v>
      </c>
      <c r="D56" s="20">
        <v>3347</v>
      </c>
      <c r="E56" s="20">
        <v>3370</v>
      </c>
      <c r="F56" s="20">
        <v>3389</v>
      </c>
      <c r="G56" s="20">
        <v>3344</v>
      </c>
      <c r="H56" s="20">
        <v>3351</v>
      </c>
      <c r="I56" s="20">
        <v>3369</v>
      </c>
      <c r="J56" s="21">
        <v>4</v>
      </c>
      <c r="K56" s="21">
        <v>22</v>
      </c>
      <c r="L56" s="15">
        <f t="shared" si="0"/>
        <v>-3.8174512055109071E-2</v>
      </c>
      <c r="M56" s="15">
        <f t="shared" si="1"/>
        <v>6.5730504929787867E-3</v>
      </c>
      <c r="N56" s="20">
        <v>456030</v>
      </c>
      <c r="O56" s="23">
        <v>1536409.6580000001</v>
      </c>
      <c r="P56" s="20">
        <v>634380</v>
      </c>
      <c r="S56" s="2"/>
      <c r="U56" s="3"/>
    </row>
    <row r="57" spans="1:21" ht="15.75" customHeight="1">
      <c r="A57" s="25" t="s">
        <v>252</v>
      </c>
      <c r="B57" s="11" t="s">
        <v>253</v>
      </c>
      <c r="C57" s="26">
        <v>3442</v>
      </c>
      <c r="D57" s="26">
        <v>3473</v>
      </c>
      <c r="E57" s="26">
        <v>3443</v>
      </c>
      <c r="F57" s="26">
        <v>3448</v>
      </c>
      <c r="G57" s="26">
        <v>3348</v>
      </c>
      <c r="H57" s="26">
        <v>3354</v>
      </c>
      <c r="I57" s="26">
        <v>3392</v>
      </c>
      <c r="J57" s="28">
        <v>-119</v>
      </c>
      <c r="K57" s="28">
        <v>-81</v>
      </c>
      <c r="L57" s="15">
        <f t="shared" si="0"/>
        <v>-3.7313432835820892E-2</v>
      </c>
      <c r="M57" s="15">
        <f t="shared" si="1"/>
        <v>-2.3322775698243592E-2</v>
      </c>
      <c r="N57" s="26">
        <v>262184</v>
      </c>
      <c r="O57" s="29">
        <v>889339.35600000003</v>
      </c>
      <c r="P57" s="26">
        <v>402892</v>
      </c>
      <c r="S57" s="2"/>
      <c r="U57" s="3"/>
    </row>
    <row r="58" spans="1:21" ht="15.75" customHeight="1">
      <c r="A58" s="19" t="s">
        <v>256</v>
      </c>
      <c r="B58" s="11" t="s">
        <v>257</v>
      </c>
      <c r="C58" s="20">
        <v>3364</v>
      </c>
      <c r="D58" s="20">
        <v>3385</v>
      </c>
      <c r="E58" s="20">
        <v>3370</v>
      </c>
      <c r="F58" s="20">
        <v>3370</v>
      </c>
      <c r="G58" s="20">
        <v>3341</v>
      </c>
      <c r="H58" s="20">
        <v>3354</v>
      </c>
      <c r="I58" s="20">
        <v>3354</v>
      </c>
      <c r="J58" s="22">
        <v>-31</v>
      </c>
      <c r="K58" s="22">
        <v>-31</v>
      </c>
      <c r="L58" s="15">
        <f t="shared" si="0"/>
        <v>-3.7313432835820892E-2</v>
      </c>
      <c r="M58" s="15">
        <f t="shared" si="1"/>
        <v>-9.158050221565732E-3</v>
      </c>
      <c r="N58" s="20">
        <v>306256</v>
      </c>
      <c r="O58" s="23">
        <v>1027480.4620000001</v>
      </c>
      <c r="P58" s="20">
        <v>669400</v>
      </c>
      <c r="S58" s="2"/>
      <c r="U58" s="3"/>
    </row>
    <row r="59" spans="1:21" ht="15.75" customHeight="1">
      <c r="A59" s="25" t="s">
        <v>224</v>
      </c>
      <c r="B59" s="11" t="s">
        <v>225</v>
      </c>
      <c r="C59" s="26">
        <v>3300</v>
      </c>
      <c r="D59" s="26">
        <v>3306</v>
      </c>
      <c r="E59" s="26">
        <v>3308</v>
      </c>
      <c r="F59" s="26">
        <v>3357</v>
      </c>
      <c r="G59" s="26">
        <v>3306</v>
      </c>
      <c r="H59" s="26">
        <v>3355</v>
      </c>
      <c r="I59" s="26">
        <v>3337</v>
      </c>
      <c r="J59" s="33">
        <v>49</v>
      </c>
      <c r="K59" s="33">
        <v>31</v>
      </c>
      <c r="L59" s="15">
        <f t="shared" si="0"/>
        <v>-3.7026406429391506E-2</v>
      </c>
      <c r="M59" s="15">
        <f t="shared" si="1"/>
        <v>9.3768905021173622E-3</v>
      </c>
      <c r="N59" s="26">
        <v>5594</v>
      </c>
      <c r="O59" s="29">
        <v>18670.212</v>
      </c>
      <c r="P59" s="26">
        <v>21554</v>
      </c>
      <c r="S59" s="2"/>
      <c r="U59" s="3"/>
    </row>
    <row r="60" spans="1:21" ht="15.75" customHeight="1">
      <c r="A60" s="11" t="s">
        <v>183</v>
      </c>
      <c r="B60" s="11" t="s">
        <v>184</v>
      </c>
      <c r="C60" s="12">
        <v>3318</v>
      </c>
      <c r="D60" s="12">
        <v>3326</v>
      </c>
      <c r="E60" s="12">
        <v>3326</v>
      </c>
      <c r="F60" s="12">
        <v>3358</v>
      </c>
      <c r="G60" s="12">
        <v>3315</v>
      </c>
      <c r="H60" s="12">
        <v>3356</v>
      </c>
      <c r="I60" s="12">
        <v>3340</v>
      </c>
      <c r="J60" s="27">
        <v>30</v>
      </c>
      <c r="K60" s="27">
        <v>14</v>
      </c>
      <c r="L60" s="15">
        <f t="shared" si="0"/>
        <v>-3.6739380022962113E-2</v>
      </c>
      <c r="M60" s="15">
        <f t="shared" si="1"/>
        <v>4.2092603728202047E-3</v>
      </c>
      <c r="N60" s="12">
        <v>5148</v>
      </c>
      <c r="O60" s="17">
        <v>17195.148000000001</v>
      </c>
      <c r="P60" s="12">
        <v>11164</v>
      </c>
      <c r="S60" s="2"/>
      <c r="U60" s="3"/>
    </row>
    <row r="61" spans="1:21" ht="15.75" customHeight="1">
      <c r="A61" s="11" t="s">
        <v>264</v>
      </c>
      <c r="B61" s="11" t="s">
        <v>265</v>
      </c>
      <c r="C61" s="12">
        <v>3315</v>
      </c>
      <c r="D61" s="12">
        <v>3321</v>
      </c>
      <c r="E61" s="12">
        <v>3320</v>
      </c>
      <c r="F61" s="12">
        <v>3363</v>
      </c>
      <c r="G61" s="12">
        <v>3310</v>
      </c>
      <c r="H61" s="12">
        <v>3356</v>
      </c>
      <c r="I61" s="12">
        <v>3332</v>
      </c>
      <c r="J61" s="27">
        <v>35</v>
      </c>
      <c r="K61" s="27">
        <v>11</v>
      </c>
      <c r="L61" s="15">
        <f t="shared" si="0"/>
        <v>-3.6739380022962113E-2</v>
      </c>
      <c r="M61" s="15">
        <f t="shared" si="1"/>
        <v>3.3122553447756699E-3</v>
      </c>
      <c r="N61" s="12">
        <v>543028</v>
      </c>
      <c r="O61" s="17">
        <v>1809790.176</v>
      </c>
      <c r="P61" s="12">
        <v>672198</v>
      </c>
      <c r="S61" s="2"/>
      <c r="U61" s="3"/>
    </row>
    <row r="62" spans="1:21" ht="15.75" customHeight="1">
      <c r="A62" s="11" t="s">
        <v>266</v>
      </c>
      <c r="B62" s="11" t="s">
        <v>267</v>
      </c>
      <c r="C62" s="12">
        <v>3351</v>
      </c>
      <c r="D62" s="12">
        <v>3369</v>
      </c>
      <c r="E62" s="12">
        <v>3350</v>
      </c>
      <c r="F62" s="12">
        <v>3358</v>
      </c>
      <c r="G62" s="12">
        <v>3321</v>
      </c>
      <c r="H62" s="12">
        <v>3358</v>
      </c>
      <c r="I62" s="12">
        <v>3341</v>
      </c>
      <c r="J62" s="13">
        <v>-11</v>
      </c>
      <c r="K62" s="13">
        <v>-28</v>
      </c>
      <c r="L62" s="15">
        <f t="shared" si="0"/>
        <v>-3.6165327210103328E-2</v>
      </c>
      <c r="M62" s="15">
        <f t="shared" si="1"/>
        <v>-8.3110715345799946E-3</v>
      </c>
      <c r="N62" s="12">
        <v>374026</v>
      </c>
      <c r="O62" s="17">
        <v>1249939.682</v>
      </c>
      <c r="P62" s="12">
        <v>648812</v>
      </c>
      <c r="S62" s="2"/>
      <c r="U62" s="3"/>
    </row>
    <row r="63" spans="1:21" ht="15.75" customHeight="1">
      <c r="A63" s="25" t="s">
        <v>143</v>
      </c>
      <c r="B63" s="11" t="s">
        <v>144</v>
      </c>
      <c r="C63" s="26">
        <v>3323</v>
      </c>
      <c r="D63" s="26">
        <v>3308</v>
      </c>
      <c r="E63" s="26">
        <v>3400</v>
      </c>
      <c r="F63" s="26">
        <v>3414</v>
      </c>
      <c r="G63" s="26">
        <v>3353</v>
      </c>
      <c r="H63" s="26">
        <v>3359</v>
      </c>
      <c r="I63" s="26">
        <v>3384</v>
      </c>
      <c r="J63" s="33">
        <v>51</v>
      </c>
      <c r="K63" s="33">
        <v>76</v>
      </c>
      <c r="L63" s="15">
        <f t="shared" si="0"/>
        <v>-3.5878300803673935E-2</v>
      </c>
      <c r="M63" s="15">
        <f t="shared" si="1"/>
        <v>2.2974607013301087E-2</v>
      </c>
      <c r="N63" s="26">
        <v>3334</v>
      </c>
      <c r="O63" s="29">
        <v>11284.544</v>
      </c>
      <c r="P63" s="26">
        <v>4740</v>
      </c>
      <c r="S63" s="2"/>
      <c r="U63" s="3"/>
    </row>
    <row r="64" spans="1:21" ht="15.75" customHeight="1">
      <c r="A64" s="19" t="s">
        <v>272</v>
      </c>
      <c r="B64" s="11" t="s">
        <v>273</v>
      </c>
      <c r="C64" s="20">
        <v>3341</v>
      </c>
      <c r="D64" s="20">
        <v>3353</v>
      </c>
      <c r="E64" s="20">
        <v>3336</v>
      </c>
      <c r="F64" s="20">
        <v>3364</v>
      </c>
      <c r="G64" s="20">
        <v>3324</v>
      </c>
      <c r="H64" s="20">
        <v>3359</v>
      </c>
      <c r="I64" s="20">
        <v>3344</v>
      </c>
      <c r="J64" s="21">
        <v>6</v>
      </c>
      <c r="K64" s="22">
        <v>-9</v>
      </c>
      <c r="L64" s="15">
        <f t="shared" si="0"/>
        <v>-3.5878300803673935E-2</v>
      </c>
      <c r="M64" s="15">
        <f t="shared" si="1"/>
        <v>-2.6841634357291978E-3</v>
      </c>
      <c r="N64" s="20">
        <v>322322</v>
      </c>
      <c r="O64" s="23">
        <v>1077959.544</v>
      </c>
      <c r="P64" s="20">
        <v>644608</v>
      </c>
      <c r="S64" s="2"/>
      <c r="U64" s="3"/>
    </row>
    <row r="65" spans="1:21" ht="15.75" customHeight="1">
      <c r="A65" s="25" t="s">
        <v>194</v>
      </c>
      <c r="B65" s="11" t="s">
        <v>195</v>
      </c>
      <c r="C65" s="26">
        <v>3373</v>
      </c>
      <c r="D65" s="26">
        <v>3357</v>
      </c>
      <c r="E65" s="26">
        <v>3377</v>
      </c>
      <c r="F65" s="26">
        <v>3383</v>
      </c>
      <c r="G65" s="26">
        <v>3345</v>
      </c>
      <c r="H65" s="26">
        <v>3360</v>
      </c>
      <c r="I65" s="26">
        <v>3371</v>
      </c>
      <c r="J65" s="33">
        <v>3</v>
      </c>
      <c r="K65" s="33">
        <v>14</v>
      </c>
      <c r="L65" s="15">
        <f t="shared" si="0"/>
        <v>-3.5591274397244549E-2</v>
      </c>
      <c r="M65" s="15">
        <f t="shared" si="1"/>
        <v>4.1703902293714623E-3</v>
      </c>
      <c r="N65" s="26">
        <v>3112</v>
      </c>
      <c r="O65" s="29">
        <v>10492.95</v>
      </c>
      <c r="P65" s="26">
        <v>11926</v>
      </c>
      <c r="S65" s="2"/>
      <c r="U65" s="3"/>
    </row>
    <row r="66" spans="1:21" ht="15.75" customHeight="1">
      <c r="A66" s="19" t="s">
        <v>278</v>
      </c>
      <c r="B66" s="11" t="s">
        <v>279</v>
      </c>
      <c r="C66" s="20">
        <v>3356</v>
      </c>
      <c r="D66" s="20">
        <v>3332</v>
      </c>
      <c r="E66" s="20">
        <v>3353</v>
      </c>
      <c r="F66" s="20">
        <v>3366</v>
      </c>
      <c r="G66" s="20">
        <v>3321</v>
      </c>
      <c r="H66" s="20">
        <v>3360</v>
      </c>
      <c r="I66" s="20">
        <v>3344</v>
      </c>
      <c r="J66" s="21">
        <v>28</v>
      </c>
      <c r="K66" s="21">
        <v>12</v>
      </c>
      <c r="L66" s="15">
        <f t="shared" si="0"/>
        <v>-3.5591274397244549E-2</v>
      </c>
      <c r="M66" s="15">
        <f t="shared" si="1"/>
        <v>3.6014405762304922E-3</v>
      </c>
      <c r="N66" s="20">
        <v>361592</v>
      </c>
      <c r="O66" s="23">
        <v>1209426.8600000001</v>
      </c>
      <c r="P66" s="20">
        <v>653024</v>
      </c>
      <c r="S66" s="2"/>
      <c r="U66" s="3"/>
    </row>
    <row r="67" spans="1:21" ht="15.75" customHeight="1">
      <c r="A67" s="11" t="s">
        <v>282</v>
      </c>
      <c r="B67" s="11" t="s">
        <v>283</v>
      </c>
      <c r="C67" s="12">
        <v>3393</v>
      </c>
      <c r="D67" s="12">
        <v>3396</v>
      </c>
      <c r="E67" s="12">
        <v>3398</v>
      </c>
      <c r="F67" s="12">
        <v>3402</v>
      </c>
      <c r="G67" s="12">
        <v>3358</v>
      </c>
      <c r="H67" s="12">
        <v>3364</v>
      </c>
      <c r="I67" s="12">
        <v>3385</v>
      </c>
      <c r="J67" s="13">
        <v>-32</v>
      </c>
      <c r="K67" s="13">
        <v>-11</v>
      </c>
      <c r="L67" s="15">
        <f t="shared" si="0"/>
        <v>-3.4443168771526977E-2</v>
      </c>
      <c r="M67" s="15">
        <f t="shared" si="1"/>
        <v>-3.2391048292108363E-3</v>
      </c>
      <c r="N67" s="12">
        <v>305282</v>
      </c>
      <c r="O67" s="17">
        <v>1033501.482</v>
      </c>
      <c r="P67" s="12">
        <v>665332</v>
      </c>
      <c r="S67" s="2"/>
      <c r="U67" s="3"/>
    </row>
    <row r="68" spans="1:21" ht="15.75" customHeight="1">
      <c r="A68" s="11" t="s">
        <v>286</v>
      </c>
      <c r="B68" s="11" t="s">
        <v>287</v>
      </c>
      <c r="C68" s="12">
        <v>3359</v>
      </c>
      <c r="D68" s="12">
        <v>3344</v>
      </c>
      <c r="E68" s="12">
        <v>3355</v>
      </c>
      <c r="F68" s="12">
        <v>3368</v>
      </c>
      <c r="G68" s="12">
        <v>3328</v>
      </c>
      <c r="H68" s="12">
        <v>3365</v>
      </c>
      <c r="I68" s="12">
        <v>3347</v>
      </c>
      <c r="J68" s="27">
        <v>21</v>
      </c>
      <c r="K68" s="27">
        <v>3</v>
      </c>
      <c r="L68" s="15">
        <f t="shared" si="0"/>
        <v>-3.4156142365097591E-2</v>
      </c>
      <c r="M68" s="15">
        <f t="shared" si="1"/>
        <v>8.9712918660287083E-4</v>
      </c>
      <c r="N68" s="12">
        <v>369880</v>
      </c>
      <c r="O68" s="17">
        <v>1238209.7879999999</v>
      </c>
      <c r="P68" s="12">
        <v>637174</v>
      </c>
      <c r="S68" s="2"/>
      <c r="U68" s="3"/>
    </row>
    <row r="69" spans="1:21" ht="15.75" customHeight="1">
      <c r="A69" s="19" t="s">
        <v>290</v>
      </c>
      <c r="B69" s="11" t="s">
        <v>291</v>
      </c>
      <c r="C69" s="20">
        <v>3399</v>
      </c>
      <c r="D69" s="20">
        <v>3406</v>
      </c>
      <c r="E69" s="20">
        <v>3401</v>
      </c>
      <c r="F69" s="20">
        <v>3403</v>
      </c>
      <c r="G69" s="20">
        <v>3345</v>
      </c>
      <c r="H69" s="20">
        <v>3372</v>
      </c>
      <c r="I69" s="20">
        <v>3370</v>
      </c>
      <c r="J69" s="22">
        <v>-34</v>
      </c>
      <c r="K69" s="22">
        <v>-36</v>
      </c>
      <c r="L69" s="15">
        <f t="shared" si="0"/>
        <v>-3.2146957520091848E-2</v>
      </c>
      <c r="M69" s="15">
        <f t="shared" si="1"/>
        <v>-1.0569583088667059E-2</v>
      </c>
      <c r="N69" s="20">
        <v>548648</v>
      </c>
      <c r="O69" s="23">
        <v>1849429.6980000001</v>
      </c>
      <c r="P69" s="20">
        <v>588310</v>
      </c>
      <c r="S69" s="2"/>
      <c r="U69" s="3"/>
    </row>
    <row r="70" spans="1:21" ht="15.75" customHeight="1">
      <c r="A70" s="11" t="s">
        <v>189</v>
      </c>
      <c r="B70" s="11" t="s">
        <v>190</v>
      </c>
      <c r="C70" s="12">
        <v>3339</v>
      </c>
      <c r="D70" s="12">
        <v>3363</v>
      </c>
      <c r="E70" s="12">
        <v>3330</v>
      </c>
      <c r="F70" s="12">
        <v>3382</v>
      </c>
      <c r="G70" s="12">
        <v>3327</v>
      </c>
      <c r="H70" s="12">
        <v>3373</v>
      </c>
      <c r="I70" s="12">
        <v>3357</v>
      </c>
      <c r="J70" s="27">
        <v>10</v>
      </c>
      <c r="K70" s="32">
        <v>-6</v>
      </c>
      <c r="L70" s="15">
        <f t="shared" si="0"/>
        <v>-3.1859931113662456E-2</v>
      </c>
      <c r="M70" s="15">
        <f t="shared" si="1"/>
        <v>-1.7841213202497771E-3</v>
      </c>
      <c r="N70" s="12">
        <v>4740</v>
      </c>
      <c r="O70" s="17">
        <v>15913.474</v>
      </c>
      <c r="P70" s="12">
        <v>11758</v>
      </c>
      <c r="S70" s="2"/>
      <c r="U70" s="3"/>
    </row>
    <row r="71" spans="1:21" ht="15.75" customHeight="1">
      <c r="A71" s="11" t="s">
        <v>217</v>
      </c>
      <c r="B71" s="11" t="s">
        <v>218</v>
      </c>
      <c r="C71" s="12">
        <v>3347</v>
      </c>
      <c r="D71" s="12">
        <v>3373</v>
      </c>
      <c r="E71" s="12">
        <v>3347</v>
      </c>
      <c r="F71" s="12">
        <v>3386</v>
      </c>
      <c r="G71" s="12">
        <v>3347</v>
      </c>
      <c r="H71" s="12">
        <v>3373</v>
      </c>
      <c r="I71" s="12">
        <v>3360</v>
      </c>
      <c r="J71" s="31">
        <v>0</v>
      </c>
      <c r="K71" s="32">
        <v>-13</v>
      </c>
      <c r="L71" s="15">
        <f t="shared" si="0"/>
        <v>-3.1859931113662456E-2</v>
      </c>
      <c r="M71" s="15">
        <f t="shared" si="1"/>
        <v>-3.8541357841683963E-3</v>
      </c>
      <c r="N71" s="12">
        <v>4874</v>
      </c>
      <c r="O71" s="17">
        <v>16380.528</v>
      </c>
      <c r="P71" s="12">
        <v>16224</v>
      </c>
      <c r="S71" s="2"/>
      <c r="U71" s="3"/>
    </row>
    <row r="72" spans="1:21" ht="15.75" customHeight="1">
      <c r="A72" s="11" t="s">
        <v>244</v>
      </c>
      <c r="B72" s="11" t="s">
        <v>245</v>
      </c>
      <c r="C72" s="12">
        <v>3339</v>
      </c>
      <c r="D72" s="12">
        <v>3326</v>
      </c>
      <c r="E72" s="12">
        <v>3335</v>
      </c>
      <c r="F72" s="12">
        <v>3382</v>
      </c>
      <c r="G72" s="12">
        <v>3330</v>
      </c>
      <c r="H72" s="12">
        <v>3376</v>
      </c>
      <c r="I72" s="12">
        <v>3358</v>
      </c>
      <c r="J72" s="27">
        <v>50</v>
      </c>
      <c r="K72" s="27">
        <v>32</v>
      </c>
      <c r="L72" s="15">
        <f t="shared" si="0"/>
        <v>-3.0998851894374284E-2</v>
      </c>
      <c r="M72" s="15">
        <f t="shared" si="1"/>
        <v>9.6211665664461821E-3</v>
      </c>
      <c r="N72" s="12">
        <v>16740</v>
      </c>
      <c r="O72" s="17">
        <v>56228.05</v>
      </c>
      <c r="P72" s="12">
        <v>40900</v>
      </c>
      <c r="S72" s="2"/>
      <c r="U72" s="3"/>
    </row>
    <row r="73" spans="1:21" ht="15.75" customHeight="1">
      <c r="A73" s="11" t="s">
        <v>302</v>
      </c>
      <c r="B73" s="11" t="s">
        <v>303</v>
      </c>
      <c r="C73" s="12">
        <v>3380</v>
      </c>
      <c r="D73" s="12">
        <v>3348</v>
      </c>
      <c r="E73" s="12">
        <v>3380</v>
      </c>
      <c r="F73" s="12">
        <v>3392</v>
      </c>
      <c r="G73" s="12">
        <v>3361</v>
      </c>
      <c r="H73" s="12">
        <v>3377</v>
      </c>
      <c r="I73" s="12">
        <v>3375</v>
      </c>
      <c r="J73" s="27">
        <v>29</v>
      </c>
      <c r="K73" s="27">
        <v>27</v>
      </c>
      <c r="L73" s="15">
        <f t="shared" si="0"/>
        <v>-3.0711825487944891E-2</v>
      </c>
      <c r="M73" s="15">
        <f t="shared" si="1"/>
        <v>8.0645161290322578E-3</v>
      </c>
      <c r="N73" s="12">
        <v>244052</v>
      </c>
      <c r="O73" s="17">
        <v>823736.78200000001</v>
      </c>
      <c r="P73" s="12">
        <v>663622</v>
      </c>
      <c r="S73" s="2"/>
      <c r="U73" s="3"/>
    </row>
    <row r="74" spans="1:21" ht="15.75" customHeight="1">
      <c r="A74" s="11" t="s">
        <v>197</v>
      </c>
      <c r="B74" s="11" t="s">
        <v>198</v>
      </c>
      <c r="C74" s="12">
        <v>3360</v>
      </c>
      <c r="D74" s="12">
        <v>3371</v>
      </c>
      <c r="E74" s="12">
        <v>3373</v>
      </c>
      <c r="F74" s="12">
        <v>3380</v>
      </c>
      <c r="G74" s="12">
        <v>3345</v>
      </c>
      <c r="H74" s="12">
        <v>3380</v>
      </c>
      <c r="I74" s="12">
        <v>3361</v>
      </c>
      <c r="J74" s="27">
        <v>9</v>
      </c>
      <c r="K74" s="32">
        <v>-10</v>
      </c>
      <c r="L74" s="15">
        <f t="shared" si="0"/>
        <v>-2.9850746268656716E-2</v>
      </c>
      <c r="M74" s="15">
        <f t="shared" si="1"/>
        <v>-2.9664787896766538E-3</v>
      </c>
      <c r="N74" s="12">
        <v>4616</v>
      </c>
      <c r="O74" s="17">
        <v>15516.5</v>
      </c>
      <c r="P74" s="12">
        <v>11986</v>
      </c>
      <c r="S74" s="2"/>
      <c r="U74" s="3"/>
    </row>
    <row r="75" spans="1:21" ht="15.75" customHeight="1">
      <c r="A75" s="19" t="s">
        <v>308</v>
      </c>
      <c r="B75" s="11" t="s">
        <v>309</v>
      </c>
      <c r="C75" s="20">
        <v>3321</v>
      </c>
      <c r="D75" s="20">
        <v>3319</v>
      </c>
      <c r="E75" s="20">
        <v>3321</v>
      </c>
      <c r="F75" s="20">
        <v>3380</v>
      </c>
      <c r="G75" s="20">
        <v>3313</v>
      </c>
      <c r="H75" s="20">
        <v>3380</v>
      </c>
      <c r="I75" s="20">
        <v>3348</v>
      </c>
      <c r="J75" s="21">
        <v>61</v>
      </c>
      <c r="K75" s="21">
        <v>29</v>
      </c>
      <c r="L75" s="15">
        <f t="shared" si="0"/>
        <v>-2.9850746268656716E-2</v>
      </c>
      <c r="M75" s="15">
        <f t="shared" si="1"/>
        <v>8.7375715576981025E-3</v>
      </c>
      <c r="N75" s="20">
        <v>421180</v>
      </c>
      <c r="O75" s="23">
        <v>1410386.6939999999</v>
      </c>
      <c r="P75" s="20">
        <v>661398</v>
      </c>
      <c r="S75" s="2"/>
      <c r="U75" s="3"/>
    </row>
    <row r="76" spans="1:21" ht="15.75" customHeight="1">
      <c r="A76" s="11" t="s">
        <v>312</v>
      </c>
      <c r="B76" s="11" t="s">
        <v>313</v>
      </c>
      <c r="C76" s="12">
        <v>3354</v>
      </c>
      <c r="D76" s="12">
        <v>3392</v>
      </c>
      <c r="E76" s="12">
        <v>3365</v>
      </c>
      <c r="F76" s="12">
        <v>3387</v>
      </c>
      <c r="G76" s="12">
        <v>3313</v>
      </c>
      <c r="H76" s="12">
        <v>3385</v>
      </c>
      <c r="I76" s="12">
        <v>3349</v>
      </c>
      <c r="J76" s="32">
        <v>-7</v>
      </c>
      <c r="K76" s="32">
        <v>-43</v>
      </c>
      <c r="L76" s="15">
        <f t="shared" si="0"/>
        <v>-2.8415614236509758E-2</v>
      </c>
      <c r="M76" s="15">
        <f t="shared" si="1"/>
        <v>-1.2676886792452831E-2</v>
      </c>
      <c r="N76" s="12">
        <v>254548</v>
      </c>
      <c r="O76" s="17">
        <v>852632.36399999994</v>
      </c>
      <c r="P76" s="12">
        <v>416850</v>
      </c>
      <c r="S76" s="2"/>
      <c r="U76" s="3"/>
    </row>
    <row r="77" spans="1:21" ht="15.75" customHeight="1">
      <c r="A77" s="11" t="s">
        <v>314</v>
      </c>
      <c r="B77" s="11" t="s">
        <v>316</v>
      </c>
      <c r="C77" s="12">
        <v>3347</v>
      </c>
      <c r="D77" s="12">
        <v>3348</v>
      </c>
      <c r="E77" s="12">
        <v>3347</v>
      </c>
      <c r="F77" s="12">
        <v>3388</v>
      </c>
      <c r="G77" s="12">
        <v>3333</v>
      </c>
      <c r="H77" s="12">
        <v>3385</v>
      </c>
      <c r="I77" s="12">
        <v>3358</v>
      </c>
      <c r="J77" s="27">
        <v>37</v>
      </c>
      <c r="K77" s="27">
        <v>10</v>
      </c>
      <c r="L77" s="15">
        <f t="shared" si="0"/>
        <v>-2.8415614236509758E-2</v>
      </c>
      <c r="M77" s="15">
        <f t="shared" si="1"/>
        <v>2.9868578255675031E-3</v>
      </c>
      <c r="N77" s="12">
        <v>411032</v>
      </c>
      <c r="O77" s="17">
        <v>1380577.9779999999</v>
      </c>
      <c r="P77" s="12">
        <v>646772</v>
      </c>
      <c r="S77" s="2"/>
      <c r="U77" s="3"/>
    </row>
    <row r="78" spans="1:21" ht="15.75" customHeight="1">
      <c r="A78" s="19" t="s">
        <v>320</v>
      </c>
      <c r="B78" s="11" t="s">
        <v>321</v>
      </c>
      <c r="C78" s="20">
        <v>3385</v>
      </c>
      <c r="D78" s="20">
        <v>3358</v>
      </c>
      <c r="E78" s="20">
        <v>3391</v>
      </c>
      <c r="F78" s="20">
        <v>3412</v>
      </c>
      <c r="G78" s="20">
        <v>3385</v>
      </c>
      <c r="H78" s="20">
        <v>3393</v>
      </c>
      <c r="I78" s="20">
        <v>3396</v>
      </c>
      <c r="J78" s="21">
        <v>35</v>
      </c>
      <c r="K78" s="21">
        <v>38</v>
      </c>
      <c r="L78" s="15">
        <f t="shared" si="0"/>
        <v>-2.6119402985074626E-2</v>
      </c>
      <c r="M78" s="15">
        <f t="shared" si="1"/>
        <v>1.1316259678379988E-2</v>
      </c>
      <c r="N78" s="20">
        <v>399946</v>
      </c>
      <c r="O78" s="23">
        <v>1358512.3459999999</v>
      </c>
      <c r="P78" s="20">
        <v>652448</v>
      </c>
      <c r="S78" s="2"/>
      <c r="U78" s="3"/>
    </row>
    <row r="79" spans="1:21" ht="15.75" customHeight="1">
      <c r="A79" s="19" t="s">
        <v>248</v>
      </c>
      <c r="B79" s="11" t="s">
        <v>249</v>
      </c>
      <c r="C79" s="20">
        <v>3376</v>
      </c>
      <c r="D79" s="20">
        <v>3358</v>
      </c>
      <c r="E79" s="20">
        <v>3380</v>
      </c>
      <c r="F79" s="20">
        <v>3396</v>
      </c>
      <c r="G79" s="20">
        <v>3360</v>
      </c>
      <c r="H79" s="20">
        <v>3394</v>
      </c>
      <c r="I79" s="20">
        <v>3377</v>
      </c>
      <c r="J79" s="21">
        <v>36</v>
      </c>
      <c r="K79" s="21">
        <v>19</v>
      </c>
      <c r="L79" s="15">
        <f t="shared" si="0"/>
        <v>-2.5832376578645237E-2</v>
      </c>
      <c r="M79" s="15">
        <f t="shared" si="1"/>
        <v>5.658129839189994E-3</v>
      </c>
      <c r="N79" s="20">
        <v>8950</v>
      </c>
      <c r="O79" s="23">
        <v>30230.954000000002</v>
      </c>
      <c r="P79" s="20">
        <v>40692</v>
      </c>
      <c r="S79" s="2"/>
      <c r="U79" s="3"/>
    </row>
    <row r="80" spans="1:21" ht="15.75" customHeight="1">
      <c r="A80" s="11" t="s">
        <v>324</v>
      </c>
      <c r="B80" s="11" t="s">
        <v>325</v>
      </c>
      <c r="C80" s="12">
        <v>3442</v>
      </c>
      <c r="D80" s="12">
        <v>3469</v>
      </c>
      <c r="E80" s="12">
        <v>3441</v>
      </c>
      <c r="F80" s="12">
        <v>3453</v>
      </c>
      <c r="G80" s="12">
        <v>3390</v>
      </c>
      <c r="H80" s="12">
        <v>3394</v>
      </c>
      <c r="I80" s="12">
        <v>3431</v>
      </c>
      <c r="J80" s="32">
        <v>-75</v>
      </c>
      <c r="K80" s="32">
        <v>-38</v>
      </c>
      <c r="L80" s="15">
        <f t="shared" si="0"/>
        <v>-2.5832376578645237E-2</v>
      </c>
      <c r="M80" s="15">
        <f t="shared" si="1"/>
        <v>-1.0954165465552033E-2</v>
      </c>
      <c r="N80" s="12">
        <v>359774</v>
      </c>
      <c r="O80" s="17">
        <v>1234441.6680000001</v>
      </c>
      <c r="P80" s="12">
        <v>512928</v>
      </c>
      <c r="S80" s="2"/>
      <c r="U80" s="3"/>
    </row>
    <row r="81" spans="1:21" ht="15.75" customHeight="1">
      <c r="A81" s="11" t="s">
        <v>326</v>
      </c>
      <c r="B81" s="11" t="s">
        <v>327</v>
      </c>
      <c r="C81" s="12">
        <v>3410</v>
      </c>
      <c r="D81" s="12">
        <v>3437</v>
      </c>
      <c r="E81" s="12">
        <v>3406</v>
      </c>
      <c r="F81" s="12">
        <v>3425</v>
      </c>
      <c r="G81" s="12">
        <v>3377</v>
      </c>
      <c r="H81" s="12">
        <v>3396</v>
      </c>
      <c r="I81" s="12">
        <v>3395</v>
      </c>
      <c r="J81" s="13">
        <v>-41</v>
      </c>
      <c r="K81" s="13">
        <v>-42</v>
      </c>
      <c r="L81" s="15">
        <f t="shared" si="0"/>
        <v>-2.5258323765786451E-2</v>
      </c>
      <c r="M81" s="15">
        <f t="shared" si="1"/>
        <v>-1.2219959266802444E-2</v>
      </c>
      <c r="N81" s="12">
        <v>38374</v>
      </c>
      <c r="O81" s="17">
        <v>130295.724</v>
      </c>
      <c r="P81" s="12">
        <v>72506</v>
      </c>
      <c r="S81" s="2"/>
      <c r="U81" s="3"/>
    </row>
    <row r="82" spans="1:21" ht="15.75" customHeight="1">
      <c r="A82" s="11" t="s">
        <v>209</v>
      </c>
      <c r="B82" s="11" t="s">
        <v>210</v>
      </c>
      <c r="C82" s="12">
        <v>3410</v>
      </c>
      <c r="D82" s="12">
        <v>3418</v>
      </c>
      <c r="E82" s="12">
        <v>3427</v>
      </c>
      <c r="F82" s="12">
        <v>3427</v>
      </c>
      <c r="G82" s="12">
        <v>3371</v>
      </c>
      <c r="H82" s="12">
        <v>3397</v>
      </c>
      <c r="I82" s="12">
        <v>3389</v>
      </c>
      <c r="J82" s="32">
        <v>-21</v>
      </c>
      <c r="K82" s="32">
        <v>-29</v>
      </c>
      <c r="L82" s="15">
        <f t="shared" si="0"/>
        <v>-2.4971297359357061E-2</v>
      </c>
      <c r="M82" s="15">
        <f t="shared" si="1"/>
        <v>-8.4844938560561731E-3</v>
      </c>
      <c r="N82" s="12">
        <v>7840</v>
      </c>
      <c r="O82" s="17">
        <v>26570.7</v>
      </c>
      <c r="P82" s="12">
        <v>13494</v>
      </c>
      <c r="S82" s="2"/>
      <c r="U82" s="3"/>
    </row>
    <row r="83" spans="1:21" ht="15.75" customHeight="1">
      <c r="A83" s="11" t="s">
        <v>332</v>
      </c>
      <c r="B83" s="11" t="s">
        <v>333</v>
      </c>
      <c r="C83" s="12">
        <v>3428</v>
      </c>
      <c r="D83" s="12">
        <v>3411</v>
      </c>
      <c r="E83" s="12">
        <v>3445</v>
      </c>
      <c r="F83" s="12">
        <v>3445</v>
      </c>
      <c r="G83" s="12">
        <v>3380</v>
      </c>
      <c r="H83" s="12">
        <v>3399</v>
      </c>
      <c r="I83" s="12">
        <v>3406</v>
      </c>
      <c r="J83" s="13">
        <v>-12</v>
      </c>
      <c r="K83" s="13">
        <v>-5</v>
      </c>
      <c r="L83" s="15">
        <f t="shared" si="0"/>
        <v>-2.4397244546498279E-2</v>
      </c>
      <c r="M83" s="15">
        <f t="shared" si="1"/>
        <v>-1.4658457930225739E-3</v>
      </c>
      <c r="N83" s="12">
        <v>458314</v>
      </c>
      <c r="O83" s="17">
        <v>1561472.5819999999</v>
      </c>
      <c r="P83" s="12">
        <v>525508</v>
      </c>
      <c r="S83" s="2"/>
      <c r="U83" s="3"/>
    </row>
    <row r="84" spans="1:21" ht="15.75" customHeight="1">
      <c r="A84" s="25" t="s">
        <v>336</v>
      </c>
      <c r="B84" s="11" t="s">
        <v>337</v>
      </c>
      <c r="C84" s="26">
        <v>3428</v>
      </c>
      <c r="D84" s="26">
        <v>3462</v>
      </c>
      <c r="E84" s="26">
        <v>3411</v>
      </c>
      <c r="F84" s="26">
        <v>3431</v>
      </c>
      <c r="G84" s="26">
        <v>3384</v>
      </c>
      <c r="H84" s="26">
        <v>3400</v>
      </c>
      <c r="I84" s="26">
        <v>3407</v>
      </c>
      <c r="J84" s="28">
        <v>-62</v>
      </c>
      <c r="K84" s="28">
        <v>-55</v>
      </c>
      <c r="L84" s="15">
        <f t="shared" si="0"/>
        <v>-2.4110218140068886E-2</v>
      </c>
      <c r="M84" s="15">
        <f t="shared" si="1"/>
        <v>-1.5886770652801849E-2</v>
      </c>
      <c r="N84" s="26">
        <v>418374</v>
      </c>
      <c r="O84" s="29">
        <v>1425466.058</v>
      </c>
      <c r="P84" s="26">
        <v>512558</v>
      </c>
      <c r="S84" s="2"/>
      <c r="U84" s="3"/>
    </row>
    <row r="85" spans="1:21" ht="15.75" customHeight="1">
      <c r="A85" s="11" t="s">
        <v>341</v>
      </c>
      <c r="B85" s="11" t="s">
        <v>342</v>
      </c>
      <c r="C85" s="12">
        <v>3446</v>
      </c>
      <c r="D85" s="12">
        <v>3455</v>
      </c>
      <c r="E85" s="12">
        <v>3444</v>
      </c>
      <c r="F85" s="12">
        <v>3472</v>
      </c>
      <c r="G85" s="12">
        <v>3401</v>
      </c>
      <c r="H85" s="12">
        <v>3404</v>
      </c>
      <c r="I85" s="12">
        <v>3443</v>
      </c>
      <c r="J85" s="13">
        <v>-51</v>
      </c>
      <c r="K85" s="13">
        <v>-12</v>
      </c>
      <c r="L85" s="15">
        <f t="shared" si="0"/>
        <v>-2.2962112514351322E-2</v>
      </c>
      <c r="M85" s="15">
        <f t="shared" si="1"/>
        <v>-3.4732272069464545E-3</v>
      </c>
      <c r="N85" s="12">
        <v>53556</v>
      </c>
      <c r="O85" s="17">
        <v>184414.864</v>
      </c>
      <c r="P85" s="12">
        <v>126460</v>
      </c>
      <c r="S85" s="2"/>
      <c r="U85" s="3"/>
    </row>
    <row r="86" spans="1:21" ht="15.75" customHeight="1">
      <c r="A86" s="11" t="s">
        <v>345</v>
      </c>
      <c r="B86" s="11" t="s">
        <v>346</v>
      </c>
      <c r="C86" s="12">
        <v>3345</v>
      </c>
      <c r="D86" s="12">
        <v>3378</v>
      </c>
      <c r="E86" s="12">
        <v>3359</v>
      </c>
      <c r="F86" s="12">
        <v>3410</v>
      </c>
      <c r="G86" s="12">
        <v>3357</v>
      </c>
      <c r="H86" s="12">
        <v>3407</v>
      </c>
      <c r="I86" s="12">
        <v>3383</v>
      </c>
      <c r="J86" s="27">
        <v>29</v>
      </c>
      <c r="K86" s="27">
        <v>5</v>
      </c>
      <c r="L86" s="15">
        <f t="shared" si="0"/>
        <v>-2.2101033295063147E-2</v>
      </c>
      <c r="M86" s="15">
        <f t="shared" si="1"/>
        <v>1.4801657785671995E-3</v>
      </c>
      <c r="N86" s="12">
        <v>307598</v>
      </c>
      <c r="O86" s="17">
        <v>1040762.304</v>
      </c>
      <c r="P86" s="12">
        <v>442756</v>
      </c>
      <c r="S86" s="2"/>
      <c r="U86" s="3"/>
    </row>
    <row r="87" spans="1:21" ht="15.75" customHeight="1">
      <c r="A87" s="25" t="s">
        <v>205</v>
      </c>
      <c r="B87" s="11" t="s">
        <v>206</v>
      </c>
      <c r="C87" s="26">
        <v>3417</v>
      </c>
      <c r="D87" s="26">
        <v>3389</v>
      </c>
      <c r="E87" s="26">
        <v>3418</v>
      </c>
      <c r="F87" s="26">
        <v>3437</v>
      </c>
      <c r="G87" s="26">
        <v>3390</v>
      </c>
      <c r="H87" s="26">
        <v>3410</v>
      </c>
      <c r="I87" s="26">
        <v>3418</v>
      </c>
      <c r="J87" s="33">
        <v>21</v>
      </c>
      <c r="K87" s="33">
        <v>29</v>
      </c>
      <c r="L87" s="15">
        <f t="shared" si="0"/>
        <v>-2.1239954075774971E-2</v>
      </c>
      <c r="M87" s="15">
        <f t="shared" si="1"/>
        <v>8.5570964886397174E-3</v>
      </c>
      <c r="N87" s="26">
        <v>4460</v>
      </c>
      <c r="O87" s="29">
        <v>15248.647999999999</v>
      </c>
      <c r="P87" s="26">
        <v>12752</v>
      </c>
      <c r="S87" s="2"/>
      <c r="U87" s="3"/>
    </row>
    <row r="88" spans="1:21" ht="15.75" customHeight="1">
      <c r="A88" s="19" t="s">
        <v>322</v>
      </c>
      <c r="B88" s="11" t="s">
        <v>323</v>
      </c>
      <c r="C88" s="20">
        <v>3473</v>
      </c>
      <c r="D88" s="20">
        <v>3468</v>
      </c>
      <c r="E88" s="20">
        <v>3472</v>
      </c>
      <c r="F88" s="20">
        <v>3480</v>
      </c>
      <c r="G88" s="20">
        <v>3410</v>
      </c>
      <c r="H88" s="20">
        <v>3410</v>
      </c>
      <c r="I88" s="20">
        <v>3437</v>
      </c>
      <c r="J88" s="22">
        <v>-58</v>
      </c>
      <c r="K88" s="22">
        <v>-31</v>
      </c>
      <c r="L88" s="15">
        <f t="shared" si="0"/>
        <v>-2.1239954075774971E-2</v>
      </c>
      <c r="M88" s="15">
        <f t="shared" si="1"/>
        <v>-8.9388696655132646E-3</v>
      </c>
      <c r="N88" s="20">
        <v>28846</v>
      </c>
      <c r="O88" s="23">
        <v>99145.346000000005</v>
      </c>
      <c r="P88" s="20">
        <v>67966</v>
      </c>
      <c r="S88" s="2"/>
      <c r="U88" s="3"/>
    </row>
    <row r="89" spans="1:21" ht="15.75" customHeight="1">
      <c r="A89" s="11" t="s">
        <v>356</v>
      </c>
      <c r="B89" s="11" t="s">
        <v>357</v>
      </c>
      <c r="C89" s="12">
        <v>3463</v>
      </c>
      <c r="D89" s="12">
        <v>3480</v>
      </c>
      <c r="E89" s="12">
        <v>3455</v>
      </c>
      <c r="F89" s="12">
        <v>3462</v>
      </c>
      <c r="G89" s="12">
        <v>3410</v>
      </c>
      <c r="H89" s="12">
        <v>3416</v>
      </c>
      <c r="I89" s="12">
        <v>3436</v>
      </c>
      <c r="J89" s="13">
        <v>-64</v>
      </c>
      <c r="K89" s="13">
        <v>-44</v>
      </c>
      <c r="L89" s="15">
        <f t="shared" si="0"/>
        <v>-1.9517795637198621E-2</v>
      </c>
      <c r="M89" s="15">
        <f t="shared" si="1"/>
        <v>-1.264367816091954E-2</v>
      </c>
      <c r="N89" s="12">
        <v>265062</v>
      </c>
      <c r="O89" s="17">
        <v>910995.65599999996</v>
      </c>
      <c r="P89" s="12">
        <v>487006</v>
      </c>
      <c r="S89" s="2"/>
      <c r="U89" s="3"/>
    </row>
    <row r="90" spans="1:21" ht="15.75" customHeight="1">
      <c r="A90" s="11" t="s">
        <v>202</v>
      </c>
      <c r="B90" s="11" t="s">
        <v>203</v>
      </c>
      <c r="C90" s="12">
        <v>3380</v>
      </c>
      <c r="D90" s="12">
        <v>3361</v>
      </c>
      <c r="E90" s="12">
        <v>3380</v>
      </c>
      <c r="F90" s="12">
        <v>3417</v>
      </c>
      <c r="G90" s="12">
        <v>3372</v>
      </c>
      <c r="H90" s="12">
        <v>3417</v>
      </c>
      <c r="I90" s="12">
        <v>3389</v>
      </c>
      <c r="J90" s="27">
        <v>56</v>
      </c>
      <c r="K90" s="27">
        <v>28</v>
      </c>
      <c r="L90" s="15">
        <f t="shared" si="0"/>
        <v>-1.9230769230769232E-2</v>
      </c>
      <c r="M90" s="15">
        <f t="shared" si="1"/>
        <v>8.3308539125260331E-3</v>
      </c>
      <c r="N90" s="12">
        <v>4542</v>
      </c>
      <c r="O90" s="17">
        <v>15392.87</v>
      </c>
      <c r="P90" s="12">
        <v>12598</v>
      </c>
      <c r="S90" s="2"/>
      <c r="U90" s="3"/>
    </row>
    <row r="91" spans="1:21" ht="15.75" customHeight="1">
      <c r="A91" s="11" t="s">
        <v>361</v>
      </c>
      <c r="B91" s="11" t="s">
        <v>362</v>
      </c>
      <c r="C91" s="12">
        <v>3435</v>
      </c>
      <c r="D91" s="12">
        <v>3411</v>
      </c>
      <c r="E91" s="12">
        <v>3424</v>
      </c>
      <c r="F91" s="12">
        <v>3435</v>
      </c>
      <c r="G91" s="12">
        <v>3384</v>
      </c>
      <c r="H91" s="12">
        <v>3420</v>
      </c>
      <c r="I91" s="12">
        <v>3408</v>
      </c>
      <c r="J91" s="27">
        <v>9</v>
      </c>
      <c r="K91" s="13">
        <v>-3</v>
      </c>
      <c r="L91" s="15">
        <f t="shared" si="0"/>
        <v>-1.8369690011481057E-2</v>
      </c>
      <c r="M91" s="15">
        <f t="shared" si="1"/>
        <v>-8.7950747581354446E-4</v>
      </c>
      <c r="N91" s="12">
        <v>33366</v>
      </c>
      <c r="O91" s="17">
        <v>113712.43799999999</v>
      </c>
      <c r="P91" s="12">
        <v>150070</v>
      </c>
      <c r="S91" s="2"/>
      <c r="U91" s="3"/>
    </row>
    <row r="92" spans="1:21" ht="15.75" customHeight="1">
      <c r="A92" s="19" t="s">
        <v>328</v>
      </c>
      <c r="B92" s="11" t="s">
        <v>329</v>
      </c>
      <c r="C92" s="20">
        <v>3396</v>
      </c>
      <c r="D92" s="20">
        <v>3395</v>
      </c>
      <c r="E92" s="20">
        <v>3398</v>
      </c>
      <c r="F92" s="20">
        <v>3429</v>
      </c>
      <c r="G92" s="20">
        <v>3374</v>
      </c>
      <c r="H92" s="20">
        <v>3425</v>
      </c>
      <c r="I92" s="20">
        <v>3395</v>
      </c>
      <c r="J92" s="21">
        <v>30</v>
      </c>
      <c r="K92" s="34">
        <v>0</v>
      </c>
      <c r="L92" s="15">
        <f t="shared" si="0"/>
        <v>-1.6934557979334099E-2</v>
      </c>
      <c r="M92" s="15">
        <f t="shared" si="1"/>
        <v>0</v>
      </c>
      <c r="N92" s="20">
        <v>26210</v>
      </c>
      <c r="O92" s="23">
        <v>88990.178</v>
      </c>
      <c r="P92" s="20">
        <v>76230</v>
      </c>
      <c r="S92" s="2"/>
      <c r="U92" s="3"/>
    </row>
    <row r="93" spans="1:21" ht="15.75" customHeight="1">
      <c r="A93" s="11" t="s">
        <v>368</v>
      </c>
      <c r="B93" s="11" t="s">
        <v>369</v>
      </c>
      <c r="C93" s="12">
        <v>3510</v>
      </c>
      <c r="D93" s="12">
        <v>3528</v>
      </c>
      <c r="E93" s="12">
        <v>3500</v>
      </c>
      <c r="F93" s="12">
        <v>3506</v>
      </c>
      <c r="G93" s="12">
        <v>3414</v>
      </c>
      <c r="H93" s="12">
        <v>3428</v>
      </c>
      <c r="I93" s="12">
        <v>3462</v>
      </c>
      <c r="J93" s="32">
        <v>-100</v>
      </c>
      <c r="K93" s="32">
        <v>-66</v>
      </c>
      <c r="L93" s="15">
        <f t="shared" si="0"/>
        <v>-1.6073478760045924E-2</v>
      </c>
      <c r="M93" s="15">
        <f t="shared" si="1"/>
        <v>-1.8707482993197279E-2</v>
      </c>
      <c r="N93" s="12">
        <v>548806</v>
      </c>
      <c r="O93" s="17">
        <v>1900372.6780000001</v>
      </c>
      <c r="P93" s="12">
        <v>491916</v>
      </c>
      <c r="S93" s="2"/>
      <c r="U93" s="3"/>
    </row>
    <row r="94" spans="1:21" ht="15.75" customHeight="1">
      <c r="A94" s="19" t="s">
        <v>372</v>
      </c>
      <c r="B94" s="11" t="s">
        <v>373</v>
      </c>
      <c r="C94" s="20">
        <v>3416</v>
      </c>
      <c r="D94" s="20">
        <v>3436</v>
      </c>
      <c r="E94" s="20">
        <v>3421</v>
      </c>
      <c r="F94" s="20">
        <v>3441</v>
      </c>
      <c r="G94" s="20">
        <v>3377</v>
      </c>
      <c r="H94" s="20">
        <v>3428</v>
      </c>
      <c r="I94" s="20">
        <v>3411</v>
      </c>
      <c r="J94" s="22">
        <v>-8</v>
      </c>
      <c r="K94" s="22">
        <v>-25</v>
      </c>
      <c r="L94" s="15">
        <f t="shared" si="0"/>
        <v>-1.6073478760045924E-2</v>
      </c>
      <c r="M94" s="15">
        <f t="shared" si="1"/>
        <v>-7.2759022118742724E-3</v>
      </c>
      <c r="N94" s="20">
        <v>508628</v>
      </c>
      <c r="O94" s="23">
        <v>1735097.9580000001</v>
      </c>
      <c r="P94" s="20">
        <v>511694</v>
      </c>
      <c r="S94" s="2"/>
      <c r="U94" s="3"/>
    </row>
    <row r="95" spans="1:21" ht="15.75" customHeight="1">
      <c r="A95" s="19" t="s">
        <v>376</v>
      </c>
      <c r="B95" s="11" t="s">
        <v>377</v>
      </c>
      <c r="C95" s="20">
        <v>3469</v>
      </c>
      <c r="D95" s="20">
        <v>3484</v>
      </c>
      <c r="E95" s="20">
        <v>3479</v>
      </c>
      <c r="F95" s="20">
        <v>3479</v>
      </c>
      <c r="G95" s="20">
        <v>3426</v>
      </c>
      <c r="H95" s="20">
        <v>3430</v>
      </c>
      <c r="I95" s="20">
        <v>3442</v>
      </c>
      <c r="J95" s="22">
        <v>-54</v>
      </c>
      <c r="K95" s="22">
        <v>-42</v>
      </c>
      <c r="L95" s="15">
        <f t="shared" si="0"/>
        <v>-1.5499425947187142E-2</v>
      </c>
      <c r="M95" s="15">
        <f t="shared" si="1"/>
        <v>-1.2055109070034443E-2</v>
      </c>
      <c r="N95" s="20">
        <v>53564</v>
      </c>
      <c r="O95" s="23">
        <v>184388.25599999999</v>
      </c>
      <c r="P95" s="20">
        <v>148138</v>
      </c>
      <c r="S95" s="2"/>
      <c r="U95" s="3"/>
    </row>
    <row r="96" spans="1:21" ht="15.75" customHeight="1">
      <c r="A96" s="19" t="s">
        <v>378</v>
      </c>
      <c r="B96" s="11" t="s">
        <v>379</v>
      </c>
      <c r="C96" s="20">
        <v>3444</v>
      </c>
      <c r="D96" s="20">
        <v>3436</v>
      </c>
      <c r="E96" s="20">
        <v>3434</v>
      </c>
      <c r="F96" s="20">
        <v>3451</v>
      </c>
      <c r="G96" s="20">
        <v>3386</v>
      </c>
      <c r="H96" s="20">
        <v>3435</v>
      </c>
      <c r="I96" s="20">
        <v>3411</v>
      </c>
      <c r="J96" s="22">
        <v>-1</v>
      </c>
      <c r="K96" s="22">
        <v>-25</v>
      </c>
      <c r="L96" s="15">
        <f t="shared" si="0"/>
        <v>-1.4064293915040185E-2</v>
      </c>
      <c r="M96" s="15">
        <f t="shared" si="1"/>
        <v>-7.2759022118742724E-3</v>
      </c>
      <c r="N96" s="20">
        <v>63394</v>
      </c>
      <c r="O96" s="23">
        <v>216292.19200000001</v>
      </c>
      <c r="P96" s="20">
        <v>148464</v>
      </c>
      <c r="S96" s="2"/>
      <c r="U96" s="3"/>
    </row>
    <row r="97" spans="1:21" ht="15.75" customHeight="1">
      <c r="A97" s="11" t="s">
        <v>339</v>
      </c>
      <c r="B97" s="11" t="s">
        <v>340</v>
      </c>
      <c r="C97" s="12">
        <v>3474</v>
      </c>
      <c r="D97" s="12">
        <v>3472</v>
      </c>
      <c r="E97" s="12">
        <v>3470</v>
      </c>
      <c r="F97" s="12">
        <v>3480</v>
      </c>
      <c r="G97" s="12">
        <v>3415</v>
      </c>
      <c r="H97" s="12">
        <v>3439</v>
      </c>
      <c r="I97" s="12">
        <v>3442</v>
      </c>
      <c r="J97" s="13">
        <v>-33</v>
      </c>
      <c r="K97" s="13">
        <v>-30</v>
      </c>
      <c r="L97" s="15">
        <f t="shared" si="0"/>
        <v>-1.2916188289322618E-2</v>
      </c>
      <c r="M97" s="15">
        <f t="shared" si="1"/>
        <v>-8.6405529953917058E-3</v>
      </c>
      <c r="N97" s="12">
        <v>52636</v>
      </c>
      <c r="O97" s="17">
        <v>181196.11199999999</v>
      </c>
      <c r="P97" s="12">
        <v>91900</v>
      </c>
      <c r="S97" s="2"/>
      <c r="U97" s="3"/>
    </row>
    <row r="98" spans="1:21" ht="15.75" customHeight="1">
      <c r="A98" s="11" t="s">
        <v>382</v>
      </c>
      <c r="B98" s="11" t="s">
        <v>383</v>
      </c>
      <c r="C98" s="12">
        <v>3514</v>
      </c>
      <c r="D98" s="12">
        <v>3514</v>
      </c>
      <c r="E98" s="12">
        <v>3497</v>
      </c>
      <c r="F98" s="12">
        <v>3527</v>
      </c>
      <c r="G98" s="12">
        <v>3437</v>
      </c>
      <c r="H98" s="12">
        <v>3442</v>
      </c>
      <c r="I98" s="12">
        <v>3473</v>
      </c>
      <c r="J98" s="32">
        <v>-72</v>
      </c>
      <c r="K98" s="32">
        <v>-41</v>
      </c>
      <c r="L98" s="15">
        <f t="shared" si="0"/>
        <v>-1.2055109070034443E-2</v>
      </c>
      <c r="M98" s="15">
        <f t="shared" si="1"/>
        <v>-1.1667615253272624E-2</v>
      </c>
      <c r="N98" s="12">
        <v>198892</v>
      </c>
      <c r="O98" s="17">
        <v>690923.71200000006</v>
      </c>
      <c r="P98" s="12">
        <v>346098</v>
      </c>
      <c r="S98" s="2"/>
      <c r="U98" s="3"/>
    </row>
    <row r="99" spans="1:21" ht="15.75" customHeight="1">
      <c r="A99" s="25" t="s">
        <v>386</v>
      </c>
      <c r="B99" s="11" t="s">
        <v>387</v>
      </c>
      <c r="C99" s="26">
        <v>3465</v>
      </c>
      <c r="D99" s="26">
        <v>3457</v>
      </c>
      <c r="E99" s="26">
        <v>3465</v>
      </c>
      <c r="F99" s="26">
        <v>3497</v>
      </c>
      <c r="G99" s="26">
        <v>3442</v>
      </c>
      <c r="H99" s="26">
        <v>3442</v>
      </c>
      <c r="I99" s="26">
        <v>3469</v>
      </c>
      <c r="J99" s="28">
        <v>-15</v>
      </c>
      <c r="K99" s="33">
        <v>12</v>
      </c>
      <c r="L99" s="15">
        <f t="shared" si="0"/>
        <v>-1.2055109070034443E-2</v>
      </c>
      <c r="M99" s="15">
        <f t="shared" si="1"/>
        <v>3.4712178189181373E-3</v>
      </c>
      <c r="N99" s="26">
        <v>455862</v>
      </c>
      <c r="O99" s="29">
        <v>1581605.5319999999</v>
      </c>
      <c r="P99" s="26">
        <v>497356</v>
      </c>
      <c r="S99" s="2"/>
      <c r="U99" s="3"/>
    </row>
    <row r="100" spans="1:21" ht="15.75" customHeight="1">
      <c r="A100" s="11" t="s">
        <v>388</v>
      </c>
      <c r="B100" s="11" t="s">
        <v>389</v>
      </c>
      <c r="C100" s="12">
        <v>3460</v>
      </c>
      <c r="D100" s="12">
        <v>3490</v>
      </c>
      <c r="E100" s="12">
        <v>3468</v>
      </c>
      <c r="F100" s="12">
        <v>3476</v>
      </c>
      <c r="G100" s="12">
        <v>3433</v>
      </c>
      <c r="H100" s="12">
        <v>3443</v>
      </c>
      <c r="I100" s="12">
        <v>3450</v>
      </c>
      <c r="J100" s="32">
        <v>-47</v>
      </c>
      <c r="K100" s="32">
        <v>-40</v>
      </c>
      <c r="L100" s="15">
        <f t="shared" si="0"/>
        <v>-1.1768082663605052E-2</v>
      </c>
      <c r="M100" s="15">
        <f t="shared" si="1"/>
        <v>-1.1461318051575931E-2</v>
      </c>
      <c r="N100" s="12">
        <v>312858</v>
      </c>
      <c r="O100" s="17">
        <v>1079586.824</v>
      </c>
      <c r="P100" s="12">
        <v>514620</v>
      </c>
      <c r="S100" s="2"/>
      <c r="U100" s="3"/>
    </row>
    <row r="101" spans="1:21" ht="15.75" customHeight="1">
      <c r="A101" s="19" t="s">
        <v>380</v>
      </c>
      <c r="B101" s="11" t="s">
        <v>381</v>
      </c>
      <c r="C101" s="20">
        <v>3404</v>
      </c>
      <c r="D101" s="20">
        <v>3443</v>
      </c>
      <c r="E101" s="20">
        <v>3404</v>
      </c>
      <c r="F101" s="20">
        <v>3445</v>
      </c>
      <c r="G101" s="20">
        <v>3392</v>
      </c>
      <c r="H101" s="20">
        <v>3444</v>
      </c>
      <c r="I101" s="20">
        <v>3417</v>
      </c>
      <c r="J101" s="21">
        <v>1</v>
      </c>
      <c r="K101" s="22">
        <v>-26</v>
      </c>
      <c r="L101" s="15">
        <f t="shared" si="0"/>
        <v>-1.1481056257175661E-2</v>
      </c>
      <c r="M101" s="15">
        <f t="shared" si="1"/>
        <v>-7.5515538774324721E-3</v>
      </c>
      <c r="N101" s="20">
        <v>38934</v>
      </c>
      <c r="O101" s="23">
        <v>133052.90400000001</v>
      </c>
      <c r="P101" s="20">
        <v>128640</v>
      </c>
      <c r="S101" s="2"/>
      <c r="U101" s="3"/>
    </row>
    <row r="102" spans="1:21" ht="15.75" customHeight="1">
      <c r="A102" s="11" t="s">
        <v>384</v>
      </c>
      <c r="B102" s="11" t="s">
        <v>385</v>
      </c>
      <c r="C102" s="12">
        <v>3444</v>
      </c>
      <c r="D102" s="12">
        <v>3417</v>
      </c>
      <c r="E102" s="12">
        <v>3441</v>
      </c>
      <c r="F102" s="12">
        <v>3455</v>
      </c>
      <c r="G102" s="12">
        <v>3417</v>
      </c>
      <c r="H102" s="12">
        <v>3444</v>
      </c>
      <c r="I102" s="12">
        <v>3436</v>
      </c>
      <c r="J102" s="27">
        <v>27</v>
      </c>
      <c r="K102" s="27">
        <v>19</v>
      </c>
      <c r="L102" s="15">
        <f t="shared" si="0"/>
        <v>-1.1481056257175661E-2</v>
      </c>
      <c r="M102" s="15">
        <f t="shared" si="1"/>
        <v>5.5604331284752704E-3</v>
      </c>
      <c r="N102" s="12">
        <v>46408</v>
      </c>
      <c r="O102" s="17">
        <v>159481.18400000001</v>
      </c>
      <c r="P102" s="12">
        <v>140352</v>
      </c>
      <c r="S102" s="2"/>
      <c r="U102" s="3"/>
    </row>
    <row r="103" spans="1:21" ht="15.75" customHeight="1">
      <c r="A103" s="19" t="s">
        <v>374</v>
      </c>
      <c r="B103" s="11" t="s">
        <v>375</v>
      </c>
      <c r="C103" s="20">
        <v>3459</v>
      </c>
      <c r="D103" s="20">
        <v>3478</v>
      </c>
      <c r="E103" s="20">
        <v>3456</v>
      </c>
      <c r="F103" s="20">
        <v>3477</v>
      </c>
      <c r="G103" s="20">
        <v>3443</v>
      </c>
      <c r="H103" s="20">
        <v>3446</v>
      </c>
      <c r="I103" s="20">
        <v>3455</v>
      </c>
      <c r="J103" s="22">
        <v>-32</v>
      </c>
      <c r="K103" s="22">
        <v>-23</v>
      </c>
      <c r="L103" s="15">
        <f t="shared" si="0"/>
        <v>-1.0907003444316877E-2</v>
      </c>
      <c r="M103" s="15">
        <f t="shared" si="1"/>
        <v>-6.6129959746981026E-3</v>
      </c>
      <c r="N103" s="20">
        <v>30942</v>
      </c>
      <c r="O103" s="23">
        <v>106924.95600000001</v>
      </c>
      <c r="P103" s="20">
        <v>124068</v>
      </c>
      <c r="S103" s="2"/>
      <c r="U103" s="3"/>
    </row>
    <row r="104" spans="1:21" ht="15.75" customHeight="1">
      <c r="A104" s="11" t="s">
        <v>330</v>
      </c>
      <c r="B104" s="11" t="s">
        <v>331</v>
      </c>
      <c r="C104" s="12">
        <v>3425</v>
      </c>
      <c r="D104" s="12">
        <v>3395</v>
      </c>
      <c r="E104" s="12">
        <v>3418</v>
      </c>
      <c r="F104" s="12">
        <v>3460</v>
      </c>
      <c r="G104" s="12">
        <v>3413</v>
      </c>
      <c r="H104" s="12">
        <v>3448</v>
      </c>
      <c r="I104" s="12">
        <v>3436</v>
      </c>
      <c r="J104" s="27">
        <v>53</v>
      </c>
      <c r="K104" s="27">
        <v>41</v>
      </c>
      <c r="L104" s="15">
        <f t="shared" si="0"/>
        <v>-1.0332950631458095E-2</v>
      </c>
      <c r="M104" s="15">
        <f t="shared" si="1"/>
        <v>1.207658321060383E-2</v>
      </c>
      <c r="N104" s="12">
        <v>38396</v>
      </c>
      <c r="O104" s="17">
        <v>131954.39199999999</v>
      </c>
      <c r="P104" s="12">
        <v>83184</v>
      </c>
      <c r="S104" s="2"/>
      <c r="U104" s="3"/>
    </row>
    <row r="105" spans="1:21" ht="15.75" customHeight="1">
      <c r="A105" s="11" t="s">
        <v>276</v>
      </c>
      <c r="B105" s="11" t="s">
        <v>277</v>
      </c>
      <c r="C105" s="12">
        <v>3528</v>
      </c>
      <c r="D105" s="12">
        <v>3507</v>
      </c>
      <c r="E105" s="12">
        <v>3533</v>
      </c>
      <c r="F105" s="12">
        <v>3533</v>
      </c>
      <c r="G105" s="12">
        <v>3450</v>
      </c>
      <c r="H105" s="12">
        <v>3450</v>
      </c>
      <c r="I105" s="12">
        <v>3475</v>
      </c>
      <c r="J105" s="13">
        <v>-57</v>
      </c>
      <c r="K105" s="13">
        <v>-32</v>
      </c>
      <c r="L105" s="15">
        <f t="shared" si="0"/>
        <v>-9.7588978185993106E-3</v>
      </c>
      <c r="M105" s="15">
        <f t="shared" si="1"/>
        <v>-9.1246079270031373E-3</v>
      </c>
      <c r="N105" s="12">
        <v>14734</v>
      </c>
      <c r="O105" s="17">
        <v>51203.222000000002</v>
      </c>
      <c r="P105" s="12">
        <v>42878</v>
      </c>
      <c r="S105" s="2"/>
      <c r="U105" s="3"/>
    </row>
    <row r="106" spans="1:21" ht="15.75" customHeight="1">
      <c r="A106" s="19" t="s">
        <v>294</v>
      </c>
      <c r="B106" s="11" t="s">
        <v>295</v>
      </c>
      <c r="C106" s="20">
        <v>3480</v>
      </c>
      <c r="D106" s="20">
        <v>3480</v>
      </c>
      <c r="E106" s="20">
        <v>3486</v>
      </c>
      <c r="F106" s="20">
        <v>3513</v>
      </c>
      <c r="G106" s="20">
        <v>3451</v>
      </c>
      <c r="H106" s="20">
        <v>3452</v>
      </c>
      <c r="I106" s="20">
        <v>3483</v>
      </c>
      <c r="J106" s="22">
        <v>-28</v>
      </c>
      <c r="K106" s="21">
        <v>3</v>
      </c>
      <c r="L106" s="15">
        <f t="shared" si="0"/>
        <v>-9.1848450057405284E-3</v>
      </c>
      <c r="M106" s="15">
        <f t="shared" si="1"/>
        <v>8.6206896551724137E-4</v>
      </c>
      <c r="N106" s="20">
        <v>19086</v>
      </c>
      <c r="O106" s="23">
        <v>66477.728000000003</v>
      </c>
      <c r="P106" s="20">
        <v>45530</v>
      </c>
      <c r="S106" s="2"/>
      <c r="U106" s="3"/>
    </row>
    <row r="107" spans="1:21" ht="15.75" customHeight="1">
      <c r="A107" s="25" t="s">
        <v>398</v>
      </c>
      <c r="B107" s="11" t="s">
        <v>399</v>
      </c>
      <c r="C107" s="26">
        <v>3460</v>
      </c>
      <c r="D107" s="26">
        <v>3412</v>
      </c>
      <c r="E107" s="26">
        <v>3450</v>
      </c>
      <c r="F107" s="26">
        <v>3469</v>
      </c>
      <c r="G107" s="26">
        <v>3425</v>
      </c>
      <c r="H107" s="26">
        <v>3454</v>
      </c>
      <c r="I107" s="26">
        <v>3449</v>
      </c>
      <c r="J107" s="33">
        <v>42</v>
      </c>
      <c r="K107" s="33">
        <v>37</v>
      </c>
      <c r="L107" s="15">
        <f t="shared" si="0"/>
        <v>-8.6107921928817444E-3</v>
      </c>
      <c r="M107" s="15">
        <f t="shared" si="1"/>
        <v>1.0844079718640093E-2</v>
      </c>
      <c r="N107" s="26">
        <v>247470</v>
      </c>
      <c r="O107" s="29">
        <v>853525.01199999999</v>
      </c>
      <c r="P107" s="26">
        <v>453284</v>
      </c>
      <c r="S107" s="2"/>
      <c r="U107" s="3"/>
    </row>
    <row r="108" spans="1:21" ht="15.75" customHeight="1">
      <c r="A108" s="11" t="s">
        <v>400</v>
      </c>
      <c r="B108" s="11" t="s">
        <v>401</v>
      </c>
      <c r="C108" s="12">
        <v>3430</v>
      </c>
      <c r="D108" s="12">
        <v>3442</v>
      </c>
      <c r="E108" s="12">
        <v>3436</v>
      </c>
      <c r="F108" s="12">
        <v>3458</v>
      </c>
      <c r="G108" s="12">
        <v>3417</v>
      </c>
      <c r="H108" s="12">
        <v>3458</v>
      </c>
      <c r="I108" s="12">
        <v>3433</v>
      </c>
      <c r="J108" s="27">
        <v>16</v>
      </c>
      <c r="K108" s="13">
        <v>-9</v>
      </c>
      <c r="L108" s="15">
        <f t="shared" si="0"/>
        <v>-7.462686567164179E-3</v>
      </c>
      <c r="M108" s="15">
        <f t="shared" si="1"/>
        <v>-2.6147588611272515E-3</v>
      </c>
      <c r="N108" s="12">
        <v>45010</v>
      </c>
      <c r="O108" s="17">
        <v>154524.226</v>
      </c>
      <c r="P108" s="12">
        <v>150054</v>
      </c>
      <c r="S108" s="2"/>
      <c r="U108" s="3"/>
    </row>
    <row r="109" spans="1:21" ht="15.75" customHeight="1">
      <c r="A109" s="11" t="s">
        <v>370</v>
      </c>
      <c r="B109" s="11" t="s">
        <v>371</v>
      </c>
      <c r="C109" s="12">
        <v>3485</v>
      </c>
      <c r="D109" s="12">
        <v>3482</v>
      </c>
      <c r="E109" s="12">
        <v>3498</v>
      </c>
      <c r="F109" s="12">
        <v>3504</v>
      </c>
      <c r="G109" s="12">
        <v>3456</v>
      </c>
      <c r="H109" s="12">
        <v>3459</v>
      </c>
      <c r="I109" s="12">
        <v>3478</v>
      </c>
      <c r="J109" s="13">
        <v>-23</v>
      </c>
      <c r="K109" s="13">
        <v>-4</v>
      </c>
      <c r="L109" s="15">
        <f t="shared" si="0"/>
        <v>-7.1756601607347878E-3</v>
      </c>
      <c r="M109" s="15">
        <f t="shared" si="1"/>
        <v>-1.1487650775416428E-3</v>
      </c>
      <c r="N109" s="12">
        <v>49996</v>
      </c>
      <c r="O109" s="17">
        <v>173916.304</v>
      </c>
      <c r="P109" s="12">
        <v>121544</v>
      </c>
      <c r="S109" s="2"/>
      <c r="U109" s="3"/>
    </row>
    <row r="110" spans="1:21" ht="15.75" customHeight="1">
      <c r="A110" s="11" t="s">
        <v>406</v>
      </c>
      <c r="B110" s="11" t="s">
        <v>407</v>
      </c>
      <c r="C110" s="12">
        <v>3407</v>
      </c>
      <c r="D110" s="12">
        <v>3383</v>
      </c>
      <c r="E110" s="12">
        <v>3403</v>
      </c>
      <c r="F110" s="12">
        <v>3464</v>
      </c>
      <c r="G110" s="12">
        <v>3367</v>
      </c>
      <c r="H110" s="12">
        <v>3460</v>
      </c>
      <c r="I110" s="12">
        <v>3412</v>
      </c>
      <c r="J110" s="27">
        <v>77</v>
      </c>
      <c r="K110" s="27">
        <v>29</v>
      </c>
      <c r="L110" s="15">
        <f t="shared" si="0"/>
        <v>-6.8886337543053958E-3</v>
      </c>
      <c r="M110" s="15">
        <f t="shared" si="1"/>
        <v>8.5722731303576709E-3</v>
      </c>
      <c r="N110" s="12">
        <v>369682</v>
      </c>
      <c r="O110" s="17">
        <v>1261586.4339999999</v>
      </c>
      <c r="P110" s="12">
        <v>455388</v>
      </c>
      <c r="S110" s="2"/>
      <c r="U110" s="3"/>
    </row>
    <row r="111" spans="1:21" ht="15.75" customHeight="1">
      <c r="A111" s="25" t="s">
        <v>410</v>
      </c>
      <c r="B111" s="11" t="s">
        <v>411</v>
      </c>
      <c r="C111" s="26">
        <v>3511</v>
      </c>
      <c r="D111" s="26">
        <v>3518</v>
      </c>
      <c r="E111" s="26">
        <v>3512</v>
      </c>
      <c r="F111" s="26">
        <v>3528</v>
      </c>
      <c r="G111" s="26">
        <v>3448</v>
      </c>
      <c r="H111" s="26">
        <v>3460</v>
      </c>
      <c r="I111" s="26">
        <v>3490</v>
      </c>
      <c r="J111" s="28">
        <v>-58</v>
      </c>
      <c r="K111" s="28">
        <v>-28</v>
      </c>
      <c r="L111" s="15">
        <f t="shared" si="0"/>
        <v>-6.8886337543053958E-3</v>
      </c>
      <c r="M111" s="15">
        <f t="shared" si="1"/>
        <v>-7.9590676520750435E-3</v>
      </c>
      <c r="N111" s="26">
        <v>555098</v>
      </c>
      <c r="O111" s="29">
        <v>1937841.5079999999</v>
      </c>
      <c r="P111" s="26">
        <v>536294</v>
      </c>
      <c r="S111" s="2"/>
      <c r="U111" s="3"/>
    </row>
    <row r="112" spans="1:21" ht="15.75" customHeight="1">
      <c r="A112" s="25" t="s">
        <v>414</v>
      </c>
      <c r="B112" s="11" t="s">
        <v>415</v>
      </c>
      <c r="C112" s="26">
        <v>3443</v>
      </c>
      <c r="D112" s="26">
        <v>3450</v>
      </c>
      <c r="E112" s="26">
        <v>3445</v>
      </c>
      <c r="F112" s="26">
        <v>3527</v>
      </c>
      <c r="G112" s="26">
        <v>3441</v>
      </c>
      <c r="H112" s="26">
        <v>3463</v>
      </c>
      <c r="I112" s="26">
        <v>3480</v>
      </c>
      <c r="J112" s="33">
        <v>13</v>
      </c>
      <c r="K112" s="33">
        <v>30</v>
      </c>
      <c r="L112" s="15">
        <f t="shared" si="0"/>
        <v>-6.0275545350172216E-3</v>
      </c>
      <c r="M112" s="15">
        <f t="shared" si="1"/>
        <v>8.6956521739130436E-3</v>
      </c>
      <c r="N112" s="26">
        <v>451016</v>
      </c>
      <c r="O112" s="29">
        <v>1569858.0379999999</v>
      </c>
      <c r="P112" s="26">
        <v>491384</v>
      </c>
      <c r="S112" s="2"/>
      <c r="U112" s="3"/>
    </row>
    <row r="113" spans="1:21" ht="15.75" customHeight="1">
      <c r="A113" s="19" t="s">
        <v>315</v>
      </c>
      <c r="B113" s="11" t="s">
        <v>317</v>
      </c>
      <c r="C113" s="20">
        <v>3480</v>
      </c>
      <c r="D113" s="20">
        <v>3485</v>
      </c>
      <c r="E113" s="20">
        <v>3460</v>
      </c>
      <c r="F113" s="20">
        <v>3478</v>
      </c>
      <c r="G113" s="20">
        <v>3432</v>
      </c>
      <c r="H113" s="20">
        <v>3464</v>
      </c>
      <c r="I113" s="20">
        <v>3459</v>
      </c>
      <c r="J113" s="22">
        <v>-21</v>
      </c>
      <c r="K113" s="22">
        <v>-26</v>
      </c>
      <c r="L113" s="15">
        <f t="shared" si="0"/>
        <v>-5.7405281285878304E-3</v>
      </c>
      <c r="M113" s="15">
        <f t="shared" si="1"/>
        <v>-7.460545193687231E-3</v>
      </c>
      <c r="N113" s="20">
        <v>26920</v>
      </c>
      <c r="O113" s="23">
        <v>93127.741999999998</v>
      </c>
      <c r="P113" s="20">
        <v>63670</v>
      </c>
      <c r="S113" s="2"/>
      <c r="U113" s="3"/>
    </row>
    <row r="114" spans="1:21" ht="15.75" customHeight="1">
      <c r="A114" s="11" t="s">
        <v>392</v>
      </c>
      <c r="B114" s="11" t="s">
        <v>393</v>
      </c>
      <c r="C114" s="12">
        <v>3497</v>
      </c>
      <c r="D114" s="12">
        <v>3466</v>
      </c>
      <c r="E114" s="12">
        <v>3512</v>
      </c>
      <c r="F114" s="12">
        <v>3520</v>
      </c>
      <c r="G114" s="12">
        <v>3458</v>
      </c>
      <c r="H114" s="12">
        <v>3465</v>
      </c>
      <c r="I114" s="12">
        <v>3482</v>
      </c>
      <c r="J114" s="13">
        <v>-1</v>
      </c>
      <c r="K114" s="27">
        <v>16</v>
      </c>
      <c r="L114" s="15">
        <f t="shared" si="0"/>
        <v>-5.4535017221584384E-3</v>
      </c>
      <c r="M114" s="15">
        <f t="shared" si="1"/>
        <v>4.6162723600692438E-3</v>
      </c>
      <c r="N114" s="12">
        <v>53030</v>
      </c>
      <c r="O114" s="17">
        <v>184698.27</v>
      </c>
      <c r="P114" s="12">
        <v>142516</v>
      </c>
      <c r="S114" s="2"/>
      <c r="U114" s="3"/>
    </row>
    <row r="115" spans="1:21" ht="15.75" customHeight="1">
      <c r="A115" s="11" t="s">
        <v>420</v>
      </c>
      <c r="B115" s="11" t="s">
        <v>421</v>
      </c>
      <c r="C115" s="12">
        <v>3454</v>
      </c>
      <c r="D115" s="12">
        <v>3449</v>
      </c>
      <c r="E115" s="12">
        <v>3450</v>
      </c>
      <c r="F115" s="12">
        <v>3481</v>
      </c>
      <c r="G115" s="12">
        <v>3426</v>
      </c>
      <c r="H115" s="12">
        <v>3465</v>
      </c>
      <c r="I115" s="12">
        <v>3457</v>
      </c>
      <c r="J115" s="27">
        <v>16</v>
      </c>
      <c r="K115" s="27">
        <v>8</v>
      </c>
      <c r="L115" s="15">
        <f t="shared" si="0"/>
        <v>-5.4535017221584384E-3</v>
      </c>
      <c r="M115" s="15">
        <f t="shared" si="1"/>
        <v>2.3195129022905189E-3</v>
      </c>
      <c r="N115" s="12">
        <v>281796</v>
      </c>
      <c r="O115" s="17">
        <v>974290.35600000003</v>
      </c>
      <c r="P115" s="12">
        <v>456742</v>
      </c>
      <c r="S115" s="2"/>
      <c r="U115" s="3"/>
    </row>
    <row r="116" spans="1:21" ht="15.75" customHeight="1">
      <c r="A116" s="19" t="s">
        <v>424</v>
      </c>
      <c r="B116" s="11" t="s">
        <v>425</v>
      </c>
      <c r="C116" s="20">
        <v>3377</v>
      </c>
      <c r="D116" s="20">
        <v>3375</v>
      </c>
      <c r="E116" s="20">
        <v>3382</v>
      </c>
      <c r="F116" s="20">
        <v>3476</v>
      </c>
      <c r="G116" s="20">
        <v>3368</v>
      </c>
      <c r="H116" s="20">
        <v>3467</v>
      </c>
      <c r="I116" s="20">
        <v>3420</v>
      </c>
      <c r="J116" s="21">
        <v>92</v>
      </c>
      <c r="K116" s="21">
        <v>45</v>
      </c>
      <c r="L116" s="15">
        <f t="shared" si="0"/>
        <v>-4.8794489092996553E-3</v>
      </c>
      <c r="M116" s="15">
        <f t="shared" si="1"/>
        <v>1.3333333333333334E-2</v>
      </c>
      <c r="N116" s="20">
        <v>635304</v>
      </c>
      <c r="O116" s="23">
        <v>2173142.9</v>
      </c>
      <c r="P116" s="20">
        <v>659068</v>
      </c>
      <c r="S116" s="2"/>
      <c r="U116" s="3"/>
    </row>
    <row r="117" spans="1:21" ht="15.75" customHeight="1">
      <c r="A117" s="25" t="s">
        <v>428</v>
      </c>
      <c r="B117" s="11" t="s">
        <v>429</v>
      </c>
      <c r="C117" s="26">
        <v>3503</v>
      </c>
      <c r="D117" s="26">
        <v>3524</v>
      </c>
      <c r="E117" s="26">
        <v>3500</v>
      </c>
      <c r="F117" s="26">
        <v>3522</v>
      </c>
      <c r="G117" s="26">
        <v>3427</v>
      </c>
      <c r="H117" s="26">
        <v>3468</v>
      </c>
      <c r="I117" s="26">
        <v>3478</v>
      </c>
      <c r="J117" s="28">
        <v>-56</v>
      </c>
      <c r="K117" s="28">
        <v>-46</v>
      </c>
      <c r="L117" s="15">
        <f t="shared" si="0"/>
        <v>-4.5924225028702642E-3</v>
      </c>
      <c r="M117" s="15">
        <f t="shared" si="1"/>
        <v>-1.3053348467650397E-2</v>
      </c>
      <c r="N117" s="26">
        <v>188192</v>
      </c>
      <c r="O117" s="29">
        <v>654678.24600000004</v>
      </c>
      <c r="P117" s="26">
        <v>228484</v>
      </c>
      <c r="S117" s="2"/>
      <c r="U117" s="3"/>
    </row>
    <row r="118" spans="1:21" ht="15.75" customHeight="1">
      <c r="A118" s="11" t="s">
        <v>396</v>
      </c>
      <c r="B118" s="11" t="s">
        <v>397</v>
      </c>
      <c r="C118" s="12">
        <v>3476</v>
      </c>
      <c r="D118" s="12">
        <v>3469</v>
      </c>
      <c r="E118" s="12">
        <v>3486</v>
      </c>
      <c r="F118" s="12">
        <v>3499</v>
      </c>
      <c r="G118" s="12">
        <v>3465</v>
      </c>
      <c r="H118" s="12">
        <v>3469</v>
      </c>
      <c r="I118" s="12">
        <v>3484</v>
      </c>
      <c r="J118" s="31">
        <v>0</v>
      </c>
      <c r="K118" s="27">
        <v>15</v>
      </c>
      <c r="L118" s="15">
        <f t="shared" si="0"/>
        <v>-4.3053960964408722E-3</v>
      </c>
      <c r="M118" s="15">
        <f t="shared" si="1"/>
        <v>4.3240126837705388E-3</v>
      </c>
      <c r="N118" s="12">
        <v>39806</v>
      </c>
      <c r="O118" s="17">
        <v>138688.69399999999</v>
      </c>
      <c r="P118" s="12">
        <v>143544</v>
      </c>
      <c r="S118" s="2"/>
      <c r="U118" s="3"/>
    </row>
    <row r="119" spans="1:21" ht="15.75" customHeight="1">
      <c r="A119" s="19" t="s">
        <v>434</v>
      </c>
      <c r="B119" s="11" t="s">
        <v>435</v>
      </c>
      <c r="C119" s="20">
        <v>3484</v>
      </c>
      <c r="D119" s="20">
        <v>3479</v>
      </c>
      <c r="E119" s="20">
        <v>3489</v>
      </c>
      <c r="F119" s="20">
        <v>3492</v>
      </c>
      <c r="G119" s="20">
        <v>3446</v>
      </c>
      <c r="H119" s="20">
        <v>3471</v>
      </c>
      <c r="I119" s="20">
        <v>3469</v>
      </c>
      <c r="J119" s="22">
        <v>-8</v>
      </c>
      <c r="K119" s="22">
        <v>-10</v>
      </c>
      <c r="L119" s="15">
        <f t="shared" si="0"/>
        <v>-3.7313432835820895E-3</v>
      </c>
      <c r="M119" s="15">
        <f t="shared" si="1"/>
        <v>-2.8743891922966371E-3</v>
      </c>
      <c r="N119" s="20">
        <v>424812</v>
      </c>
      <c r="O119" s="23">
        <v>1473965.4439999999</v>
      </c>
      <c r="P119" s="20">
        <v>606304</v>
      </c>
      <c r="S119" s="2"/>
      <c r="U119" s="3"/>
    </row>
    <row r="120" spans="1:21" ht="15.75" customHeight="1">
      <c r="A120" s="11" t="s">
        <v>318</v>
      </c>
      <c r="B120" s="11" t="s">
        <v>319</v>
      </c>
      <c r="C120" s="12">
        <v>3464</v>
      </c>
      <c r="D120" s="12">
        <v>3459</v>
      </c>
      <c r="E120" s="12">
        <v>3457</v>
      </c>
      <c r="F120" s="12">
        <v>3481</v>
      </c>
      <c r="G120" s="12">
        <v>3447</v>
      </c>
      <c r="H120" s="12">
        <v>3473</v>
      </c>
      <c r="I120" s="12">
        <v>3468</v>
      </c>
      <c r="J120" s="27">
        <v>14</v>
      </c>
      <c r="K120" s="27">
        <v>9</v>
      </c>
      <c r="L120" s="15">
        <f t="shared" si="0"/>
        <v>-3.1572904707233064E-3</v>
      </c>
      <c r="M120" s="15">
        <f t="shared" si="1"/>
        <v>2.6019080659150044E-3</v>
      </c>
      <c r="N120" s="12">
        <v>22202</v>
      </c>
      <c r="O120" s="17">
        <v>77003.774000000005</v>
      </c>
      <c r="P120" s="12">
        <v>65280</v>
      </c>
      <c r="S120" s="2"/>
      <c r="U120" s="3"/>
    </row>
    <row r="121" spans="1:21" ht="15.75" customHeight="1">
      <c r="A121" s="19" t="s">
        <v>334</v>
      </c>
      <c r="B121" s="11" t="s">
        <v>335</v>
      </c>
      <c r="C121" s="20">
        <v>3448</v>
      </c>
      <c r="D121" s="20">
        <v>3436</v>
      </c>
      <c r="E121" s="20">
        <v>3448</v>
      </c>
      <c r="F121" s="20">
        <v>3493</v>
      </c>
      <c r="G121" s="20">
        <v>3448</v>
      </c>
      <c r="H121" s="20">
        <v>3474</v>
      </c>
      <c r="I121" s="20">
        <v>3472</v>
      </c>
      <c r="J121" s="21">
        <v>38</v>
      </c>
      <c r="K121" s="21">
        <v>36</v>
      </c>
      <c r="L121" s="15">
        <f t="shared" si="0"/>
        <v>-2.8702640642939152E-3</v>
      </c>
      <c r="M121" s="15">
        <f t="shared" si="1"/>
        <v>1.0477299185098952E-2</v>
      </c>
      <c r="N121" s="20">
        <v>53730</v>
      </c>
      <c r="O121" s="23">
        <v>186571.11</v>
      </c>
      <c r="P121" s="20">
        <v>87338</v>
      </c>
      <c r="S121" s="2"/>
      <c r="U121" s="3"/>
    </row>
    <row r="122" spans="1:21" ht="15.75" customHeight="1">
      <c r="A122" s="19" t="s">
        <v>394</v>
      </c>
      <c r="B122" s="11" t="s">
        <v>395</v>
      </c>
      <c r="C122" s="20">
        <v>3465</v>
      </c>
      <c r="D122" s="20">
        <v>3482</v>
      </c>
      <c r="E122" s="20">
        <v>3460</v>
      </c>
      <c r="F122" s="20">
        <v>3490</v>
      </c>
      <c r="G122" s="20">
        <v>3450</v>
      </c>
      <c r="H122" s="20">
        <v>3476</v>
      </c>
      <c r="I122" s="20">
        <v>3469</v>
      </c>
      <c r="J122" s="22">
        <v>-6</v>
      </c>
      <c r="K122" s="22">
        <v>-13</v>
      </c>
      <c r="L122" s="15">
        <f t="shared" si="0"/>
        <v>-2.2962112514351321E-3</v>
      </c>
      <c r="M122" s="15">
        <f t="shared" si="1"/>
        <v>-3.733486502010339E-3</v>
      </c>
      <c r="N122" s="20">
        <v>45814</v>
      </c>
      <c r="O122" s="23">
        <v>158941.71799999999</v>
      </c>
      <c r="P122" s="20">
        <v>145276</v>
      </c>
      <c r="S122" s="2"/>
      <c r="U122" s="3"/>
    </row>
    <row r="123" spans="1:21" ht="15.75" customHeight="1">
      <c r="A123" s="11" t="s">
        <v>296</v>
      </c>
      <c r="B123" s="11" t="s">
        <v>297</v>
      </c>
      <c r="C123" s="12">
        <v>3452</v>
      </c>
      <c r="D123" s="12">
        <v>3483</v>
      </c>
      <c r="E123" s="12">
        <v>3450</v>
      </c>
      <c r="F123" s="12">
        <v>3489</v>
      </c>
      <c r="G123" s="12">
        <v>3450</v>
      </c>
      <c r="H123" s="12">
        <v>3477</v>
      </c>
      <c r="I123" s="12">
        <v>3475</v>
      </c>
      <c r="J123" s="13">
        <v>-6</v>
      </c>
      <c r="K123" s="13">
        <v>-8</v>
      </c>
      <c r="L123" s="15">
        <f t="shared" si="0"/>
        <v>-2.0091848450057405E-3</v>
      </c>
      <c r="M123" s="15">
        <f t="shared" si="1"/>
        <v>-2.2968705139247776E-3</v>
      </c>
      <c r="N123" s="12">
        <v>14972</v>
      </c>
      <c r="O123" s="17">
        <v>52040.68</v>
      </c>
      <c r="P123" s="12">
        <v>44926</v>
      </c>
      <c r="S123" s="2"/>
      <c r="U123" s="3"/>
    </row>
    <row r="124" spans="1:21" ht="15.75" customHeight="1">
      <c r="A124" s="11" t="s">
        <v>292</v>
      </c>
      <c r="B124" s="11" t="s">
        <v>293</v>
      </c>
      <c r="C124" s="12">
        <v>3500</v>
      </c>
      <c r="D124" s="12">
        <v>3520</v>
      </c>
      <c r="E124" s="12">
        <v>3495</v>
      </c>
      <c r="F124" s="12">
        <v>3497</v>
      </c>
      <c r="G124" s="12">
        <v>3470</v>
      </c>
      <c r="H124" s="12">
        <v>3480</v>
      </c>
      <c r="I124" s="12">
        <v>3480</v>
      </c>
      <c r="J124" s="13">
        <v>-40</v>
      </c>
      <c r="K124" s="13">
        <v>-40</v>
      </c>
      <c r="L124" s="15">
        <f t="shared" si="0"/>
        <v>-1.148105625717566E-3</v>
      </c>
      <c r="M124" s="15">
        <f t="shared" si="1"/>
        <v>-1.1363636363636364E-2</v>
      </c>
      <c r="N124" s="12">
        <v>16888</v>
      </c>
      <c r="O124" s="17">
        <v>58778.559999999998</v>
      </c>
      <c r="P124" s="12">
        <v>44752</v>
      </c>
      <c r="S124" s="2"/>
      <c r="U124" s="3"/>
    </row>
    <row r="125" spans="1:21" ht="15.75" customHeight="1">
      <c r="A125" s="11" t="s">
        <v>310</v>
      </c>
      <c r="B125" s="11" t="s">
        <v>311</v>
      </c>
      <c r="C125" s="12">
        <v>3511</v>
      </c>
      <c r="D125" s="12">
        <v>3523</v>
      </c>
      <c r="E125" s="12">
        <v>3510</v>
      </c>
      <c r="F125" s="12">
        <v>3510</v>
      </c>
      <c r="G125" s="12">
        <v>3464</v>
      </c>
      <c r="H125" s="12">
        <v>3480</v>
      </c>
      <c r="I125" s="12">
        <v>3485</v>
      </c>
      <c r="J125" s="13">
        <v>-43</v>
      </c>
      <c r="K125" s="13">
        <v>-38</v>
      </c>
      <c r="L125" s="15">
        <f t="shared" si="0"/>
        <v>-1.148105625717566E-3</v>
      </c>
      <c r="M125" s="15">
        <f t="shared" si="1"/>
        <v>-1.0786261708770934E-2</v>
      </c>
      <c r="N125" s="12">
        <v>24058</v>
      </c>
      <c r="O125" s="17">
        <v>83864.118000000002</v>
      </c>
      <c r="P125" s="12">
        <v>60526</v>
      </c>
      <c r="S125" s="2"/>
      <c r="U125" s="3"/>
    </row>
    <row r="126" spans="1:21" ht="15.75" customHeight="1">
      <c r="A126" s="19" t="s">
        <v>358</v>
      </c>
      <c r="B126" s="11" t="s">
        <v>359</v>
      </c>
      <c r="C126" s="20">
        <v>3534</v>
      </c>
      <c r="D126" s="20">
        <v>3496</v>
      </c>
      <c r="E126" s="20">
        <v>3540</v>
      </c>
      <c r="F126" s="20">
        <v>3558</v>
      </c>
      <c r="G126" s="20">
        <v>3483</v>
      </c>
      <c r="H126" s="20">
        <v>3483</v>
      </c>
      <c r="I126" s="20">
        <v>3518</v>
      </c>
      <c r="J126" s="22">
        <v>-13</v>
      </c>
      <c r="K126" s="21">
        <v>22</v>
      </c>
      <c r="L126" s="15">
        <f t="shared" si="0"/>
        <v>-2.8702640642939151E-4</v>
      </c>
      <c r="M126" s="15">
        <f t="shared" si="1"/>
        <v>6.2929061784897022E-3</v>
      </c>
      <c r="N126" s="20">
        <v>59972</v>
      </c>
      <c r="O126" s="23">
        <v>211028.58</v>
      </c>
      <c r="P126" s="20">
        <v>101170</v>
      </c>
      <c r="S126" s="2"/>
      <c r="U126" s="3"/>
    </row>
    <row r="127" spans="1:21" ht="15.75" customHeight="1">
      <c r="A127" s="11" t="s">
        <v>448</v>
      </c>
      <c r="B127" s="11" t="s">
        <v>449</v>
      </c>
      <c r="C127" s="12">
        <v>3467</v>
      </c>
      <c r="D127" s="12">
        <v>3420</v>
      </c>
      <c r="E127" s="12">
        <v>3471</v>
      </c>
      <c r="F127" s="12">
        <v>3495</v>
      </c>
      <c r="G127" s="12">
        <v>3463</v>
      </c>
      <c r="H127" s="12">
        <v>3484</v>
      </c>
      <c r="I127" s="12">
        <v>3479</v>
      </c>
      <c r="J127" s="27">
        <v>64</v>
      </c>
      <c r="K127" s="27">
        <v>59</v>
      </c>
      <c r="L127" s="15">
        <f t="shared" si="0"/>
        <v>0</v>
      </c>
      <c r="M127" s="15">
        <f t="shared" si="1"/>
        <v>1.7251461988304094E-2</v>
      </c>
      <c r="N127" s="12">
        <v>399352</v>
      </c>
      <c r="O127" s="17">
        <v>1389394.7080000001</v>
      </c>
      <c r="P127" s="12">
        <v>627870</v>
      </c>
      <c r="S127" s="2"/>
      <c r="U127" s="3"/>
    </row>
    <row r="128" spans="1:21" ht="15.75" customHeight="1">
      <c r="A128" s="19" t="s">
        <v>366</v>
      </c>
      <c r="B128" s="11" t="s">
        <v>367</v>
      </c>
      <c r="C128" s="20">
        <v>3494</v>
      </c>
      <c r="D128" s="20">
        <v>3492</v>
      </c>
      <c r="E128" s="20">
        <v>3494</v>
      </c>
      <c r="F128" s="20">
        <v>3502</v>
      </c>
      <c r="G128" s="20">
        <v>3466</v>
      </c>
      <c r="H128" s="20">
        <v>3485</v>
      </c>
      <c r="I128" s="20">
        <v>3482</v>
      </c>
      <c r="J128" s="22">
        <v>-7</v>
      </c>
      <c r="K128" s="22">
        <v>-10</v>
      </c>
      <c r="L128" s="15">
        <f t="shared" si="0"/>
        <v>2.8702640642939151E-4</v>
      </c>
      <c r="M128" s="15">
        <f t="shared" si="1"/>
        <v>-2.8636884306987398E-3</v>
      </c>
      <c r="N128" s="20">
        <v>50812</v>
      </c>
      <c r="O128" s="23">
        <v>176934.698</v>
      </c>
      <c r="P128" s="20">
        <v>117374</v>
      </c>
      <c r="S128" s="2"/>
      <c r="U128" s="3"/>
    </row>
    <row r="129" spans="1:21" ht="15.75" customHeight="1">
      <c r="A129" s="19" t="s">
        <v>280</v>
      </c>
      <c r="B129" s="11" t="s">
        <v>281</v>
      </c>
      <c r="C129" s="20">
        <v>3450</v>
      </c>
      <c r="D129" s="20">
        <v>3475</v>
      </c>
      <c r="E129" s="20">
        <v>3440</v>
      </c>
      <c r="F129" s="20">
        <v>3495</v>
      </c>
      <c r="G129" s="20">
        <v>3440</v>
      </c>
      <c r="H129" s="20">
        <v>3488</v>
      </c>
      <c r="I129" s="20">
        <v>3468</v>
      </c>
      <c r="J129" s="21">
        <v>13</v>
      </c>
      <c r="K129" s="22">
        <v>-7</v>
      </c>
      <c r="L129" s="15">
        <f t="shared" si="0"/>
        <v>1.148105625717566E-3</v>
      </c>
      <c r="M129" s="15">
        <f t="shared" si="1"/>
        <v>-2.014388489208633E-3</v>
      </c>
      <c r="N129" s="20">
        <v>13412</v>
      </c>
      <c r="O129" s="23">
        <v>46525.402000000002</v>
      </c>
      <c r="P129" s="20">
        <v>43356</v>
      </c>
      <c r="S129" s="2"/>
      <c r="U129" s="3"/>
    </row>
    <row r="130" spans="1:21" ht="15.75" customHeight="1">
      <c r="A130" s="11" t="s">
        <v>250</v>
      </c>
      <c r="B130" s="11" t="s">
        <v>251</v>
      </c>
      <c r="C130" s="12">
        <v>3394</v>
      </c>
      <c r="D130" s="12">
        <v>3377</v>
      </c>
      <c r="E130" s="12">
        <v>3400</v>
      </c>
      <c r="F130" s="12">
        <v>3504</v>
      </c>
      <c r="G130" s="12">
        <v>3400</v>
      </c>
      <c r="H130" s="12">
        <v>3491</v>
      </c>
      <c r="I130" s="12">
        <v>3469</v>
      </c>
      <c r="J130" s="27">
        <v>114</v>
      </c>
      <c r="K130" s="27">
        <v>92</v>
      </c>
      <c r="L130" s="15">
        <f t="shared" si="0"/>
        <v>2.0091848450057405E-3</v>
      </c>
      <c r="M130" s="15">
        <f t="shared" si="1"/>
        <v>2.7243115190997928E-2</v>
      </c>
      <c r="N130" s="12">
        <v>27156</v>
      </c>
      <c r="O130" s="17">
        <v>94226.464000000007</v>
      </c>
      <c r="P130" s="12">
        <v>36330</v>
      </c>
      <c r="S130" s="2"/>
      <c r="U130" s="3"/>
    </row>
    <row r="131" spans="1:21" ht="15.75" customHeight="1">
      <c r="A131" s="19" t="s">
        <v>402</v>
      </c>
      <c r="B131" s="11" t="s">
        <v>403</v>
      </c>
      <c r="C131" s="20">
        <v>3458</v>
      </c>
      <c r="D131" s="20">
        <v>3433</v>
      </c>
      <c r="E131" s="20">
        <v>3458</v>
      </c>
      <c r="F131" s="20">
        <v>3513</v>
      </c>
      <c r="G131" s="20">
        <v>3441</v>
      </c>
      <c r="H131" s="20">
        <v>3492</v>
      </c>
      <c r="I131" s="20">
        <v>3485</v>
      </c>
      <c r="J131" s="21">
        <v>59</v>
      </c>
      <c r="K131" s="21">
        <v>52</v>
      </c>
      <c r="L131" s="15">
        <f t="shared" si="0"/>
        <v>2.2962112514351321E-3</v>
      </c>
      <c r="M131" s="15">
        <f t="shared" si="1"/>
        <v>1.5147101660355374E-2</v>
      </c>
      <c r="N131" s="20">
        <v>66294</v>
      </c>
      <c r="O131" s="23">
        <v>231043.05</v>
      </c>
      <c r="P131" s="20">
        <v>147794</v>
      </c>
      <c r="S131" s="2"/>
      <c r="U131" s="3"/>
    </row>
    <row r="132" spans="1:21" ht="15.75" customHeight="1">
      <c r="A132" s="25" t="s">
        <v>460</v>
      </c>
      <c r="B132" s="11" t="s">
        <v>461</v>
      </c>
      <c r="C132" s="26">
        <v>3502</v>
      </c>
      <c r="D132" s="26">
        <v>3470</v>
      </c>
      <c r="E132" s="26">
        <v>3507</v>
      </c>
      <c r="F132" s="26">
        <v>3522</v>
      </c>
      <c r="G132" s="26">
        <v>3479</v>
      </c>
      <c r="H132" s="26">
        <v>3492</v>
      </c>
      <c r="I132" s="26">
        <v>3501</v>
      </c>
      <c r="J132" s="33">
        <v>22</v>
      </c>
      <c r="K132" s="33">
        <v>31</v>
      </c>
      <c r="L132" s="15">
        <f t="shared" si="0"/>
        <v>2.2962112514351321E-3</v>
      </c>
      <c r="M132" s="15">
        <f t="shared" si="1"/>
        <v>8.933717579250721E-3</v>
      </c>
      <c r="N132" s="26">
        <v>113400</v>
      </c>
      <c r="O132" s="29">
        <v>397095.15</v>
      </c>
      <c r="P132" s="26">
        <v>241050</v>
      </c>
      <c r="S132" s="2"/>
      <c r="U132" s="3"/>
    </row>
    <row r="133" spans="1:21" ht="15.75" customHeight="1">
      <c r="A133" s="11" t="s">
        <v>364</v>
      </c>
      <c r="B133" s="11" t="s">
        <v>365</v>
      </c>
      <c r="C133" s="12">
        <v>3483</v>
      </c>
      <c r="D133" s="12">
        <v>3518</v>
      </c>
      <c r="E133" s="12">
        <v>3485</v>
      </c>
      <c r="F133" s="12">
        <v>3514</v>
      </c>
      <c r="G133" s="12">
        <v>3466</v>
      </c>
      <c r="H133" s="12">
        <v>3494</v>
      </c>
      <c r="I133" s="12">
        <v>3492</v>
      </c>
      <c r="J133" s="13">
        <v>-24</v>
      </c>
      <c r="K133" s="13">
        <v>-26</v>
      </c>
      <c r="L133" s="15">
        <f t="shared" si="0"/>
        <v>2.8702640642939152E-3</v>
      </c>
      <c r="M133" s="15">
        <f t="shared" si="1"/>
        <v>-7.390562819783968E-3</v>
      </c>
      <c r="N133" s="12">
        <v>53748</v>
      </c>
      <c r="O133" s="17">
        <v>187707.95</v>
      </c>
      <c r="P133" s="12">
        <v>106288</v>
      </c>
      <c r="S133" s="2"/>
      <c r="U133" s="3"/>
    </row>
    <row r="134" spans="1:21" ht="15.75" customHeight="1">
      <c r="A134" s="11" t="s">
        <v>304</v>
      </c>
      <c r="B134" s="11" t="s">
        <v>305</v>
      </c>
      <c r="C134" s="12">
        <v>3564</v>
      </c>
      <c r="D134" s="12">
        <v>3551</v>
      </c>
      <c r="E134" s="12">
        <v>3501</v>
      </c>
      <c r="F134" s="12">
        <v>3519</v>
      </c>
      <c r="G134" s="12">
        <v>3474</v>
      </c>
      <c r="H134" s="12">
        <v>3495</v>
      </c>
      <c r="I134" s="12">
        <v>3501</v>
      </c>
      <c r="J134" s="13">
        <v>-56</v>
      </c>
      <c r="K134" s="13">
        <v>-50</v>
      </c>
      <c r="L134" s="15">
        <f t="shared" si="0"/>
        <v>3.1572904707233064E-3</v>
      </c>
      <c r="M134" s="15">
        <f t="shared" si="1"/>
        <v>-1.4080540692762602E-2</v>
      </c>
      <c r="N134" s="12">
        <v>29772</v>
      </c>
      <c r="O134" s="17">
        <v>104237.59600000001</v>
      </c>
      <c r="P134" s="12">
        <v>52544</v>
      </c>
      <c r="S134" s="2"/>
      <c r="U134" s="3"/>
    </row>
    <row r="135" spans="1:21" ht="15.75" customHeight="1">
      <c r="A135" s="11" t="s">
        <v>466</v>
      </c>
      <c r="B135" s="11" t="s">
        <v>467</v>
      </c>
      <c r="C135" s="12">
        <v>3529</v>
      </c>
      <c r="D135" s="12">
        <v>3536</v>
      </c>
      <c r="E135" s="12">
        <v>3540</v>
      </c>
      <c r="F135" s="12">
        <v>3548</v>
      </c>
      <c r="G135" s="12">
        <v>3485</v>
      </c>
      <c r="H135" s="12">
        <v>3496</v>
      </c>
      <c r="I135" s="12">
        <v>3514</v>
      </c>
      <c r="J135" s="13">
        <v>-40</v>
      </c>
      <c r="K135" s="13">
        <v>-22</v>
      </c>
      <c r="L135" s="15">
        <f t="shared" si="0"/>
        <v>3.4443168771526979E-3</v>
      </c>
      <c r="M135" s="15">
        <f t="shared" si="1"/>
        <v>-6.2217194570135742E-3</v>
      </c>
      <c r="N135" s="12">
        <v>465636</v>
      </c>
      <c r="O135" s="17">
        <v>1636602.3859999999</v>
      </c>
      <c r="P135" s="12">
        <v>591348</v>
      </c>
      <c r="S135" s="2"/>
      <c r="U135" s="3"/>
    </row>
    <row r="136" spans="1:21" ht="15.75" customHeight="1">
      <c r="A136" s="19" t="s">
        <v>390</v>
      </c>
      <c r="B136" s="11" t="s">
        <v>391</v>
      </c>
      <c r="C136" s="20">
        <v>3420</v>
      </c>
      <c r="D136" s="20">
        <v>3408</v>
      </c>
      <c r="E136" s="20">
        <v>3411</v>
      </c>
      <c r="F136" s="20">
        <v>3505</v>
      </c>
      <c r="G136" s="20">
        <v>3410</v>
      </c>
      <c r="H136" s="20">
        <v>3497</v>
      </c>
      <c r="I136" s="20">
        <v>3466</v>
      </c>
      <c r="J136" s="21">
        <v>89</v>
      </c>
      <c r="K136" s="21">
        <v>58</v>
      </c>
      <c r="L136" s="15">
        <f t="shared" si="0"/>
        <v>3.7313432835820895E-3</v>
      </c>
      <c r="M136" s="15">
        <f t="shared" si="1"/>
        <v>1.7018779342723004E-2</v>
      </c>
      <c r="N136" s="20">
        <v>77496</v>
      </c>
      <c r="O136" s="23">
        <v>268634.26</v>
      </c>
      <c r="P136" s="20">
        <v>141128</v>
      </c>
      <c r="S136" s="2"/>
      <c r="U136" s="3"/>
    </row>
    <row r="137" spans="1:21" ht="15.75" customHeight="1">
      <c r="A137" s="19" t="s">
        <v>254</v>
      </c>
      <c r="B137" s="11" t="s">
        <v>255</v>
      </c>
      <c r="C137" s="20">
        <v>3491</v>
      </c>
      <c r="D137" s="20">
        <v>3469</v>
      </c>
      <c r="E137" s="20">
        <v>3495</v>
      </c>
      <c r="F137" s="20">
        <v>3538</v>
      </c>
      <c r="G137" s="20">
        <v>3477</v>
      </c>
      <c r="H137" s="20">
        <v>3499</v>
      </c>
      <c r="I137" s="20">
        <v>3507</v>
      </c>
      <c r="J137" s="21">
        <v>30</v>
      </c>
      <c r="K137" s="21">
        <v>38</v>
      </c>
      <c r="L137" s="15">
        <f t="shared" si="0"/>
        <v>4.3053960964408722E-3</v>
      </c>
      <c r="M137" s="15">
        <f t="shared" si="1"/>
        <v>1.0954165465552033E-2</v>
      </c>
      <c r="N137" s="20">
        <v>16370</v>
      </c>
      <c r="O137" s="23">
        <v>57423.925999999999</v>
      </c>
      <c r="P137" s="20">
        <v>37462</v>
      </c>
      <c r="S137" s="2"/>
      <c r="U137" s="3"/>
    </row>
    <row r="138" spans="1:21" ht="15.75" customHeight="1">
      <c r="A138" s="19" t="s">
        <v>288</v>
      </c>
      <c r="B138" s="11" t="s">
        <v>289</v>
      </c>
      <c r="C138" s="20">
        <v>3504</v>
      </c>
      <c r="D138" s="20">
        <v>3524</v>
      </c>
      <c r="E138" s="20">
        <v>3505</v>
      </c>
      <c r="F138" s="20">
        <v>3535</v>
      </c>
      <c r="G138" s="20">
        <v>3500</v>
      </c>
      <c r="H138" s="20">
        <v>3500</v>
      </c>
      <c r="I138" s="20">
        <v>3520</v>
      </c>
      <c r="J138" s="22">
        <v>-24</v>
      </c>
      <c r="K138" s="22">
        <v>-4</v>
      </c>
      <c r="L138" s="15">
        <f t="shared" si="0"/>
        <v>4.5924225028702642E-3</v>
      </c>
      <c r="M138" s="15">
        <f t="shared" si="1"/>
        <v>-1.1350737797956867E-3</v>
      </c>
      <c r="N138" s="20">
        <v>16880</v>
      </c>
      <c r="O138" s="23">
        <v>59420.925999999999</v>
      </c>
      <c r="P138" s="20">
        <v>44022</v>
      </c>
      <c r="S138" s="2"/>
      <c r="U138" s="3"/>
    </row>
    <row r="139" spans="1:21" ht="15.75" customHeight="1">
      <c r="A139" s="11" t="s">
        <v>476</v>
      </c>
      <c r="B139" s="11" t="s">
        <v>477</v>
      </c>
      <c r="C139" s="12">
        <v>3502</v>
      </c>
      <c r="D139" s="12">
        <v>3476</v>
      </c>
      <c r="E139" s="12">
        <v>3494</v>
      </c>
      <c r="F139" s="12">
        <v>3515</v>
      </c>
      <c r="G139" s="12">
        <v>3467</v>
      </c>
      <c r="H139" s="12">
        <v>3500</v>
      </c>
      <c r="I139" s="12">
        <v>3494</v>
      </c>
      <c r="J139" s="27">
        <v>24</v>
      </c>
      <c r="K139" s="27">
        <v>18</v>
      </c>
      <c r="L139" s="15">
        <f t="shared" si="0"/>
        <v>4.5924225028702642E-3</v>
      </c>
      <c r="M139" s="15">
        <f t="shared" si="1"/>
        <v>5.1783659378596084E-3</v>
      </c>
      <c r="N139" s="12">
        <v>150494</v>
      </c>
      <c r="O139" s="17">
        <v>525840.40800000005</v>
      </c>
      <c r="P139" s="12">
        <v>295134</v>
      </c>
      <c r="S139" s="2"/>
      <c r="U139" s="3"/>
    </row>
    <row r="140" spans="1:21" ht="15.75" customHeight="1">
      <c r="A140" s="25" t="s">
        <v>480</v>
      </c>
      <c r="B140" s="11" t="s">
        <v>481</v>
      </c>
      <c r="C140" s="26">
        <v>3509</v>
      </c>
      <c r="D140" s="26">
        <v>3459</v>
      </c>
      <c r="E140" s="26">
        <v>3510</v>
      </c>
      <c r="F140" s="26">
        <v>3547</v>
      </c>
      <c r="G140" s="26">
        <v>3494</v>
      </c>
      <c r="H140" s="26">
        <v>3501</v>
      </c>
      <c r="I140" s="26">
        <v>3522</v>
      </c>
      <c r="J140" s="33">
        <v>42</v>
      </c>
      <c r="K140" s="33">
        <v>63</v>
      </c>
      <c r="L140" s="15">
        <f t="shared" si="0"/>
        <v>4.8794489092996553E-3</v>
      </c>
      <c r="M140" s="15">
        <f t="shared" si="1"/>
        <v>1.8213356461405029E-2</v>
      </c>
      <c r="N140" s="26">
        <v>520922</v>
      </c>
      <c r="O140" s="29">
        <v>1835051.7760000001</v>
      </c>
      <c r="P140" s="26">
        <v>519014</v>
      </c>
      <c r="S140" s="2"/>
      <c r="U140" s="3"/>
    </row>
    <row r="141" spans="1:21" ht="15.75" customHeight="1">
      <c r="A141" s="11" t="s">
        <v>484</v>
      </c>
      <c r="B141" s="11" t="s">
        <v>485</v>
      </c>
      <c r="C141" s="12">
        <v>3471</v>
      </c>
      <c r="D141" s="12">
        <v>3469</v>
      </c>
      <c r="E141" s="12">
        <v>3463</v>
      </c>
      <c r="F141" s="12">
        <v>3508</v>
      </c>
      <c r="G141" s="12">
        <v>3463</v>
      </c>
      <c r="H141" s="12">
        <v>3501</v>
      </c>
      <c r="I141" s="12">
        <v>3486</v>
      </c>
      <c r="J141" s="27">
        <v>32</v>
      </c>
      <c r="K141" s="27">
        <v>17</v>
      </c>
      <c r="L141" s="15">
        <f t="shared" si="0"/>
        <v>4.8794489092996553E-3</v>
      </c>
      <c r="M141" s="15">
        <f t="shared" si="1"/>
        <v>4.9005477082732776E-3</v>
      </c>
      <c r="N141" s="12">
        <v>459584</v>
      </c>
      <c r="O141" s="17">
        <v>1602370.7879999999</v>
      </c>
      <c r="P141" s="12">
        <v>608644</v>
      </c>
      <c r="S141" s="2"/>
      <c r="U141" s="3"/>
    </row>
    <row r="142" spans="1:21" ht="15.75" customHeight="1">
      <c r="A142" s="11" t="s">
        <v>258</v>
      </c>
      <c r="B142" s="11" t="s">
        <v>259</v>
      </c>
      <c r="C142" s="12">
        <v>3499</v>
      </c>
      <c r="D142" s="12">
        <v>3507</v>
      </c>
      <c r="E142" s="12">
        <v>3500</v>
      </c>
      <c r="F142" s="12">
        <v>3511</v>
      </c>
      <c r="G142" s="12">
        <v>3465</v>
      </c>
      <c r="H142" s="12">
        <v>3502</v>
      </c>
      <c r="I142" s="12">
        <v>3489</v>
      </c>
      <c r="J142" s="13">
        <v>-5</v>
      </c>
      <c r="K142" s="13">
        <v>-18</v>
      </c>
      <c r="L142" s="15">
        <f t="shared" si="0"/>
        <v>5.1664753157290473E-3</v>
      </c>
      <c r="M142" s="15">
        <f t="shared" si="1"/>
        <v>-5.1325919589392645E-3</v>
      </c>
      <c r="N142" s="12">
        <v>20158</v>
      </c>
      <c r="O142" s="17">
        <v>70336.672000000006</v>
      </c>
      <c r="P142" s="12">
        <v>37580</v>
      </c>
      <c r="S142" s="2"/>
      <c r="U142" s="3"/>
    </row>
    <row r="143" spans="1:21" ht="15.75" customHeight="1">
      <c r="A143" s="11" t="s">
        <v>490</v>
      </c>
      <c r="B143" s="11" t="s">
        <v>491</v>
      </c>
      <c r="C143" s="12">
        <v>3468</v>
      </c>
      <c r="D143" s="12">
        <v>3478</v>
      </c>
      <c r="E143" s="12">
        <v>3468</v>
      </c>
      <c r="F143" s="12">
        <v>3504</v>
      </c>
      <c r="G143" s="12">
        <v>3441</v>
      </c>
      <c r="H143" s="12">
        <v>3502</v>
      </c>
      <c r="I143" s="12">
        <v>3470</v>
      </c>
      <c r="J143" s="27">
        <v>24</v>
      </c>
      <c r="K143" s="32">
        <v>-8</v>
      </c>
      <c r="L143" s="15">
        <f t="shared" si="0"/>
        <v>5.1664753157290473E-3</v>
      </c>
      <c r="M143" s="15">
        <f t="shared" si="1"/>
        <v>-2.3001725129384704E-3</v>
      </c>
      <c r="N143" s="12">
        <v>179922</v>
      </c>
      <c r="O143" s="17">
        <v>624428.24199999997</v>
      </c>
      <c r="P143" s="12">
        <v>238660</v>
      </c>
      <c r="S143" s="2"/>
      <c r="U143" s="3"/>
    </row>
    <row r="144" spans="1:21" ht="15.75" customHeight="1">
      <c r="A144" s="25" t="s">
        <v>494</v>
      </c>
      <c r="B144" s="11" t="s">
        <v>495</v>
      </c>
      <c r="C144" s="26">
        <v>3503</v>
      </c>
      <c r="D144" s="26">
        <v>3521</v>
      </c>
      <c r="E144" s="26">
        <v>3497</v>
      </c>
      <c r="F144" s="26">
        <v>3506</v>
      </c>
      <c r="G144" s="26">
        <v>3451</v>
      </c>
      <c r="H144" s="26">
        <v>3502</v>
      </c>
      <c r="I144" s="26">
        <v>3476</v>
      </c>
      <c r="J144" s="28">
        <v>-19</v>
      </c>
      <c r="K144" s="28">
        <v>-45</v>
      </c>
      <c r="L144" s="15">
        <f t="shared" si="0"/>
        <v>5.1664753157290473E-3</v>
      </c>
      <c r="M144" s="15">
        <f t="shared" si="1"/>
        <v>-1.2780460096563476E-2</v>
      </c>
      <c r="N144" s="26">
        <v>157722</v>
      </c>
      <c r="O144" s="29">
        <v>548373.88199999998</v>
      </c>
      <c r="P144" s="26">
        <v>279366</v>
      </c>
      <c r="S144" s="2"/>
      <c r="U144" s="3"/>
    </row>
    <row r="145" spans="1:21" ht="15.75" customHeight="1">
      <c r="A145" s="11" t="s">
        <v>262</v>
      </c>
      <c r="B145" s="11" t="s">
        <v>263</v>
      </c>
      <c r="C145" s="12">
        <v>3509</v>
      </c>
      <c r="D145" s="12">
        <v>3489</v>
      </c>
      <c r="E145" s="12">
        <v>3501</v>
      </c>
      <c r="F145" s="12">
        <v>3537</v>
      </c>
      <c r="G145" s="12">
        <v>3462</v>
      </c>
      <c r="H145" s="12">
        <v>3503</v>
      </c>
      <c r="I145" s="12">
        <v>3496</v>
      </c>
      <c r="J145" s="27">
        <v>14</v>
      </c>
      <c r="K145" s="27">
        <v>7</v>
      </c>
      <c r="L145" s="15">
        <f t="shared" si="0"/>
        <v>5.4535017221584384E-3</v>
      </c>
      <c r="M145" s="15">
        <f t="shared" si="1"/>
        <v>2.0063055316709658E-3</v>
      </c>
      <c r="N145" s="12">
        <v>25690</v>
      </c>
      <c r="O145" s="17">
        <v>89837.445999999996</v>
      </c>
      <c r="P145" s="12">
        <v>39512</v>
      </c>
      <c r="S145" s="2"/>
      <c r="U145" s="3"/>
    </row>
    <row r="146" spans="1:21" ht="15.75" customHeight="1">
      <c r="A146" s="19" t="s">
        <v>298</v>
      </c>
      <c r="B146" s="11" t="s">
        <v>299</v>
      </c>
      <c r="C146" s="20">
        <v>3477</v>
      </c>
      <c r="D146" s="20">
        <v>3475</v>
      </c>
      <c r="E146" s="20">
        <v>3479</v>
      </c>
      <c r="F146" s="20">
        <v>3503</v>
      </c>
      <c r="G146" s="20">
        <v>3471</v>
      </c>
      <c r="H146" s="20">
        <v>3503</v>
      </c>
      <c r="I146" s="20">
        <v>3494</v>
      </c>
      <c r="J146" s="21">
        <v>28</v>
      </c>
      <c r="K146" s="21">
        <v>19</v>
      </c>
      <c r="L146" s="15">
        <f t="shared" si="0"/>
        <v>5.4535017221584384E-3</v>
      </c>
      <c r="M146" s="15">
        <f t="shared" si="1"/>
        <v>5.4676258992805756E-3</v>
      </c>
      <c r="N146" s="20">
        <v>22520</v>
      </c>
      <c r="O146" s="23">
        <v>78686.928</v>
      </c>
      <c r="P146" s="20">
        <v>46446</v>
      </c>
      <c r="S146" s="2"/>
      <c r="U146" s="3"/>
    </row>
    <row r="147" spans="1:21" ht="15.75" customHeight="1">
      <c r="A147" s="11" t="s">
        <v>500</v>
      </c>
      <c r="B147" s="11" t="s">
        <v>501</v>
      </c>
      <c r="C147" s="12">
        <v>3521</v>
      </c>
      <c r="D147" s="12">
        <v>3517</v>
      </c>
      <c r="E147" s="12">
        <v>3518</v>
      </c>
      <c r="F147" s="12">
        <v>3552</v>
      </c>
      <c r="G147" s="12">
        <v>3489</v>
      </c>
      <c r="H147" s="12">
        <v>3503</v>
      </c>
      <c r="I147" s="12">
        <v>3524</v>
      </c>
      <c r="J147" s="32">
        <v>-14</v>
      </c>
      <c r="K147" s="27">
        <v>7</v>
      </c>
      <c r="L147" s="15">
        <f t="shared" si="0"/>
        <v>5.4535017221584384E-3</v>
      </c>
      <c r="M147" s="15">
        <f t="shared" si="1"/>
        <v>1.9903326698891099E-3</v>
      </c>
      <c r="N147" s="12">
        <v>86210</v>
      </c>
      <c r="O147" s="17">
        <v>303878.89</v>
      </c>
      <c r="P147" s="12">
        <v>217756</v>
      </c>
      <c r="S147" s="2"/>
      <c r="U147" s="3"/>
    </row>
    <row r="148" spans="1:21" ht="15.75" customHeight="1">
      <c r="A148" s="11" t="s">
        <v>504</v>
      </c>
      <c r="B148" s="11" t="s">
        <v>505</v>
      </c>
      <c r="C148" s="12">
        <v>3533</v>
      </c>
      <c r="D148" s="12">
        <v>3528</v>
      </c>
      <c r="E148" s="12">
        <v>3540</v>
      </c>
      <c r="F148" s="12">
        <v>3559</v>
      </c>
      <c r="G148" s="12">
        <v>3497</v>
      </c>
      <c r="H148" s="12">
        <v>3503</v>
      </c>
      <c r="I148" s="12">
        <v>3521</v>
      </c>
      <c r="J148" s="32">
        <v>-25</v>
      </c>
      <c r="K148" s="32">
        <v>-7</v>
      </c>
      <c r="L148" s="15">
        <f t="shared" si="0"/>
        <v>5.4535017221584384E-3</v>
      </c>
      <c r="M148" s="15">
        <f t="shared" si="1"/>
        <v>-1.984126984126984E-3</v>
      </c>
      <c r="N148" s="12">
        <v>115444</v>
      </c>
      <c r="O148" s="17">
        <v>406560.41600000003</v>
      </c>
      <c r="P148" s="12">
        <v>256834</v>
      </c>
      <c r="S148" s="2"/>
      <c r="U148" s="3"/>
    </row>
    <row r="149" spans="1:21" ht="15.75" customHeight="1">
      <c r="A149" s="11" t="s">
        <v>284</v>
      </c>
      <c r="B149" s="11" t="s">
        <v>285</v>
      </c>
      <c r="C149" s="12">
        <v>3488</v>
      </c>
      <c r="D149" s="12">
        <v>3468</v>
      </c>
      <c r="E149" s="12">
        <v>3508</v>
      </c>
      <c r="F149" s="12">
        <v>3554</v>
      </c>
      <c r="G149" s="12">
        <v>3482</v>
      </c>
      <c r="H149" s="12">
        <v>3504</v>
      </c>
      <c r="I149" s="12">
        <v>3524</v>
      </c>
      <c r="J149" s="27">
        <v>36</v>
      </c>
      <c r="K149" s="27">
        <v>56</v>
      </c>
      <c r="L149" s="15">
        <f t="shared" si="0"/>
        <v>5.7405281285878304E-3</v>
      </c>
      <c r="M149" s="15">
        <f t="shared" si="1"/>
        <v>1.6147635524798153E-2</v>
      </c>
      <c r="N149" s="12">
        <v>20428</v>
      </c>
      <c r="O149" s="17">
        <v>71991.346000000005</v>
      </c>
      <c r="P149" s="12">
        <v>42590</v>
      </c>
      <c r="S149" s="2"/>
      <c r="U149" s="3"/>
    </row>
    <row r="150" spans="1:21" ht="15.75" customHeight="1">
      <c r="A150" s="11" t="s">
        <v>502</v>
      </c>
      <c r="B150" s="11" t="s">
        <v>503</v>
      </c>
      <c r="C150" s="12">
        <v>3532</v>
      </c>
      <c r="D150" s="12">
        <v>3553</v>
      </c>
      <c r="E150" s="12">
        <v>3530</v>
      </c>
      <c r="F150" s="12">
        <v>3548</v>
      </c>
      <c r="G150" s="12">
        <v>3500</v>
      </c>
      <c r="H150" s="12">
        <v>3504</v>
      </c>
      <c r="I150" s="12">
        <v>3524</v>
      </c>
      <c r="J150" s="32">
        <v>-49</v>
      </c>
      <c r="K150" s="32">
        <v>-29</v>
      </c>
      <c r="L150" s="15">
        <f t="shared" si="0"/>
        <v>5.7405281285878304E-3</v>
      </c>
      <c r="M150" s="15">
        <f t="shared" si="1"/>
        <v>-8.1621165212496481E-3</v>
      </c>
      <c r="N150" s="12">
        <v>109616</v>
      </c>
      <c r="O150" s="17">
        <v>386305.83199999999</v>
      </c>
      <c r="P150" s="12">
        <v>205894</v>
      </c>
      <c r="S150" s="2"/>
      <c r="U150" s="3"/>
    </row>
    <row r="151" spans="1:21" ht="15.75" customHeight="1">
      <c r="A151" s="19" t="s">
        <v>260</v>
      </c>
      <c r="B151" s="11" t="s">
        <v>261</v>
      </c>
      <c r="C151" s="20">
        <v>3502</v>
      </c>
      <c r="D151" s="20">
        <v>3489</v>
      </c>
      <c r="E151" s="20">
        <v>3509</v>
      </c>
      <c r="F151" s="20">
        <v>3517</v>
      </c>
      <c r="G151" s="20">
        <v>3472</v>
      </c>
      <c r="H151" s="20">
        <v>3509</v>
      </c>
      <c r="I151" s="20">
        <v>3489</v>
      </c>
      <c r="J151" s="21">
        <v>20</v>
      </c>
      <c r="K151" s="34">
        <v>0</v>
      </c>
      <c r="L151" s="15">
        <f t="shared" si="0"/>
        <v>7.1756601607347878E-3</v>
      </c>
      <c r="M151" s="15">
        <f t="shared" si="1"/>
        <v>0</v>
      </c>
      <c r="N151" s="20">
        <v>18466</v>
      </c>
      <c r="O151" s="23">
        <v>64446.232000000004</v>
      </c>
      <c r="P151" s="20">
        <v>39268</v>
      </c>
      <c r="S151" s="2"/>
      <c r="U151" s="3"/>
    </row>
    <row r="152" spans="1:21" ht="15.75" customHeight="1">
      <c r="A152" s="11" t="s">
        <v>508</v>
      </c>
      <c r="B152" s="11" t="s">
        <v>509</v>
      </c>
      <c r="C152" s="12">
        <v>3400</v>
      </c>
      <c r="D152" s="12">
        <v>3407</v>
      </c>
      <c r="E152" s="12">
        <v>3400</v>
      </c>
      <c r="F152" s="12">
        <v>3516</v>
      </c>
      <c r="G152" s="12">
        <v>3395</v>
      </c>
      <c r="H152" s="12">
        <v>3509</v>
      </c>
      <c r="I152" s="12">
        <v>3459</v>
      </c>
      <c r="J152" s="27">
        <v>102</v>
      </c>
      <c r="K152" s="27">
        <v>52</v>
      </c>
      <c r="L152" s="15">
        <f t="shared" si="0"/>
        <v>7.1756601607347878E-3</v>
      </c>
      <c r="M152" s="15">
        <f t="shared" si="1"/>
        <v>1.5262694452597593E-2</v>
      </c>
      <c r="N152" s="12">
        <v>540960</v>
      </c>
      <c r="O152" s="17">
        <v>1871632.33</v>
      </c>
      <c r="P152" s="12">
        <v>506114</v>
      </c>
      <c r="S152" s="2"/>
      <c r="U152" s="3"/>
    </row>
    <row r="153" spans="1:21" ht="15.75" customHeight="1">
      <c r="A153" s="11" t="s">
        <v>510</v>
      </c>
      <c r="B153" s="11" t="s">
        <v>511</v>
      </c>
      <c r="C153" s="12">
        <v>3492</v>
      </c>
      <c r="D153" s="12">
        <v>3501</v>
      </c>
      <c r="E153" s="12">
        <v>3493</v>
      </c>
      <c r="F153" s="12">
        <v>3540</v>
      </c>
      <c r="G153" s="12">
        <v>3482</v>
      </c>
      <c r="H153" s="12">
        <v>3510</v>
      </c>
      <c r="I153" s="12">
        <v>3514</v>
      </c>
      <c r="J153" s="27">
        <v>9</v>
      </c>
      <c r="K153" s="27">
        <v>13</v>
      </c>
      <c r="L153" s="15">
        <f t="shared" si="0"/>
        <v>7.462686567164179E-3</v>
      </c>
      <c r="M153" s="15">
        <f t="shared" si="1"/>
        <v>3.7132247929163096E-3</v>
      </c>
      <c r="N153" s="12">
        <v>114634</v>
      </c>
      <c r="O153" s="17">
        <v>402908.32799999998</v>
      </c>
      <c r="P153" s="12">
        <v>238554</v>
      </c>
      <c r="S153" s="2"/>
      <c r="U153" s="3"/>
    </row>
    <row r="154" spans="1:21" ht="15.75" customHeight="1">
      <c r="A154" s="25" t="s">
        <v>512</v>
      </c>
      <c r="B154" s="11" t="s">
        <v>513</v>
      </c>
      <c r="C154" s="26">
        <v>3529</v>
      </c>
      <c r="D154" s="26">
        <v>3542</v>
      </c>
      <c r="E154" s="26">
        <v>3532</v>
      </c>
      <c r="F154" s="26">
        <v>3551</v>
      </c>
      <c r="G154" s="26">
        <v>3508</v>
      </c>
      <c r="H154" s="26">
        <v>3510</v>
      </c>
      <c r="I154" s="26">
        <v>3528</v>
      </c>
      <c r="J154" s="28">
        <v>-32</v>
      </c>
      <c r="K154" s="28">
        <v>-14</v>
      </c>
      <c r="L154" s="15">
        <f t="shared" si="0"/>
        <v>7.462686567164179E-3</v>
      </c>
      <c r="M154" s="15">
        <f t="shared" si="1"/>
        <v>-3.952569169960474E-3</v>
      </c>
      <c r="N154" s="26">
        <v>348692</v>
      </c>
      <c r="O154" s="29">
        <v>1230350.956</v>
      </c>
      <c r="P154" s="26">
        <v>504144</v>
      </c>
      <c r="S154" s="2"/>
      <c r="U154" s="3"/>
    </row>
    <row r="155" spans="1:21" ht="15.75" customHeight="1">
      <c r="A155" s="19" t="s">
        <v>306</v>
      </c>
      <c r="B155" s="11" t="s">
        <v>307</v>
      </c>
      <c r="C155" s="20">
        <v>3495</v>
      </c>
      <c r="D155" s="20">
        <v>3501</v>
      </c>
      <c r="E155" s="20">
        <v>3498</v>
      </c>
      <c r="F155" s="20">
        <v>3549</v>
      </c>
      <c r="G155" s="20">
        <v>3494</v>
      </c>
      <c r="H155" s="20">
        <v>3511</v>
      </c>
      <c r="I155" s="20">
        <v>3523</v>
      </c>
      <c r="J155" s="21">
        <v>10</v>
      </c>
      <c r="K155" s="21">
        <v>22</v>
      </c>
      <c r="L155" s="15">
        <f t="shared" si="0"/>
        <v>7.749712973593571E-3</v>
      </c>
      <c r="M155" s="15">
        <f t="shared" si="1"/>
        <v>6.2839188803199084E-3</v>
      </c>
      <c r="N155" s="20">
        <v>28648</v>
      </c>
      <c r="O155" s="23">
        <v>100947.864</v>
      </c>
      <c r="P155" s="20">
        <v>57684</v>
      </c>
      <c r="S155" s="2"/>
      <c r="U155" s="3"/>
    </row>
    <row r="156" spans="1:21" ht="15.75" customHeight="1">
      <c r="A156" s="11" t="s">
        <v>518</v>
      </c>
      <c r="B156" s="11" t="s">
        <v>519</v>
      </c>
      <c r="C156" s="12">
        <v>3501</v>
      </c>
      <c r="D156" s="12">
        <v>3522</v>
      </c>
      <c r="E156" s="12">
        <v>3510</v>
      </c>
      <c r="F156" s="12">
        <v>3534</v>
      </c>
      <c r="G156" s="12">
        <v>3505</v>
      </c>
      <c r="H156" s="12">
        <v>3511</v>
      </c>
      <c r="I156" s="12">
        <v>3518</v>
      </c>
      <c r="J156" s="32">
        <v>-11</v>
      </c>
      <c r="K156" s="32">
        <v>-4</v>
      </c>
      <c r="L156" s="15">
        <f t="shared" si="0"/>
        <v>7.749712973593571E-3</v>
      </c>
      <c r="M156" s="15">
        <f t="shared" si="1"/>
        <v>-1.1357183418512209E-3</v>
      </c>
      <c r="N156" s="12">
        <v>358970</v>
      </c>
      <c r="O156" s="17">
        <v>1262873.24</v>
      </c>
      <c r="P156" s="12">
        <v>536874</v>
      </c>
      <c r="S156" s="2"/>
      <c r="U156" s="3"/>
    </row>
    <row r="157" spans="1:21" ht="15.75" customHeight="1">
      <c r="A157" s="11" t="s">
        <v>270</v>
      </c>
      <c r="B157" s="11" t="s">
        <v>271</v>
      </c>
      <c r="C157" s="12">
        <v>3564</v>
      </c>
      <c r="D157" s="12">
        <v>3542</v>
      </c>
      <c r="E157" s="12">
        <v>3566</v>
      </c>
      <c r="F157" s="12">
        <v>3567</v>
      </c>
      <c r="G157" s="12">
        <v>3505</v>
      </c>
      <c r="H157" s="12">
        <v>3512</v>
      </c>
      <c r="I157" s="12">
        <v>3532</v>
      </c>
      <c r="J157" s="13">
        <v>-30</v>
      </c>
      <c r="K157" s="13">
        <v>-10</v>
      </c>
      <c r="L157" s="15">
        <f t="shared" si="0"/>
        <v>8.0367393800229621E-3</v>
      </c>
      <c r="M157" s="15">
        <f t="shared" si="1"/>
        <v>-2.82326369282891E-3</v>
      </c>
      <c r="N157" s="12">
        <v>17946</v>
      </c>
      <c r="O157" s="17">
        <v>63393.976000000002</v>
      </c>
      <c r="P157" s="12">
        <v>39892</v>
      </c>
      <c r="S157" s="2"/>
      <c r="U157" s="3"/>
    </row>
    <row r="158" spans="1:21" ht="15.75" customHeight="1">
      <c r="A158" s="25" t="s">
        <v>522</v>
      </c>
      <c r="B158" s="11" t="s">
        <v>523</v>
      </c>
      <c r="C158" s="26">
        <v>3500</v>
      </c>
      <c r="D158" s="26">
        <v>3494</v>
      </c>
      <c r="E158" s="26">
        <v>3509</v>
      </c>
      <c r="F158" s="26">
        <v>3532</v>
      </c>
      <c r="G158" s="26">
        <v>3495</v>
      </c>
      <c r="H158" s="26">
        <v>3514</v>
      </c>
      <c r="I158" s="26">
        <v>3514</v>
      </c>
      <c r="J158" s="33">
        <v>20</v>
      </c>
      <c r="K158" s="33">
        <v>20</v>
      </c>
      <c r="L158" s="15">
        <f t="shared" si="0"/>
        <v>8.6107921928817444E-3</v>
      </c>
      <c r="M158" s="15">
        <f t="shared" si="1"/>
        <v>5.7240984544934172E-3</v>
      </c>
      <c r="N158" s="26">
        <v>143548</v>
      </c>
      <c r="O158" s="29">
        <v>504516.89</v>
      </c>
      <c r="P158" s="26">
        <v>316792</v>
      </c>
      <c r="S158" s="2"/>
      <c r="U158" s="3"/>
    </row>
    <row r="159" spans="1:21" ht="15.75" customHeight="1">
      <c r="A159" s="25" t="s">
        <v>524</v>
      </c>
      <c r="B159" s="11" t="s">
        <v>525</v>
      </c>
      <c r="C159" s="26">
        <v>3522</v>
      </c>
      <c r="D159" s="26">
        <v>3530</v>
      </c>
      <c r="E159" s="26">
        <v>3522</v>
      </c>
      <c r="F159" s="26">
        <v>3537</v>
      </c>
      <c r="G159" s="26">
        <v>3500</v>
      </c>
      <c r="H159" s="26">
        <v>3515</v>
      </c>
      <c r="I159" s="26">
        <v>3516</v>
      </c>
      <c r="J159" s="28">
        <v>-15</v>
      </c>
      <c r="K159" s="28">
        <v>-14</v>
      </c>
      <c r="L159" s="15">
        <f t="shared" si="0"/>
        <v>8.8978185993111372E-3</v>
      </c>
      <c r="M159" s="15">
        <f t="shared" si="1"/>
        <v>-3.9660056657223799E-3</v>
      </c>
      <c r="N159" s="26">
        <v>306062</v>
      </c>
      <c r="O159" s="29">
        <v>1076270.1880000001</v>
      </c>
      <c r="P159" s="26">
        <v>526944</v>
      </c>
      <c r="S159" s="2"/>
      <c r="U159" s="3"/>
    </row>
    <row r="160" spans="1:21" ht="15.75" customHeight="1">
      <c r="A160" s="19" t="s">
        <v>350</v>
      </c>
      <c r="B160" s="11" t="s">
        <v>351</v>
      </c>
      <c r="C160" s="20">
        <v>3552</v>
      </c>
      <c r="D160" s="20">
        <v>3553</v>
      </c>
      <c r="E160" s="20">
        <v>3547</v>
      </c>
      <c r="F160" s="20">
        <v>3556</v>
      </c>
      <c r="G160" s="20">
        <v>3512</v>
      </c>
      <c r="H160" s="20">
        <v>3518</v>
      </c>
      <c r="I160" s="20">
        <v>3534</v>
      </c>
      <c r="J160" s="22">
        <v>-35</v>
      </c>
      <c r="K160" s="22">
        <v>-19</v>
      </c>
      <c r="L160" s="15">
        <f t="shared" si="0"/>
        <v>9.7588978185993106E-3</v>
      </c>
      <c r="M160" s="15">
        <f t="shared" si="1"/>
        <v>-5.3475935828877002E-3</v>
      </c>
      <c r="N160" s="20">
        <v>32390</v>
      </c>
      <c r="O160" s="23">
        <v>114498.602</v>
      </c>
      <c r="P160" s="20">
        <v>95970</v>
      </c>
      <c r="S160" s="2"/>
      <c r="U160" s="3"/>
    </row>
    <row r="161" spans="1:21" ht="15.75" customHeight="1">
      <c r="A161" s="25" t="s">
        <v>506</v>
      </c>
      <c r="B161" s="11" t="s">
        <v>507</v>
      </c>
      <c r="C161" s="26">
        <v>3504</v>
      </c>
      <c r="D161" s="26">
        <v>3524</v>
      </c>
      <c r="E161" s="26">
        <v>3503</v>
      </c>
      <c r="F161" s="26">
        <v>3541</v>
      </c>
      <c r="G161" s="26">
        <v>3496</v>
      </c>
      <c r="H161" s="26">
        <v>3521</v>
      </c>
      <c r="I161" s="26">
        <v>3517</v>
      </c>
      <c r="J161" s="28">
        <v>-3</v>
      </c>
      <c r="K161" s="28">
        <v>-7</v>
      </c>
      <c r="L161" s="15">
        <f t="shared" si="0"/>
        <v>1.0619977037887486E-2</v>
      </c>
      <c r="M161" s="15">
        <f t="shared" si="1"/>
        <v>-1.9863791146424517E-3</v>
      </c>
      <c r="N161" s="26">
        <v>122218</v>
      </c>
      <c r="O161" s="29">
        <v>429900.36200000002</v>
      </c>
      <c r="P161" s="26">
        <v>211884</v>
      </c>
      <c r="S161" s="2"/>
      <c r="U161" s="3"/>
    </row>
    <row r="162" spans="1:21" ht="15.75" customHeight="1">
      <c r="A162" s="11" t="s">
        <v>526</v>
      </c>
      <c r="B162" s="11" t="s">
        <v>527</v>
      </c>
      <c r="C162" s="12">
        <v>3528</v>
      </c>
      <c r="D162" s="12">
        <v>3482</v>
      </c>
      <c r="E162" s="12">
        <v>3533</v>
      </c>
      <c r="F162" s="12">
        <v>3552</v>
      </c>
      <c r="G162" s="12">
        <v>3505</v>
      </c>
      <c r="H162" s="12">
        <v>3522</v>
      </c>
      <c r="I162" s="12">
        <v>3530</v>
      </c>
      <c r="J162" s="27">
        <v>40</v>
      </c>
      <c r="K162" s="27">
        <v>48</v>
      </c>
      <c r="L162" s="15">
        <f t="shared" si="0"/>
        <v>1.0907003444316877E-2</v>
      </c>
      <c r="M162" s="15">
        <f t="shared" si="1"/>
        <v>1.3785180930499713E-2</v>
      </c>
      <c r="N162" s="12">
        <v>451970</v>
      </c>
      <c r="O162" s="17">
        <v>1595661.0419999999</v>
      </c>
      <c r="P162" s="12">
        <v>522188</v>
      </c>
      <c r="S162" s="2"/>
      <c r="U162" s="3"/>
    </row>
    <row r="163" spans="1:21" ht="15.75" customHeight="1">
      <c r="A163" s="11" t="s">
        <v>528</v>
      </c>
      <c r="B163" s="11" t="s">
        <v>529</v>
      </c>
      <c r="C163" s="12">
        <v>3533</v>
      </c>
      <c r="D163" s="12">
        <v>3537</v>
      </c>
      <c r="E163" s="12">
        <v>3529</v>
      </c>
      <c r="F163" s="12">
        <v>3545</v>
      </c>
      <c r="G163" s="12">
        <v>3510</v>
      </c>
      <c r="H163" s="12">
        <v>3522</v>
      </c>
      <c r="I163" s="12">
        <v>3526</v>
      </c>
      <c r="J163" s="13">
        <v>-15</v>
      </c>
      <c r="K163" s="13">
        <v>-11</v>
      </c>
      <c r="L163" s="15">
        <f t="shared" si="0"/>
        <v>1.0907003444316877E-2</v>
      </c>
      <c r="M163" s="15">
        <f t="shared" si="1"/>
        <v>-3.1099802092168505E-3</v>
      </c>
      <c r="N163" s="12">
        <v>317554</v>
      </c>
      <c r="O163" s="17">
        <v>1119742.882</v>
      </c>
      <c r="P163" s="12">
        <v>532896</v>
      </c>
      <c r="S163" s="2"/>
      <c r="U163" s="3"/>
    </row>
    <row r="164" spans="1:21" ht="15.75" customHeight="1">
      <c r="A164" s="11" t="s">
        <v>516</v>
      </c>
      <c r="B164" s="11" t="s">
        <v>517</v>
      </c>
      <c r="C164" s="12">
        <v>3531</v>
      </c>
      <c r="D164" s="12">
        <v>3522</v>
      </c>
      <c r="E164" s="12">
        <v>3522</v>
      </c>
      <c r="F164" s="12">
        <v>3544</v>
      </c>
      <c r="G164" s="12">
        <v>3506</v>
      </c>
      <c r="H164" s="12">
        <v>3524</v>
      </c>
      <c r="I164" s="12">
        <v>3525</v>
      </c>
      <c r="J164" s="27">
        <v>2</v>
      </c>
      <c r="K164" s="27">
        <v>3</v>
      </c>
      <c r="L164" s="15">
        <f t="shared" si="0"/>
        <v>1.1481056257175661E-2</v>
      </c>
      <c r="M164" s="15">
        <f t="shared" si="1"/>
        <v>8.5178875638841568E-4</v>
      </c>
      <c r="N164" s="12">
        <v>93650</v>
      </c>
      <c r="O164" s="17">
        <v>330203.44</v>
      </c>
      <c r="P164" s="12">
        <v>239502</v>
      </c>
      <c r="S164" s="2"/>
      <c r="U164" s="3"/>
    </row>
    <row r="165" spans="1:21" ht="15.75" customHeight="1">
      <c r="A165" s="19" t="s">
        <v>274</v>
      </c>
      <c r="B165" s="11" t="s">
        <v>275</v>
      </c>
      <c r="C165" s="20">
        <v>3512</v>
      </c>
      <c r="D165" s="20">
        <v>3532</v>
      </c>
      <c r="E165" s="20">
        <v>3507</v>
      </c>
      <c r="F165" s="20">
        <v>3533</v>
      </c>
      <c r="G165" s="20">
        <v>3486</v>
      </c>
      <c r="H165" s="20">
        <v>3528</v>
      </c>
      <c r="I165" s="20">
        <v>3507</v>
      </c>
      <c r="J165" s="22">
        <v>-4</v>
      </c>
      <c r="K165" s="22">
        <v>-25</v>
      </c>
      <c r="L165" s="15">
        <f t="shared" si="0"/>
        <v>1.2629161882893225E-2</v>
      </c>
      <c r="M165" s="15">
        <f t="shared" si="1"/>
        <v>-7.0781426953567383E-3</v>
      </c>
      <c r="N165" s="20">
        <v>13408</v>
      </c>
      <c r="O165" s="23">
        <v>47031.106</v>
      </c>
      <c r="P165" s="20">
        <v>40270</v>
      </c>
      <c r="S165" s="2"/>
      <c r="U165" s="3"/>
    </row>
    <row r="166" spans="1:21" ht="15.75" customHeight="1">
      <c r="A166" s="25" t="s">
        <v>530</v>
      </c>
      <c r="B166" s="11" t="s">
        <v>531</v>
      </c>
      <c r="C166" s="26">
        <v>3394</v>
      </c>
      <c r="D166" s="26">
        <v>3431</v>
      </c>
      <c r="E166" s="26">
        <v>3423</v>
      </c>
      <c r="F166" s="26">
        <v>3537</v>
      </c>
      <c r="G166" s="26">
        <v>3420</v>
      </c>
      <c r="H166" s="26">
        <v>3528</v>
      </c>
      <c r="I166" s="26">
        <v>3482</v>
      </c>
      <c r="J166" s="33">
        <v>97</v>
      </c>
      <c r="K166" s="33">
        <v>51</v>
      </c>
      <c r="L166" s="15">
        <f t="shared" si="0"/>
        <v>1.2629161882893225E-2</v>
      </c>
      <c r="M166" s="15">
        <f t="shared" si="1"/>
        <v>1.4864470999708539E-2</v>
      </c>
      <c r="N166" s="26">
        <v>864636</v>
      </c>
      <c r="O166" s="29">
        <v>3011010.3820000002</v>
      </c>
      <c r="P166" s="26">
        <v>504942</v>
      </c>
      <c r="S166" s="2"/>
      <c r="U166" s="3"/>
    </row>
    <row r="167" spans="1:21" ht="15.75" customHeight="1">
      <c r="A167" s="11" t="s">
        <v>532</v>
      </c>
      <c r="B167" s="11" t="s">
        <v>533</v>
      </c>
      <c r="C167" s="12">
        <v>3564</v>
      </c>
      <c r="D167" s="12">
        <v>3559</v>
      </c>
      <c r="E167" s="12">
        <v>3560</v>
      </c>
      <c r="F167" s="12">
        <v>3570</v>
      </c>
      <c r="G167" s="12">
        <v>3516</v>
      </c>
      <c r="H167" s="12">
        <v>3529</v>
      </c>
      <c r="I167" s="12">
        <v>3542</v>
      </c>
      <c r="J167" s="32">
        <v>-30</v>
      </c>
      <c r="K167" s="32">
        <v>-17</v>
      </c>
      <c r="L167" s="15">
        <f t="shared" si="0"/>
        <v>1.2916188289322618E-2</v>
      </c>
      <c r="M167" s="15">
        <f t="shared" si="1"/>
        <v>-4.776622646810902E-3</v>
      </c>
      <c r="N167" s="12">
        <v>309164</v>
      </c>
      <c r="O167" s="17">
        <v>1095305.882</v>
      </c>
      <c r="P167" s="12">
        <v>499622</v>
      </c>
      <c r="S167" s="2"/>
      <c r="U167" s="3"/>
    </row>
    <row r="168" spans="1:21" ht="15.75" customHeight="1">
      <c r="A168" s="19" t="s">
        <v>534</v>
      </c>
      <c r="B168" s="11" t="s">
        <v>535</v>
      </c>
      <c r="C168" s="20">
        <v>3501</v>
      </c>
      <c r="D168" s="20">
        <v>3486</v>
      </c>
      <c r="E168" s="20">
        <v>3503</v>
      </c>
      <c r="F168" s="20">
        <v>3567</v>
      </c>
      <c r="G168" s="20">
        <v>3502</v>
      </c>
      <c r="H168" s="20">
        <v>3529</v>
      </c>
      <c r="I168" s="20">
        <v>3536</v>
      </c>
      <c r="J168" s="21">
        <v>43</v>
      </c>
      <c r="K168" s="21">
        <v>50</v>
      </c>
      <c r="L168" s="15">
        <f t="shared" si="0"/>
        <v>1.2916188289322618E-2</v>
      </c>
      <c r="M168" s="15">
        <f t="shared" si="1"/>
        <v>1.4343086632243259E-2</v>
      </c>
      <c r="N168" s="20">
        <v>479608</v>
      </c>
      <c r="O168" s="23">
        <v>1696134.652</v>
      </c>
      <c r="P168" s="20">
        <v>605248</v>
      </c>
      <c r="S168" s="2"/>
      <c r="U168" s="3"/>
    </row>
    <row r="169" spans="1:21" ht="15.75" customHeight="1">
      <c r="A169" s="25" t="s">
        <v>514</v>
      </c>
      <c r="B169" s="11" t="s">
        <v>515</v>
      </c>
      <c r="C169" s="26">
        <v>3510</v>
      </c>
      <c r="D169" s="26">
        <v>3514</v>
      </c>
      <c r="E169" s="26">
        <v>3510</v>
      </c>
      <c r="F169" s="26">
        <v>3539</v>
      </c>
      <c r="G169" s="26">
        <v>3509</v>
      </c>
      <c r="H169" s="26">
        <v>3531</v>
      </c>
      <c r="I169" s="26">
        <v>3522</v>
      </c>
      <c r="J169" s="33">
        <v>17</v>
      </c>
      <c r="K169" s="33">
        <v>8</v>
      </c>
      <c r="L169" s="15">
        <f t="shared" si="0"/>
        <v>1.3490241102181401E-2</v>
      </c>
      <c r="M169" s="15">
        <f t="shared" si="1"/>
        <v>2.2766078542970974E-3</v>
      </c>
      <c r="N169" s="26">
        <v>133000</v>
      </c>
      <c r="O169" s="29">
        <v>468426.84</v>
      </c>
      <c r="P169" s="26">
        <v>235066</v>
      </c>
      <c r="S169" s="2"/>
      <c r="U169" s="3"/>
    </row>
    <row r="170" spans="1:21" ht="15.75" customHeight="1">
      <c r="A170" s="19" t="s">
        <v>536</v>
      </c>
      <c r="B170" s="11" t="s">
        <v>537</v>
      </c>
      <c r="C170" s="20">
        <v>3496</v>
      </c>
      <c r="D170" s="20">
        <v>3514</v>
      </c>
      <c r="E170" s="20">
        <v>3501</v>
      </c>
      <c r="F170" s="20">
        <v>3549</v>
      </c>
      <c r="G170" s="20">
        <v>3493</v>
      </c>
      <c r="H170" s="20">
        <v>3531</v>
      </c>
      <c r="I170" s="20">
        <v>3527</v>
      </c>
      <c r="J170" s="21">
        <v>17</v>
      </c>
      <c r="K170" s="21">
        <v>13</v>
      </c>
      <c r="L170" s="15">
        <f t="shared" si="0"/>
        <v>1.3490241102181401E-2</v>
      </c>
      <c r="M170" s="15">
        <f t="shared" si="1"/>
        <v>3.699487763232783E-3</v>
      </c>
      <c r="N170" s="20">
        <v>371732</v>
      </c>
      <c r="O170" s="23">
        <v>1311102.8999999999</v>
      </c>
      <c r="P170" s="20">
        <v>591842</v>
      </c>
      <c r="S170" s="2"/>
      <c r="U170" s="3"/>
    </row>
    <row r="171" spans="1:21" ht="15.75" customHeight="1">
      <c r="A171" s="11" t="s">
        <v>404</v>
      </c>
      <c r="B171" s="11" t="s">
        <v>405</v>
      </c>
      <c r="C171" s="12">
        <v>3492</v>
      </c>
      <c r="D171" s="12">
        <v>3485</v>
      </c>
      <c r="E171" s="12">
        <v>3480</v>
      </c>
      <c r="F171" s="12">
        <v>3544</v>
      </c>
      <c r="G171" s="12">
        <v>3472</v>
      </c>
      <c r="H171" s="12">
        <v>3532</v>
      </c>
      <c r="I171" s="12">
        <v>3522</v>
      </c>
      <c r="J171" s="27">
        <v>47</v>
      </c>
      <c r="K171" s="27">
        <v>37</v>
      </c>
      <c r="L171" s="15">
        <f t="shared" si="0"/>
        <v>1.3777267508610792E-2</v>
      </c>
      <c r="M171" s="15">
        <f t="shared" si="1"/>
        <v>1.0616929698708751E-2</v>
      </c>
      <c r="N171" s="12">
        <v>80870</v>
      </c>
      <c r="O171" s="17">
        <v>284876.95600000001</v>
      </c>
      <c r="P171" s="12">
        <v>132894</v>
      </c>
      <c r="S171" s="2"/>
      <c r="U171" s="3"/>
    </row>
    <row r="172" spans="1:21" ht="15.75" customHeight="1">
      <c r="A172" s="25" t="s">
        <v>498</v>
      </c>
      <c r="B172" s="11" t="s">
        <v>499</v>
      </c>
      <c r="C172" s="26">
        <v>3582</v>
      </c>
      <c r="D172" s="26">
        <v>3585</v>
      </c>
      <c r="E172" s="26">
        <v>3582</v>
      </c>
      <c r="F172" s="26">
        <v>3595</v>
      </c>
      <c r="G172" s="26">
        <v>3523</v>
      </c>
      <c r="H172" s="26">
        <v>3532</v>
      </c>
      <c r="I172" s="26">
        <v>3553</v>
      </c>
      <c r="J172" s="28">
        <v>-53</v>
      </c>
      <c r="K172" s="28">
        <v>-32</v>
      </c>
      <c r="L172" s="15">
        <f t="shared" si="0"/>
        <v>1.3777267508610792E-2</v>
      </c>
      <c r="M172" s="15">
        <f t="shared" si="1"/>
        <v>-8.9260808926080893E-3</v>
      </c>
      <c r="N172" s="26">
        <v>93020</v>
      </c>
      <c r="O172" s="29">
        <v>330562.32799999998</v>
      </c>
      <c r="P172" s="26">
        <v>197492</v>
      </c>
      <c r="S172" s="2"/>
      <c r="U172" s="3"/>
    </row>
    <row r="173" spans="1:21" ht="15.75" customHeight="1">
      <c r="A173" s="25" t="s">
        <v>520</v>
      </c>
      <c r="B173" s="11" t="s">
        <v>521</v>
      </c>
      <c r="C173" s="26">
        <v>3524</v>
      </c>
      <c r="D173" s="26">
        <v>3525</v>
      </c>
      <c r="E173" s="26">
        <v>3523</v>
      </c>
      <c r="F173" s="26">
        <v>3544</v>
      </c>
      <c r="G173" s="26">
        <v>3512</v>
      </c>
      <c r="H173" s="26">
        <v>3533</v>
      </c>
      <c r="I173" s="26">
        <v>3528</v>
      </c>
      <c r="J173" s="33">
        <v>8</v>
      </c>
      <c r="K173" s="33">
        <v>3</v>
      </c>
      <c r="L173" s="15">
        <f t="shared" si="0"/>
        <v>1.4064293915040185E-2</v>
      </c>
      <c r="M173" s="15">
        <f t="shared" si="1"/>
        <v>8.5106382978723403E-4</v>
      </c>
      <c r="N173" s="26">
        <v>101040</v>
      </c>
      <c r="O173" s="29">
        <v>356514.54800000001</v>
      </c>
      <c r="P173" s="26">
        <v>247310</v>
      </c>
      <c r="S173" s="2"/>
      <c r="U173" s="3"/>
    </row>
    <row r="174" spans="1:21" ht="15.75" customHeight="1">
      <c r="A174" s="19" t="s">
        <v>540</v>
      </c>
      <c r="B174" s="11" t="s">
        <v>541</v>
      </c>
      <c r="C174" s="20">
        <v>3582</v>
      </c>
      <c r="D174" s="20">
        <v>3563</v>
      </c>
      <c r="E174" s="20">
        <v>3573</v>
      </c>
      <c r="F174" s="20">
        <v>3578</v>
      </c>
      <c r="G174" s="20">
        <v>3507</v>
      </c>
      <c r="H174" s="20">
        <v>3533</v>
      </c>
      <c r="I174" s="20">
        <v>3537</v>
      </c>
      <c r="J174" s="22">
        <v>-30</v>
      </c>
      <c r="K174" s="22">
        <v>-26</v>
      </c>
      <c r="L174" s="15">
        <f t="shared" si="0"/>
        <v>1.4064293915040185E-2</v>
      </c>
      <c r="M174" s="15">
        <f t="shared" si="1"/>
        <v>-7.2972214426045463E-3</v>
      </c>
      <c r="N174" s="20">
        <v>379638</v>
      </c>
      <c r="O174" s="23">
        <v>1342962.794</v>
      </c>
      <c r="P174" s="20">
        <v>547418</v>
      </c>
      <c r="S174" s="2"/>
      <c r="U174" s="3"/>
    </row>
    <row r="175" spans="1:21" ht="15.75" customHeight="1">
      <c r="A175" s="11" t="s">
        <v>353</v>
      </c>
      <c r="B175" s="11" t="s">
        <v>354</v>
      </c>
      <c r="C175" s="12">
        <v>3518</v>
      </c>
      <c r="D175" s="12">
        <v>3534</v>
      </c>
      <c r="E175" s="12">
        <v>3523</v>
      </c>
      <c r="F175" s="12">
        <v>3540</v>
      </c>
      <c r="G175" s="12">
        <v>3452</v>
      </c>
      <c r="H175" s="12">
        <v>3534</v>
      </c>
      <c r="I175" s="12">
        <v>3496</v>
      </c>
      <c r="J175" s="31">
        <v>0</v>
      </c>
      <c r="K175" s="13">
        <v>-38</v>
      </c>
      <c r="L175" s="15">
        <f t="shared" si="0"/>
        <v>1.4351320321469576E-2</v>
      </c>
      <c r="M175" s="15">
        <f t="shared" si="1"/>
        <v>-1.0752688172043012E-2</v>
      </c>
      <c r="N175" s="12">
        <v>44466</v>
      </c>
      <c r="O175" s="17">
        <v>155459.89799999999</v>
      </c>
      <c r="P175" s="12">
        <v>98380</v>
      </c>
      <c r="S175" s="2"/>
      <c r="U175" s="3"/>
    </row>
    <row r="176" spans="1:21" ht="15.75" customHeight="1">
      <c r="A176" s="11" t="s">
        <v>347</v>
      </c>
      <c r="B176" s="11" t="s">
        <v>348</v>
      </c>
      <c r="C176" s="12">
        <v>3559</v>
      </c>
      <c r="D176" s="12">
        <v>3487</v>
      </c>
      <c r="E176" s="12">
        <v>3562</v>
      </c>
      <c r="F176" s="12">
        <v>3595</v>
      </c>
      <c r="G176" s="12">
        <v>3517</v>
      </c>
      <c r="H176" s="12">
        <v>3552</v>
      </c>
      <c r="I176" s="12">
        <v>3553</v>
      </c>
      <c r="J176" s="27">
        <v>65</v>
      </c>
      <c r="K176" s="27">
        <v>66</v>
      </c>
      <c r="L176" s="15">
        <f t="shared" si="0"/>
        <v>1.9517795637198621E-2</v>
      </c>
      <c r="M176" s="15">
        <f t="shared" si="1"/>
        <v>1.8927444794952682E-2</v>
      </c>
      <c r="N176" s="12">
        <v>58912</v>
      </c>
      <c r="O176" s="17">
        <v>209360.584</v>
      </c>
      <c r="P176" s="12">
        <v>96448</v>
      </c>
      <c r="S176" s="2"/>
      <c r="U176" s="3"/>
    </row>
    <row r="177" spans="1:21" ht="15.75" customHeight="1">
      <c r="A177" s="19" t="s">
        <v>544</v>
      </c>
      <c r="B177" s="11" t="s">
        <v>545</v>
      </c>
      <c r="C177" s="20">
        <v>3522</v>
      </c>
      <c r="D177" s="20">
        <v>3526</v>
      </c>
      <c r="E177" s="20">
        <v>3522</v>
      </c>
      <c r="F177" s="20">
        <v>3565</v>
      </c>
      <c r="G177" s="20">
        <v>3506</v>
      </c>
      <c r="H177" s="20">
        <v>3555</v>
      </c>
      <c r="I177" s="20">
        <v>3528</v>
      </c>
      <c r="J177" s="21">
        <v>29</v>
      </c>
      <c r="K177" s="21">
        <v>2</v>
      </c>
      <c r="L177" s="15">
        <f t="shared" si="0"/>
        <v>2.0378874856486796E-2</v>
      </c>
      <c r="M177" s="15">
        <f t="shared" si="1"/>
        <v>5.6721497447532619E-4</v>
      </c>
      <c r="N177" s="20">
        <v>366870</v>
      </c>
      <c r="O177" s="23">
        <v>1294439.692</v>
      </c>
      <c r="P177" s="20">
        <v>529606</v>
      </c>
      <c r="S177" s="2"/>
      <c r="U177" s="3"/>
    </row>
    <row r="178" spans="1:21" ht="15.75" customHeight="1">
      <c r="A178" s="11" t="s">
        <v>546</v>
      </c>
      <c r="B178" s="11" t="s">
        <v>547</v>
      </c>
      <c r="C178" s="12">
        <v>3555</v>
      </c>
      <c r="D178" s="12">
        <v>3528</v>
      </c>
      <c r="E178" s="12">
        <v>3549</v>
      </c>
      <c r="F178" s="12">
        <v>3578</v>
      </c>
      <c r="G178" s="12">
        <v>3527</v>
      </c>
      <c r="H178" s="12">
        <v>3556</v>
      </c>
      <c r="I178" s="12">
        <v>3553</v>
      </c>
      <c r="J178" s="27">
        <v>28</v>
      </c>
      <c r="K178" s="27">
        <v>25</v>
      </c>
      <c r="L178" s="15">
        <f t="shared" si="0"/>
        <v>2.0665901262916189E-2</v>
      </c>
      <c r="M178" s="15">
        <f t="shared" si="1"/>
        <v>7.0861678004535151E-3</v>
      </c>
      <c r="N178" s="12">
        <v>366078</v>
      </c>
      <c r="O178" s="17">
        <v>1301015.882</v>
      </c>
      <c r="P178" s="12">
        <v>515790</v>
      </c>
      <c r="S178" s="2"/>
      <c r="U178" s="3"/>
    </row>
    <row r="179" spans="1:21" ht="15.75" customHeight="1">
      <c r="A179" s="19" t="s">
        <v>343</v>
      </c>
      <c r="B179" s="11" t="s">
        <v>344</v>
      </c>
      <c r="C179" s="20">
        <v>3439</v>
      </c>
      <c r="D179" s="20">
        <v>3442</v>
      </c>
      <c r="E179" s="20">
        <v>3440</v>
      </c>
      <c r="F179" s="20">
        <v>3562</v>
      </c>
      <c r="G179" s="20">
        <v>3433</v>
      </c>
      <c r="H179" s="20">
        <v>3559</v>
      </c>
      <c r="I179" s="20">
        <v>3487</v>
      </c>
      <c r="J179" s="21">
        <v>117</v>
      </c>
      <c r="K179" s="21">
        <v>45</v>
      </c>
      <c r="L179" s="15">
        <f t="shared" si="0"/>
        <v>2.1526980482204364E-2</v>
      </c>
      <c r="M179" s="15">
        <f t="shared" si="1"/>
        <v>1.3073794305636257E-2</v>
      </c>
      <c r="N179" s="20">
        <v>61160</v>
      </c>
      <c r="O179" s="23">
        <v>213294.49799999999</v>
      </c>
      <c r="P179" s="20">
        <v>86984</v>
      </c>
      <c r="S179" s="2"/>
      <c r="U179" s="3"/>
    </row>
    <row r="180" spans="1:21" ht="15.75" customHeight="1">
      <c r="A180" s="19" t="s">
        <v>268</v>
      </c>
      <c r="B180" s="11" t="s">
        <v>269</v>
      </c>
      <c r="C180" s="20">
        <v>3503</v>
      </c>
      <c r="D180" s="20">
        <v>3496</v>
      </c>
      <c r="E180" s="20">
        <v>3520</v>
      </c>
      <c r="F180" s="20">
        <v>3565</v>
      </c>
      <c r="G180" s="20">
        <v>3511</v>
      </c>
      <c r="H180" s="20">
        <v>3564</v>
      </c>
      <c r="I180" s="20">
        <v>3542</v>
      </c>
      <c r="J180" s="21">
        <v>68</v>
      </c>
      <c r="K180" s="21">
        <v>46</v>
      </c>
      <c r="L180" s="15">
        <f t="shared" si="0"/>
        <v>2.2962112514351322E-2</v>
      </c>
      <c r="M180" s="15">
        <f t="shared" si="1"/>
        <v>1.3157894736842105E-2</v>
      </c>
      <c r="N180" s="20">
        <v>26464</v>
      </c>
      <c r="O180" s="23">
        <v>93756.52</v>
      </c>
      <c r="P180" s="20">
        <v>39948</v>
      </c>
      <c r="S180" s="2"/>
      <c r="U180" s="3"/>
    </row>
    <row r="181" spans="1:21" ht="15.75" customHeight="1">
      <c r="A181" s="11" t="s">
        <v>300</v>
      </c>
      <c r="B181" s="11" t="s">
        <v>301</v>
      </c>
      <c r="C181" s="12">
        <v>3503</v>
      </c>
      <c r="D181" s="12">
        <v>3494</v>
      </c>
      <c r="E181" s="12">
        <v>3510</v>
      </c>
      <c r="F181" s="12">
        <v>3571</v>
      </c>
      <c r="G181" s="12">
        <v>3509</v>
      </c>
      <c r="H181" s="12">
        <v>3564</v>
      </c>
      <c r="I181" s="12">
        <v>3551</v>
      </c>
      <c r="J181" s="27">
        <v>70</v>
      </c>
      <c r="K181" s="27">
        <v>57</v>
      </c>
      <c r="L181" s="15">
        <f t="shared" si="0"/>
        <v>2.2962112514351322E-2</v>
      </c>
      <c r="M181" s="15">
        <f t="shared" si="1"/>
        <v>1.6313680595306239E-2</v>
      </c>
      <c r="N181" s="12">
        <v>37980</v>
      </c>
      <c r="O181" s="17">
        <v>134867.696</v>
      </c>
      <c r="P181" s="12">
        <v>52664</v>
      </c>
      <c r="S181" s="2"/>
      <c r="U181" s="3"/>
    </row>
    <row r="182" spans="1:21" ht="15.75" customHeight="1">
      <c r="A182" s="25" t="s">
        <v>542</v>
      </c>
      <c r="B182" s="11" t="s">
        <v>543</v>
      </c>
      <c r="C182" s="26">
        <v>3568</v>
      </c>
      <c r="D182" s="26">
        <v>3522</v>
      </c>
      <c r="E182" s="26">
        <v>3581</v>
      </c>
      <c r="F182" s="26">
        <v>3581</v>
      </c>
      <c r="G182" s="26">
        <v>3540</v>
      </c>
      <c r="H182" s="26">
        <v>3564</v>
      </c>
      <c r="I182" s="26">
        <v>3559</v>
      </c>
      <c r="J182" s="33">
        <v>42</v>
      </c>
      <c r="K182" s="33">
        <v>37</v>
      </c>
      <c r="L182" s="15">
        <f t="shared" si="0"/>
        <v>2.2962112514351322E-2</v>
      </c>
      <c r="M182" s="15">
        <f t="shared" si="1"/>
        <v>1.0505394662123793E-2</v>
      </c>
      <c r="N182" s="26">
        <v>290884</v>
      </c>
      <c r="O182" s="29">
        <v>1035333.518</v>
      </c>
      <c r="P182" s="26">
        <v>509962</v>
      </c>
      <c r="S182" s="2"/>
      <c r="U182" s="3"/>
    </row>
    <row r="183" spans="1:21" ht="15.75" customHeight="1">
      <c r="A183" s="11" t="s">
        <v>538</v>
      </c>
      <c r="B183" s="11" t="s">
        <v>539</v>
      </c>
      <c r="C183" s="12">
        <v>3515</v>
      </c>
      <c r="D183" s="12">
        <v>3516</v>
      </c>
      <c r="E183" s="12">
        <v>3520</v>
      </c>
      <c r="F183" s="12">
        <v>3568</v>
      </c>
      <c r="G183" s="12">
        <v>3494</v>
      </c>
      <c r="H183" s="12">
        <v>3568</v>
      </c>
      <c r="I183" s="12">
        <v>3522</v>
      </c>
      <c r="J183" s="27">
        <v>52</v>
      </c>
      <c r="K183" s="27">
        <v>6</v>
      </c>
      <c r="L183" s="15">
        <f t="shared" si="0"/>
        <v>2.4110218140068886E-2</v>
      </c>
      <c r="M183" s="15">
        <f t="shared" si="1"/>
        <v>1.7064846416382253E-3</v>
      </c>
      <c r="N183" s="12">
        <v>441280</v>
      </c>
      <c r="O183" s="17">
        <v>1554498.82</v>
      </c>
      <c r="P183" s="12">
        <v>504822</v>
      </c>
      <c r="S183" s="2"/>
      <c r="U183" s="3"/>
    </row>
    <row r="184" spans="1:21" ht="15.75" customHeight="1">
      <c r="A184" s="11" t="s">
        <v>548</v>
      </c>
      <c r="B184" s="11" t="s">
        <v>549</v>
      </c>
      <c r="C184" s="12">
        <v>3609</v>
      </c>
      <c r="D184" s="12">
        <v>3575</v>
      </c>
      <c r="E184" s="12">
        <v>3615</v>
      </c>
      <c r="F184" s="12">
        <v>3618</v>
      </c>
      <c r="G184" s="12">
        <v>3576</v>
      </c>
      <c r="H184" s="12">
        <v>3578</v>
      </c>
      <c r="I184" s="12">
        <v>3592</v>
      </c>
      <c r="J184" s="27">
        <v>3</v>
      </c>
      <c r="K184" s="27">
        <v>17</v>
      </c>
      <c r="L184" s="15">
        <f t="shared" si="0"/>
        <v>2.6980482204362801E-2</v>
      </c>
      <c r="M184" s="15">
        <f t="shared" si="1"/>
        <v>4.7552447552447552E-3</v>
      </c>
      <c r="N184" s="12">
        <v>245640</v>
      </c>
      <c r="O184" s="17">
        <v>882535.77399999998</v>
      </c>
      <c r="P184" s="12">
        <v>502302</v>
      </c>
      <c r="S184" s="2"/>
      <c r="U184" s="3"/>
    </row>
    <row r="185" spans="1:21" ht="15.75" customHeight="1">
      <c r="A185" s="11" t="s">
        <v>496</v>
      </c>
      <c r="B185" s="11" t="s">
        <v>497</v>
      </c>
      <c r="C185" s="12">
        <v>3621</v>
      </c>
      <c r="D185" s="12">
        <v>3639</v>
      </c>
      <c r="E185" s="12">
        <v>3621</v>
      </c>
      <c r="F185" s="12">
        <v>3625</v>
      </c>
      <c r="G185" s="12">
        <v>3526</v>
      </c>
      <c r="H185" s="12">
        <v>3582</v>
      </c>
      <c r="I185" s="12">
        <v>3585</v>
      </c>
      <c r="J185" s="32">
        <v>-57</v>
      </c>
      <c r="K185" s="32">
        <v>-54</v>
      </c>
      <c r="L185" s="15">
        <f t="shared" si="0"/>
        <v>2.8128587830080369E-2</v>
      </c>
      <c r="M185" s="15">
        <f t="shared" si="1"/>
        <v>-1.483924154987634E-2</v>
      </c>
      <c r="N185" s="12">
        <v>131150</v>
      </c>
      <c r="O185" s="17">
        <v>470283.13799999998</v>
      </c>
      <c r="P185" s="12">
        <v>192008</v>
      </c>
      <c r="S185" s="2"/>
      <c r="U185" s="3"/>
    </row>
    <row r="186" spans="1:21" ht="15.75" customHeight="1">
      <c r="A186" s="11" t="s">
        <v>550</v>
      </c>
      <c r="B186" s="11" t="s">
        <v>551</v>
      </c>
      <c r="C186" s="12">
        <v>3531</v>
      </c>
      <c r="D186" s="12">
        <v>3527</v>
      </c>
      <c r="E186" s="12">
        <v>3550</v>
      </c>
      <c r="F186" s="12">
        <v>3596</v>
      </c>
      <c r="G186" s="12">
        <v>3522</v>
      </c>
      <c r="H186" s="12">
        <v>3582</v>
      </c>
      <c r="I186" s="12">
        <v>3563</v>
      </c>
      <c r="J186" s="27">
        <v>55</v>
      </c>
      <c r="K186" s="27">
        <v>36</v>
      </c>
      <c r="L186" s="15">
        <f t="shared" si="0"/>
        <v>2.8128587830080369E-2</v>
      </c>
      <c r="M186" s="15">
        <f t="shared" si="1"/>
        <v>1.0206974766090162E-2</v>
      </c>
      <c r="N186" s="12">
        <v>472594</v>
      </c>
      <c r="O186" s="17">
        <v>1684323.5859999999</v>
      </c>
      <c r="P186" s="12">
        <v>564358</v>
      </c>
      <c r="S186" s="2"/>
      <c r="U186" s="3"/>
    </row>
    <row r="187" spans="1:21" ht="15.75" customHeight="1">
      <c r="A187" s="19" t="s">
        <v>408</v>
      </c>
      <c r="B187" s="11" t="s">
        <v>409</v>
      </c>
      <c r="C187" s="20">
        <v>3532</v>
      </c>
      <c r="D187" s="20">
        <v>3522</v>
      </c>
      <c r="E187" s="20">
        <v>3531</v>
      </c>
      <c r="F187" s="20">
        <v>3590</v>
      </c>
      <c r="G187" s="20">
        <v>3506</v>
      </c>
      <c r="H187" s="20">
        <v>3584</v>
      </c>
      <c r="I187" s="20">
        <v>3537</v>
      </c>
      <c r="J187" s="21">
        <v>62</v>
      </c>
      <c r="K187" s="21">
        <v>15</v>
      </c>
      <c r="L187" s="15">
        <f t="shared" si="0"/>
        <v>2.8702640642939151E-2</v>
      </c>
      <c r="M187" s="15">
        <f t="shared" si="1"/>
        <v>4.2589437819420782E-3</v>
      </c>
      <c r="N187" s="20">
        <v>70274</v>
      </c>
      <c r="O187" s="23">
        <v>248590.00200000001</v>
      </c>
      <c r="P187" s="20">
        <v>133552</v>
      </c>
      <c r="S187" s="2"/>
      <c r="U187" s="3"/>
    </row>
    <row r="188" spans="1:21" ht="15.75" customHeight="1">
      <c r="A188" s="19" t="s">
        <v>96</v>
      </c>
      <c r="B188" s="11" t="s">
        <v>98</v>
      </c>
      <c r="C188" s="20">
        <v>3623</v>
      </c>
      <c r="D188" s="20">
        <v>3625</v>
      </c>
      <c r="E188" s="20">
        <v>3601</v>
      </c>
      <c r="F188" s="20">
        <v>3601</v>
      </c>
      <c r="G188" s="20">
        <v>3581</v>
      </c>
      <c r="H188" s="20">
        <v>3591</v>
      </c>
      <c r="I188" s="20">
        <v>3594</v>
      </c>
      <c r="J188" s="22">
        <v>-34</v>
      </c>
      <c r="K188" s="22">
        <v>-31</v>
      </c>
      <c r="L188" s="15">
        <f t="shared" si="0"/>
        <v>3.0711825487944891E-2</v>
      </c>
      <c r="M188" s="15">
        <f t="shared" si="1"/>
        <v>-8.5517241379310348E-3</v>
      </c>
      <c r="N188" s="20">
        <v>600</v>
      </c>
      <c r="O188" s="23">
        <v>2156.8200000000002</v>
      </c>
      <c r="P188" s="20">
        <v>8340</v>
      </c>
      <c r="S188" s="2"/>
      <c r="U188" s="3"/>
    </row>
    <row r="189" spans="1:21" ht="15.75" customHeight="1">
      <c r="A189" s="25" t="s">
        <v>552</v>
      </c>
      <c r="B189" s="11" t="s">
        <v>553</v>
      </c>
      <c r="C189" s="26">
        <v>3578</v>
      </c>
      <c r="D189" s="26">
        <v>3592</v>
      </c>
      <c r="E189" s="26">
        <v>3574</v>
      </c>
      <c r="F189" s="26">
        <v>3619</v>
      </c>
      <c r="G189" s="26">
        <v>3557</v>
      </c>
      <c r="H189" s="26">
        <v>3600</v>
      </c>
      <c r="I189" s="26">
        <v>3595</v>
      </c>
      <c r="J189" s="33">
        <v>8</v>
      </c>
      <c r="K189" s="33">
        <v>3</v>
      </c>
      <c r="L189" s="15">
        <f t="shared" si="0"/>
        <v>3.3295063145809413E-2</v>
      </c>
      <c r="M189" s="15">
        <f t="shared" si="1"/>
        <v>8.3518930957683743E-4</v>
      </c>
      <c r="N189" s="26">
        <v>330134</v>
      </c>
      <c r="O189" s="29">
        <v>1186905.044</v>
      </c>
      <c r="P189" s="26">
        <v>492064</v>
      </c>
      <c r="S189" s="2"/>
      <c r="U189" s="3"/>
    </row>
    <row r="190" spans="1:21" ht="15.75" customHeight="1">
      <c r="A190" s="25" t="s">
        <v>554</v>
      </c>
      <c r="B190" s="11" t="s">
        <v>555</v>
      </c>
      <c r="C190" s="26">
        <v>3556</v>
      </c>
      <c r="D190" s="26">
        <v>3553</v>
      </c>
      <c r="E190" s="26">
        <v>3551</v>
      </c>
      <c r="F190" s="26">
        <v>3622</v>
      </c>
      <c r="G190" s="26">
        <v>3522</v>
      </c>
      <c r="H190" s="26">
        <v>3609</v>
      </c>
      <c r="I190" s="26">
        <v>3575</v>
      </c>
      <c r="J190" s="33">
        <v>56</v>
      </c>
      <c r="K190" s="33">
        <v>22</v>
      </c>
      <c r="L190" s="15">
        <f t="shared" si="0"/>
        <v>3.5878300803673935E-2</v>
      </c>
      <c r="M190" s="15">
        <f t="shared" si="1"/>
        <v>6.1919504643962852E-3</v>
      </c>
      <c r="N190" s="26">
        <v>514838</v>
      </c>
      <c r="O190" s="29">
        <v>1840984.8959999999</v>
      </c>
      <c r="P190" s="26">
        <v>512890</v>
      </c>
      <c r="S190" s="2"/>
      <c r="U190" s="3"/>
    </row>
    <row r="191" spans="1:21" ht="15.75" customHeight="1">
      <c r="A191" s="11" t="s">
        <v>78</v>
      </c>
      <c r="B191" s="11" t="s">
        <v>80</v>
      </c>
      <c r="C191" s="12">
        <v>3620</v>
      </c>
      <c r="D191" s="12">
        <v>3635</v>
      </c>
      <c r="E191" s="12">
        <v>3601</v>
      </c>
      <c r="F191" s="12">
        <v>3629</v>
      </c>
      <c r="G191" s="12">
        <v>3600</v>
      </c>
      <c r="H191" s="12">
        <v>3612</v>
      </c>
      <c r="I191" s="12">
        <v>3606</v>
      </c>
      <c r="J191" s="13">
        <v>-23</v>
      </c>
      <c r="K191" s="13">
        <v>-29</v>
      </c>
      <c r="L191" s="15">
        <f t="shared" si="0"/>
        <v>3.6739380022962113E-2</v>
      </c>
      <c r="M191" s="15">
        <f t="shared" si="1"/>
        <v>-7.9779917469050901E-3</v>
      </c>
      <c r="N191" s="12">
        <v>1680</v>
      </c>
      <c r="O191" s="17">
        <v>6059.58</v>
      </c>
      <c r="P191" s="12">
        <v>8460</v>
      </c>
      <c r="S191" s="2"/>
      <c r="U191" s="3"/>
    </row>
    <row r="192" spans="1:21" ht="15.75" customHeight="1">
      <c r="A192" s="11" t="s">
        <v>556</v>
      </c>
      <c r="B192" s="11" t="s">
        <v>557</v>
      </c>
      <c r="C192" s="12">
        <v>3600</v>
      </c>
      <c r="D192" s="12">
        <v>3595</v>
      </c>
      <c r="E192" s="12">
        <v>3603</v>
      </c>
      <c r="F192" s="12">
        <v>3647</v>
      </c>
      <c r="G192" s="12">
        <v>3603</v>
      </c>
      <c r="H192" s="12">
        <v>3619</v>
      </c>
      <c r="I192" s="12">
        <v>3628</v>
      </c>
      <c r="J192" s="27">
        <v>24</v>
      </c>
      <c r="K192" s="27">
        <v>33</v>
      </c>
      <c r="L192" s="15">
        <f t="shared" si="0"/>
        <v>3.874856486796785E-2</v>
      </c>
      <c r="M192" s="15">
        <f t="shared" si="1"/>
        <v>9.1794158553546584E-3</v>
      </c>
      <c r="N192" s="12">
        <v>327936</v>
      </c>
      <c r="O192" s="17">
        <v>1189783.628</v>
      </c>
      <c r="P192" s="12">
        <v>474684</v>
      </c>
      <c r="S192" s="2"/>
      <c r="U192" s="3"/>
    </row>
    <row r="193" spans="1:21" ht="15.75" customHeight="1">
      <c r="A193" s="19" t="s">
        <v>75</v>
      </c>
      <c r="B193" s="11" t="s">
        <v>77</v>
      </c>
      <c r="C193" s="20">
        <v>3630</v>
      </c>
      <c r="D193" s="20">
        <v>3636</v>
      </c>
      <c r="E193" s="20">
        <v>3607</v>
      </c>
      <c r="F193" s="20">
        <v>3647</v>
      </c>
      <c r="G193" s="20">
        <v>3607</v>
      </c>
      <c r="H193" s="20">
        <v>3620</v>
      </c>
      <c r="I193" s="20">
        <v>3635</v>
      </c>
      <c r="J193" s="22">
        <v>-16</v>
      </c>
      <c r="K193" s="22">
        <v>-1</v>
      </c>
      <c r="L193" s="15">
        <f t="shared" si="0"/>
        <v>3.9035591274397242E-2</v>
      </c>
      <c r="M193" s="15">
        <f t="shared" si="1"/>
        <v>-2.7502750275027501E-4</v>
      </c>
      <c r="N193" s="20">
        <v>1200</v>
      </c>
      <c r="O193" s="23">
        <v>4362.12</v>
      </c>
      <c r="P193" s="20">
        <v>8640</v>
      </c>
      <c r="S193" s="2"/>
      <c r="U193" s="3"/>
    </row>
    <row r="194" spans="1:21" ht="15.75" customHeight="1">
      <c r="A194" s="25" t="s">
        <v>492</v>
      </c>
      <c r="B194" s="11" t="s">
        <v>493</v>
      </c>
      <c r="C194" s="26">
        <v>3639</v>
      </c>
      <c r="D194" s="26">
        <v>3649</v>
      </c>
      <c r="E194" s="26">
        <v>3639</v>
      </c>
      <c r="F194" s="26">
        <v>3669</v>
      </c>
      <c r="G194" s="26">
        <v>3620</v>
      </c>
      <c r="H194" s="26">
        <v>3621</v>
      </c>
      <c r="I194" s="26">
        <v>3639</v>
      </c>
      <c r="J194" s="28">
        <v>-28</v>
      </c>
      <c r="K194" s="28">
        <v>-10</v>
      </c>
      <c r="L194" s="15">
        <f t="shared" si="0"/>
        <v>3.9322617680826635E-2</v>
      </c>
      <c r="M194" s="15">
        <f t="shared" si="1"/>
        <v>-2.7404768429706767E-3</v>
      </c>
      <c r="N194" s="26">
        <v>78018</v>
      </c>
      <c r="O194" s="29">
        <v>283970.03600000002</v>
      </c>
      <c r="P194" s="26">
        <v>186308</v>
      </c>
      <c r="S194" s="2"/>
      <c r="U194" s="3"/>
    </row>
    <row r="195" spans="1:21" ht="15.75" customHeight="1">
      <c r="A195" s="25" t="s">
        <v>558</v>
      </c>
      <c r="B195" s="11" t="s">
        <v>559</v>
      </c>
      <c r="C195" s="26">
        <v>3619</v>
      </c>
      <c r="D195" s="26">
        <v>3628</v>
      </c>
      <c r="E195" s="26">
        <v>3618</v>
      </c>
      <c r="F195" s="26">
        <v>3638</v>
      </c>
      <c r="G195" s="26">
        <v>3600</v>
      </c>
      <c r="H195" s="26">
        <v>3621</v>
      </c>
      <c r="I195" s="26">
        <v>3619</v>
      </c>
      <c r="J195" s="28">
        <v>-7</v>
      </c>
      <c r="K195" s="28">
        <v>-9</v>
      </c>
      <c r="L195" s="15">
        <f t="shared" si="0"/>
        <v>3.9322617680826635E-2</v>
      </c>
      <c r="M195" s="15">
        <f t="shared" si="1"/>
        <v>-2.4807056229327455E-3</v>
      </c>
      <c r="N195" s="26">
        <v>242494</v>
      </c>
      <c r="O195" s="29">
        <v>877781.09600000002</v>
      </c>
      <c r="P195" s="26">
        <v>471360</v>
      </c>
      <c r="S195" s="2"/>
      <c r="U195" s="3"/>
    </row>
    <row r="196" spans="1:21" ht="15.75" customHeight="1">
      <c r="A196" s="25" t="s">
        <v>486</v>
      </c>
      <c r="B196" s="11" t="s">
        <v>487</v>
      </c>
      <c r="C196" s="26">
        <v>3629</v>
      </c>
      <c r="D196" s="26">
        <v>3649</v>
      </c>
      <c r="E196" s="26">
        <v>3634</v>
      </c>
      <c r="F196" s="26">
        <v>3650</v>
      </c>
      <c r="G196" s="26">
        <v>3615</v>
      </c>
      <c r="H196" s="26">
        <v>3622</v>
      </c>
      <c r="I196" s="26">
        <v>3633</v>
      </c>
      <c r="J196" s="28">
        <v>-27</v>
      </c>
      <c r="K196" s="28">
        <v>-16</v>
      </c>
      <c r="L196" s="15">
        <f t="shared" si="0"/>
        <v>3.9609644087256028E-2</v>
      </c>
      <c r="M196" s="15">
        <f t="shared" si="1"/>
        <v>-4.3847629487530834E-3</v>
      </c>
      <c r="N196" s="26">
        <v>85946</v>
      </c>
      <c r="O196" s="29">
        <v>312251.37</v>
      </c>
      <c r="P196" s="26">
        <v>172896</v>
      </c>
      <c r="S196" s="2"/>
      <c r="U196" s="3"/>
    </row>
    <row r="197" spans="1:21" ht="15.75" customHeight="1">
      <c r="A197" s="11" t="s">
        <v>89</v>
      </c>
      <c r="B197" s="11" t="s">
        <v>90</v>
      </c>
      <c r="C197" s="12">
        <v>3625</v>
      </c>
      <c r="D197" s="12">
        <v>3615</v>
      </c>
      <c r="E197" s="12">
        <v>3630</v>
      </c>
      <c r="F197" s="12">
        <v>3633</v>
      </c>
      <c r="G197" s="12">
        <v>3616</v>
      </c>
      <c r="H197" s="12">
        <v>3623</v>
      </c>
      <c r="I197" s="12">
        <v>3625</v>
      </c>
      <c r="J197" s="27">
        <v>8</v>
      </c>
      <c r="K197" s="27">
        <v>10</v>
      </c>
      <c r="L197" s="15">
        <f t="shared" si="0"/>
        <v>3.9896670493685421E-2</v>
      </c>
      <c r="M197" s="15">
        <f t="shared" si="1"/>
        <v>2.7662517289073307E-3</v>
      </c>
      <c r="N197" s="12">
        <v>360</v>
      </c>
      <c r="O197" s="17">
        <v>1305.1199999999999</v>
      </c>
      <c r="P197" s="12">
        <v>8340</v>
      </c>
      <c r="S197" s="2"/>
      <c r="U197" s="3"/>
    </row>
    <row r="198" spans="1:21" ht="15.75" customHeight="1">
      <c r="A198" s="19" t="s">
        <v>85</v>
      </c>
      <c r="B198" s="11" t="s">
        <v>86</v>
      </c>
      <c r="C198" s="20">
        <v>3612</v>
      </c>
      <c r="D198" s="20">
        <v>3606</v>
      </c>
      <c r="E198" s="20">
        <v>3611</v>
      </c>
      <c r="F198" s="20">
        <v>3625</v>
      </c>
      <c r="G198" s="20">
        <v>3611</v>
      </c>
      <c r="H198" s="20">
        <v>3625</v>
      </c>
      <c r="I198" s="20">
        <v>3615</v>
      </c>
      <c r="J198" s="21">
        <v>19</v>
      </c>
      <c r="K198" s="21">
        <v>9</v>
      </c>
      <c r="L198" s="15">
        <f t="shared" si="0"/>
        <v>4.04707233065442E-2</v>
      </c>
      <c r="M198" s="15">
        <f t="shared" si="1"/>
        <v>2.4958402662229617E-3</v>
      </c>
      <c r="N198" s="20">
        <v>900</v>
      </c>
      <c r="O198" s="23">
        <v>3253.56</v>
      </c>
      <c r="P198" s="20">
        <v>8400</v>
      </c>
      <c r="S198" s="2"/>
      <c r="U198" s="3"/>
    </row>
    <row r="199" spans="1:21" ht="15.75" customHeight="1">
      <c r="A199" s="11" t="s">
        <v>482</v>
      </c>
      <c r="B199" s="11" t="s">
        <v>483</v>
      </c>
      <c r="C199" s="12">
        <v>3663</v>
      </c>
      <c r="D199" s="12">
        <v>3692</v>
      </c>
      <c r="E199" s="12">
        <v>3653</v>
      </c>
      <c r="F199" s="12">
        <v>3676</v>
      </c>
      <c r="G199" s="12">
        <v>3629</v>
      </c>
      <c r="H199" s="12">
        <v>3629</v>
      </c>
      <c r="I199" s="12">
        <v>3649</v>
      </c>
      <c r="J199" s="32">
        <v>-63</v>
      </c>
      <c r="K199" s="32">
        <v>-43</v>
      </c>
      <c r="L199" s="15">
        <f t="shared" si="0"/>
        <v>4.1618828932261771E-2</v>
      </c>
      <c r="M199" s="15">
        <f t="shared" si="1"/>
        <v>-1.1646803900325027E-2</v>
      </c>
      <c r="N199" s="12">
        <v>70542</v>
      </c>
      <c r="O199" s="17">
        <v>257428.894</v>
      </c>
      <c r="P199" s="12">
        <v>168118</v>
      </c>
      <c r="S199" s="2"/>
      <c r="U199" s="3"/>
    </row>
    <row r="200" spans="1:21" ht="15.75" customHeight="1">
      <c r="A200" s="11" t="s">
        <v>69</v>
      </c>
      <c r="B200" s="11" t="s">
        <v>70</v>
      </c>
      <c r="C200" s="12">
        <v>3645</v>
      </c>
      <c r="D200" s="12">
        <v>3633</v>
      </c>
      <c r="E200" s="12">
        <v>3727</v>
      </c>
      <c r="F200" s="12">
        <v>3727</v>
      </c>
      <c r="G200" s="12">
        <v>3625</v>
      </c>
      <c r="H200" s="12">
        <v>3630</v>
      </c>
      <c r="I200" s="12">
        <v>3636</v>
      </c>
      <c r="J200" s="13">
        <v>-3</v>
      </c>
      <c r="K200" s="27">
        <v>3</v>
      </c>
      <c r="L200" s="15">
        <f t="shared" si="0"/>
        <v>4.1905855338691157E-2</v>
      </c>
      <c r="M200" s="15">
        <f t="shared" si="1"/>
        <v>8.2576383154417832E-4</v>
      </c>
      <c r="N200" s="12">
        <v>1560</v>
      </c>
      <c r="O200" s="17">
        <v>5672.76</v>
      </c>
      <c r="P200" s="12">
        <v>9000</v>
      </c>
      <c r="S200" s="2"/>
      <c r="U200" s="3"/>
    </row>
    <row r="201" spans="1:21" ht="15.75" customHeight="1">
      <c r="A201" s="11" t="s">
        <v>64</v>
      </c>
      <c r="B201" s="11" t="s">
        <v>65</v>
      </c>
      <c r="C201" s="12">
        <v>3642</v>
      </c>
      <c r="D201" s="12">
        <v>3639</v>
      </c>
      <c r="E201" s="12">
        <v>3631</v>
      </c>
      <c r="F201" s="12">
        <v>3631</v>
      </c>
      <c r="G201" s="12">
        <v>3590</v>
      </c>
      <c r="H201" s="12">
        <v>3631</v>
      </c>
      <c r="I201" s="12">
        <v>3613</v>
      </c>
      <c r="J201" s="13">
        <v>-8</v>
      </c>
      <c r="K201" s="13">
        <v>-26</v>
      </c>
      <c r="L201" s="15">
        <f t="shared" si="0"/>
        <v>4.219288174512055E-2</v>
      </c>
      <c r="M201" s="15">
        <f t="shared" si="1"/>
        <v>-7.1448200054960156E-3</v>
      </c>
      <c r="N201" s="12">
        <v>6060</v>
      </c>
      <c r="O201" s="17">
        <v>21900.66</v>
      </c>
      <c r="P201" s="12">
        <v>9900</v>
      </c>
      <c r="S201" s="2"/>
      <c r="U201" s="3"/>
    </row>
    <row r="202" spans="1:21" ht="15.75" customHeight="1">
      <c r="A202" s="11" t="s">
        <v>488</v>
      </c>
      <c r="B202" s="11" t="s">
        <v>489</v>
      </c>
      <c r="C202" s="12">
        <v>3622</v>
      </c>
      <c r="D202" s="12">
        <v>3633</v>
      </c>
      <c r="E202" s="12">
        <v>3618</v>
      </c>
      <c r="F202" s="12">
        <v>3676</v>
      </c>
      <c r="G202" s="12">
        <v>3602</v>
      </c>
      <c r="H202" s="12">
        <v>3639</v>
      </c>
      <c r="I202" s="12">
        <v>3649</v>
      </c>
      <c r="J202" s="27">
        <v>6</v>
      </c>
      <c r="K202" s="27">
        <v>16</v>
      </c>
      <c r="L202" s="15">
        <f t="shared" si="0"/>
        <v>4.4489092996555686E-2</v>
      </c>
      <c r="M202" s="15">
        <f t="shared" si="1"/>
        <v>4.404073768235618E-3</v>
      </c>
      <c r="N202" s="12">
        <v>66010</v>
      </c>
      <c r="O202" s="17">
        <v>240928.54800000001</v>
      </c>
      <c r="P202" s="12">
        <v>175030</v>
      </c>
      <c r="S202" s="2"/>
      <c r="U202" s="3"/>
    </row>
    <row r="203" spans="1:21" ht="15.75" customHeight="1">
      <c r="A203" s="19" t="s">
        <v>58</v>
      </c>
      <c r="B203" s="11" t="s">
        <v>59</v>
      </c>
      <c r="C203" s="20">
        <v>3655</v>
      </c>
      <c r="D203" s="20">
        <v>3652</v>
      </c>
      <c r="E203" s="20">
        <v>3619</v>
      </c>
      <c r="F203" s="20">
        <v>3652</v>
      </c>
      <c r="G203" s="20">
        <v>3619</v>
      </c>
      <c r="H203" s="20">
        <v>3642</v>
      </c>
      <c r="I203" s="20">
        <v>3639</v>
      </c>
      <c r="J203" s="22">
        <v>-10</v>
      </c>
      <c r="K203" s="22">
        <v>-13</v>
      </c>
      <c r="L203" s="15">
        <f t="shared" si="0"/>
        <v>4.5350172215843858E-2</v>
      </c>
      <c r="M203" s="15">
        <f t="shared" si="1"/>
        <v>-3.5596933187294635E-3</v>
      </c>
      <c r="N203" s="20">
        <v>4800</v>
      </c>
      <c r="O203" s="23">
        <v>17471.939999999999</v>
      </c>
      <c r="P203" s="20">
        <v>12360</v>
      </c>
      <c r="S203" s="2"/>
      <c r="U203" s="3"/>
    </row>
    <row r="204" spans="1:21" ht="15.75" customHeight="1">
      <c r="A204" s="19" t="s">
        <v>67</v>
      </c>
      <c r="B204" s="11" t="s">
        <v>68</v>
      </c>
      <c r="C204" s="20">
        <v>3631</v>
      </c>
      <c r="D204" s="20">
        <v>3613</v>
      </c>
      <c r="E204" s="20">
        <v>3634</v>
      </c>
      <c r="F204" s="20">
        <v>3645</v>
      </c>
      <c r="G204" s="20">
        <v>3620</v>
      </c>
      <c r="H204" s="20">
        <v>3645</v>
      </c>
      <c r="I204" s="20">
        <v>3633</v>
      </c>
      <c r="J204" s="21">
        <v>32</v>
      </c>
      <c r="K204" s="21">
        <v>20</v>
      </c>
      <c r="L204" s="15">
        <f t="shared" si="0"/>
        <v>4.6211251435132029E-2</v>
      </c>
      <c r="M204" s="15">
        <f t="shared" si="1"/>
        <v>5.5355660116246886E-3</v>
      </c>
      <c r="N204" s="20">
        <v>1740</v>
      </c>
      <c r="O204" s="23">
        <v>6321.72</v>
      </c>
      <c r="P204" s="20">
        <v>9540</v>
      </c>
      <c r="S204" s="2"/>
      <c r="U204" s="3"/>
    </row>
    <row r="205" spans="1:21" ht="15.75" customHeight="1">
      <c r="A205" s="11" t="s">
        <v>53</v>
      </c>
      <c r="B205" s="11" t="s">
        <v>54</v>
      </c>
      <c r="C205" s="12">
        <v>3680</v>
      </c>
      <c r="D205" s="12">
        <v>3685</v>
      </c>
      <c r="E205" s="12">
        <v>3670</v>
      </c>
      <c r="F205" s="12">
        <v>3670</v>
      </c>
      <c r="G205" s="12">
        <v>3639</v>
      </c>
      <c r="H205" s="12">
        <v>3655</v>
      </c>
      <c r="I205" s="12">
        <v>3652</v>
      </c>
      <c r="J205" s="13">
        <v>-30</v>
      </c>
      <c r="K205" s="13">
        <v>-33</v>
      </c>
      <c r="L205" s="15">
        <f t="shared" si="0"/>
        <v>4.9081515499425944E-2</v>
      </c>
      <c r="M205" s="15">
        <f t="shared" si="1"/>
        <v>-8.9552238805970154E-3</v>
      </c>
      <c r="N205" s="12">
        <v>1988</v>
      </c>
      <c r="O205" s="17">
        <v>7260.5079999999998</v>
      </c>
      <c r="P205" s="12">
        <v>16440</v>
      </c>
      <c r="S205" s="2"/>
      <c r="U205" s="3"/>
    </row>
    <row r="206" spans="1:21" ht="15.75" customHeight="1">
      <c r="A206" s="25" t="s">
        <v>472</v>
      </c>
      <c r="B206" s="11" t="s">
        <v>473</v>
      </c>
      <c r="C206" s="26">
        <v>3689</v>
      </c>
      <c r="D206" s="26">
        <v>3708</v>
      </c>
      <c r="E206" s="26">
        <v>3691</v>
      </c>
      <c r="F206" s="26">
        <v>3691</v>
      </c>
      <c r="G206" s="26">
        <v>3637</v>
      </c>
      <c r="H206" s="26">
        <v>3658</v>
      </c>
      <c r="I206" s="26">
        <v>3663</v>
      </c>
      <c r="J206" s="28">
        <v>-50</v>
      </c>
      <c r="K206" s="28">
        <v>-45</v>
      </c>
      <c r="L206" s="15">
        <f t="shared" si="0"/>
        <v>4.9942594718714123E-2</v>
      </c>
      <c r="M206" s="15">
        <f t="shared" si="1"/>
        <v>-1.2135922330097087E-2</v>
      </c>
      <c r="N206" s="26">
        <v>80184</v>
      </c>
      <c r="O206" s="29">
        <v>293778.592</v>
      </c>
      <c r="P206" s="26">
        <v>153154</v>
      </c>
      <c r="S206" s="2"/>
      <c r="U206" s="3"/>
    </row>
    <row r="207" spans="1:21" ht="15.75" customHeight="1">
      <c r="A207" s="25" t="s">
        <v>478</v>
      </c>
      <c r="B207" s="11" t="s">
        <v>479</v>
      </c>
      <c r="C207" s="26">
        <v>3699</v>
      </c>
      <c r="D207" s="26">
        <v>3682</v>
      </c>
      <c r="E207" s="26">
        <v>3707</v>
      </c>
      <c r="F207" s="26">
        <v>3723</v>
      </c>
      <c r="G207" s="26">
        <v>3653</v>
      </c>
      <c r="H207" s="26">
        <v>3663</v>
      </c>
      <c r="I207" s="26">
        <v>3692</v>
      </c>
      <c r="J207" s="28">
        <v>-19</v>
      </c>
      <c r="K207" s="33">
        <v>10</v>
      </c>
      <c r="L207" s="15">
        <f t="shared" si="0"/>
        <v>5.137772675086108E-2</v>
      </c>
      <c r="M207" s="15">
        <f t="shared" si="1"/>
        <v>2.7159152634437804E-3</v>
      </c>
      <c r="N207" s="26">
        <v>84990</v>
      </c>
      <c r="O207" s="29">
        <v>313786.78200000001</v>
      </c>
      <c r="P207" s="26">
        <v>161234</v>
      </c>
      <c r="S207" s="2"/>
      <c r="U207" s="3"/>
    </row>
    <row r="208" spans="1:21" ht="15.75" customHeight="1">
      <c r="A208" s="11" t="s">
        <v>412</v>
      </c>
      <c r="B208" s="11" t="s">
        <v>413</v>
      </c>
      <c r="C208" s="12">
        <v>3584</v>
      </c>
      <c r="D208" s="12">
        <v>3537</v>
      </c>
      <c r="E208" s="12">
        <v>3588</v>
      </c>
      <c r="F208" s="12">
        <v>3722</v>
      </c>
      <c r="G208" s="12">
        <v>3553</v>
      </c>
      <c r="H208" s="12">
        <v>3667</v>
      </c>
      <c r="I208" s="12">
        <v>3664</v>
      </c>
      <c r="J208" s="27">
        <v>130</v>
      </c>
      <c r="K208" s="27">
        <v>127</v>
      </c>
      <c r="L208" s="15">
        <f t="shared" si="0"/>
        <v>5.2525832376578645E-2</v>
      </c>
      <c r="M208" s="15">
        <f t="shared" si="1"/>
        <v>3.5906135142776366E-2</v>
      </c>
      <c r="N208" s="12">
        <v>158060</v>
      </c>
      <c r="O208" s="17">
        <v>579217.96400000004</v>
      </c>
      <c r="P208" s="12">
        <v>123438</v>
      </c>
      <c r="S208" s="2"/>
      <c r="U208" s="3"/>
    </row>
    <row r="209" spans="1:21" ht="15.75" customHeight="1">
      <c r="A209" s="25" t="s">
        <v>452</v>
      </c>
      <c r="B209" s="11" t="s">
        <v>453</v>
      </c>
      <c r="C209" s="26">
        <v>3698</v>
      </c>
      <c r="D209" s="26">
        <v>3691</v>
      </c>
      <c r="E209" s="26">
        <v>3699</v>
      </c>
      <c r="F209" s="26">
        <v>3704</v>
      </c>
      <c r="G209" s="26">
        <v>3658</v>
      </c>
      <c r="H209" s="26">
        <v>3671</v>
      </c>
      <c r="I209" s="26">
        <v>3683</v>
      </c>
      <c r="J209" s="28">
        <v>-20</v>
      </c>
      <c r="K209" s="28">
        <v>-8</v>
      </c>
      <c r="L209" s="15">
        <f t="shared" si="0"/>
        <v>5.3673938002296209E-2</v>
      </c>
      <c r="M209" s="15">
        <f t="shared" si="1"/>
        <v>-2.167434299647792E-3</v>
      </c>
      <c r="N209" s="26">
        <v>40176</v>
      </c>
      <c r="O209" s="29">
        <v>147989.74</v>
      </c>
      <c r="P209" s="26">
        <v>149884</v>
      </c>
      <c r="S209" s="2"/>
      <c r="U209" s="3"/>
    </row>
    <row r="210" spans="1:21" ht="15.75" customHeight="1">
      <c r="A210" s="11" t="s">
        <v>560</v>
      </c>
      <c r="B210" s="11" t="s">
        <v>561</v>
      </c>
      <c r="C210" s="12">
        <v>3621</v>
      </c>
      <c r="D210" s="12">
        <v>3619</v>
      </c>
      <c r="E210" s="12">
        <v>3620</v>
      </c>
      <c r="F210" s="12">
        <v>3700</v>
      </c>
      <c r="G210" s="12">
        <v>3609</v>
      </c>
      <c r="H210" s="12">
        <v>3677</v>
      </c>
      <c r="I210" s="12">
        <v>3665</v>
      </c>
      <c r="J210" s="27">
        <v>58</v>
      </c>
      <c r="K210" s="27">
        <v>46</v>
      </c>
      <c r="L210" s="15">
        <f t="shared" si="0"/>
        <v>5.539609644087256E-2</v>
      </c>
      <c r="M210" s="15">
        <f t="shared" si="1"/>
        <v>1.2710693561757391E-2</v>
      </c>
      <c r="N210" s="12">
        <v>424146</v>
      </c>
      <c r="O210" s="17">
        <v>1554808.3640000001</v>
      </c>
      <c r="P210" s="12">
        <v>441682</v>
      </c>
      <c r="S210" s="2"/>
      <c r="U210" s="3"/>
    </row>
    <row r="211" spans="1:21" ht="15.75" customHeight="1">
      <c r="A211" s="11" t="s">
        <v>440</v>
      </c>
      <c r="B211" s="11" t="s">
        <v>441</v>
      </c>
      <c r="C211" s="12">
        <v>3718</v>
      </c>
      <c r="D211" s="12">
        <v>3714</v>
      </c>
      <c r="E211" s="12">
        <v>3717</v>
      </c>
      <c r="F211" s="12">
        <v>3745</v>
      </c>
      <c r="G211" s="12">
        <v>3666</v>
      </c>
      <c r="H211" s="12">
        <v>3685</v>
      </c>
      <c r="I211" s="12">
        <v>3704</v>
      </c>
      <c r="J211" s="32">
        <v>-29</v>
      </c>
      <c r="K211" s="32">
        <v>-10</v>
      </c>
      <c r="L211" s="15">
        <f t="shared" si="0"/>
        <v>5.7692307692307696E-2</v>
      </c>
      <c r="M211" s="15">
        <f t="shared" si="1"/>
        <v>-2.6925148088314485E-3</v>
      </c>
      <c r="N211" s="12">
        <v>55010</v>
      </c>
      <c r="O211" s="17">
        <v>203796.37</v>
      </c>
      <c r="P211" s="12">
        <v>133854</v>
      </c>
      <c r="S211" s="2"/>
      <c r="U211" s="3"/>
    </row>
    <row r="212" spans="1:21" ht="15.75" customHeight="1">
      <c r="A212" s="25" t="s">
        <v>562</v>
      </c>
      <c r="B212" s="11" t="s">
        <v>563</v>
      </c>
      <c r="C212" s="26">
        <v>3677</v>
      </c>
      <c r="D212" s="26">
        <v>3665</v>
      </c>
      <c r="E212" s="26">
        <v>3677</v>
      </c>
      <c r="F212" s="26">
        <v>3694</v>
      </c>
      <c r="G212" s="26">
        <v>3660</v>
      </c>
      <c r="H212" s="26">
        <v>3685</v>
      </c>
      <c r="I212" s="26">
        <v>3679</v>
      </c>
      <c r="J212" s="33">
        <v>20</v>
      </c>
      <c r="K212" s="33">
        <v>14</v>
      </c>
      <c r="L212" s="15">
        <f t="shared" si="0"/>
        <v>5.7692307692307696E-2</v>
      </c>
      <c r="M212" s="15">
        <f t="shared" si="1"/>
        <v>3.819918144611187E-3</v>
      </c>
      <c r="N212" s="26">
        <v>195750</v>
      </c>
      <c r="O212" s="29">
        <v>720319.68799999997</v>
      </c>
      <c r="P212" s="26">
        <v>435496</v>
      </c>
      <c r="S212" s="2"/>
      <c r="U212" s="3"/>
    </row>
    <row r="213" spans="1:21" ht="15.75" customHeight="1">
      <c r="A213" s="11" t="s">
        <v>470</v>
      </c>
      <c r="B213" s="11" t="s">
        <v>471</v>
      </c>
      <c r="C213" s="12">
        <v>3694</v>
      </c>
      <c r="D213" s="12">
        <v>3716</v>
      </c>
      <c r="E213" s="12">
        <v>3691</v>
      </c>
      <c r="F213" s="12">
        <v>3739</v>
      </c>
      <c r="G213" s="12">
        <v>3685</v>
      </c>
      <c r="H213" s="12">
        <v>3689</v>
      </c>
      <c r="I213" s="12">
        <v>3708</v>
      </c>
      <c r="J213" s="32">
        <v>-27</v>
      </c>
      <c r="K213" s="32">
        <v>-8</v>
      </c>
      <c r="L213" s="15">
        <f t="shared" si="0"/>
        <v>5.884041331802526E-2</v>
      </c>
      <c r="M213" s="15">
        <f t="shared" si="1"/>
        <v>-2.1528525296017221E-3</v>
      </c>
      <c r="N213" s="12">
        <v>57924</v>
      </c>
      <c r="O213" s="17">
        <v>214832.64199999999</v>
      </c>
      <c r="P213" s="12">
        <v>146724</v>
      </c>
      <c r="S213" s="2"/>
      <c r="U213" s="3"/>
    </row>
    <row r="214" spans="1:21" ht="15.75" customHeight="1">
      <c r="A214" s="19" t="s">
        <v>422</v>
      </c>
      <c r="B214" s="11" t="s">
        <v>423</v>
      </c>
      <c r="C214" s="20">
        <v>3714</v>
      </c>
      <c r="D214" s="20">
        <v>3707</v>
      </c>
      <c r="E214" s="20">
        <v>3722</v>
      </c>
      <c r="F214" s="20">
        <v>3785</v>
      </c>
      <c r="G214" s="20">
        <v>3683</v>
      </c>
      <c r="H214" s="20">
        <v>3691</v>
      </c>
      <c r="I214" s="20">
        <v>3734</v>
      </c>
      <c r="J214" s="22">
        <v>-16</v>
      </c>
      <c r="K214" s="21">
        <v>27</v>
      </c>
      <c r="L214" s="15">
        <f t="shared" si="0"/>
        <v>5.9414466130884039E-2</v>
      </c>
      <c r="M214" s="15">
        <f t="shared" si="1"/>
        <v>7.2835176692743458E-3</v>
      </c>
      <c r="N214" s="20">
        <v>95346</v>
      </c>
      <c r="O214" s="23">
        <v>356070.85600000003</v>
      </c>
      <c r="P214" s="20">
        <v>122698</v>
      </c>
      <c r="S214" s="2"/>
      <c r="U214" s="3"/>
    </row>
    <row r="215" spans="1:21" ht="15.75" customHeight="1">
      <c r="A215" s="25" t="s">
        <v>462</v>
      </c>
      <c r="B215" s="11" t="s">
        <v>463</v>
      </c>
      <c r="C215" s="26">
        <v>3750</v>
      </c>
      <c r="D215" s="26">
        <v>3738</v>
      </c>
      <c r="E215" s="26">
        <v>3750</v>
      </c>
      <c r="F215" s="26">
        <v>3757</v>
      </c>
      <c r="G215" s="26">
        <v>3688</v>
      </c>
      <c r="H215" s="26">
        <v>3694</v>
      </c>
      <c r="I215" s="26">
        <v>3727</v>
      </c>
      <c r="J215" s="28">
        <v>-44</v>
      </c>
      <c r="K215" s="28">
        <v>-11</v>
      </c>
      <c r="L215" s="15">
        <f t="shared" si="0"/>
        <v>6.0275545350172217E-2</v>
      </c>
      <c r="M215" s="15">
        <f t="shared" si="1"/>
        <v>-2.9427501337613697E-3</v>
      </c>
      <c r="N215" s="26">
        <v>47768</v>
      </c>
      <c r="O215" s="29">
        <v>178045.34599999999</v>
      </c>
      <c r="P215" s="26">
        <v>153312</v>
      </c>
      <c r="S215" s="2"/>
      <c r="U215" s="3"/>
    </row>
    <row r="216" spans="1:21" ht="15.75" customHeight="1">
      <c r="A216" s="25" t="s">
        <v>468</v>
      </c>
      <c r="B216" s="11" t="s">
        <v>469</v>
      </c>
      <c r="C216" s="26">
        <v>3741</v>
      </c>
      <c r="D216" s="26">
        <v>3704</v>
      </c>
      <c r="E216" s="26">
        <v>3745</v>
      </c>
      <c r="F216" s="26">
        <v>3748</v>
      </c>
      <c r="G216" s="26">
        <v>3691</v>
      </c>
      <c r="H216" s="26">
        <v>3694</v>
      </c>
      <c r="I216" s="26">
        <v>3716</v>
      </c>
      <c r="J216" s="28">
        <v>-10</v>
      </c>
      <c r="K216" s="33">
        <v>12</v>
      </c>
      <c r="L216" s="15">
        <f t="shared" si="0"/>
        <v>6.0275545350172217E-2</v>
      </c>
      <c r="M216" s="15">
        <f t="shared" si="1"/>
        <v>3.2397408207343412E-3</v>
      </c>
      <c r="N216" s="26">
        <v>73592</v>
      </c>
      <c r="O216" s="29">
        <v>273476.71999999997</v>
      </c>
      <c r="P216" s="26">
        <v>152460</v>
      </c>
      <c r="S216" s="2"/>
      <c r="U216" s="3"/>
    </row>
    <row r="217" spans="1:21" ht="15.75" customHeight="1">
      <c r="A217" s="25" t="s">
        <v>442</v>
      </c>
      <c r="B217" s="11" t="s">
        <v>443</v>
      </c>
      <c r="C217" s="26">
        <v>3685</v>
      </c>
      <c r="D217" s="26">
        <v>3704</v>
      </c>
      <c r="E217" s="26">
        <v>3689</v>
      </c>
      <c r="F217" s="26">
        <v>3705</v>
      </c>
      <c r="G217" s="26">
        <v>3670</v>
      </c>
      <c r="H217" s="26">
        <v>3695</v>
      </c>
      <c r="I217" s="26">
        <v>3689</v>
      </c>
      <c r="J217" s="28">
        <v>-9</v>
      </c>
      <c r="K217" s="28">
        <v>-15</v>
      </c>
      <c r="L217" s="15">
        <f t="shared" si="0"/>
        <v>6.056257175660161E-2</v>
      </c>
      <c r="M217" s="15">
        <f t="shared" si="1"/>
        <v>-4.049676025917927E-3</v>
      </c>
      <c r="N217" s="26">
        <v>39000</v>
      </c>
      <c r="O217" s="29">
        <v>143883.80799999999</v>
      </c>
      <c r="P217" s="26">
        <v>131892</v>
      </c>
      <c r="S217" s="2"/>
      <c r="U217" s="3"/>
    </row>
    <row r="218" spans="1:21" ht="15.75" customHeight="1">
      <c r="A218" s="11" t="s">
        <v>450</v>
      </c>
      <c r="B218" s="11" t="s">
        <v>451</v>
      </c>
      <c r="C218" s="12">
        <v>3702</v>
      </c>
      <c r="D218" s="12">
        <v>3706</v>
      </c>
      <c r="E218" s="12">
        <v>3695</v>
      </c>
      <c r="F218" s="12">
        <v>3716</v>
      </c>
      <c r="G218" s="12">
        <v>3671</v>
      </c>
      <c r="H218" s="12">
        <v>3698</v>
      </c>
      <c r="I218" s="12">
        <v>3691</v>
      </c>
      <c r="J218" s="32">
        <v>-8</v>
      </c>
      <c r="K218" s="32">
        <v>-15</v>
      </c>
      <c r="L218" s="15">
        <f t="shared" si="0"/>
        <v>6.1423650975889782E-2</v>
      </c>
      <c r="M218" s="15">
        <f t="shared" si="1"/>
        <v>-4.0474905558553695E-3</v>
      </c>
      <c r="N218" s="12">
        <v>67304</v>
      </c>
      <c r="O218" s="17">
        <v>248459.878</v>
      </c>
      <c r="P218" s="12">
        <v>143844</v>
      </c>
      <c r="S218" s="2"/>
      <c r="U218" s="3"/>
    </row>
    <row r="219" spans="1:21" ht="15.75" customHeight="1">
      <c r="A219" s="11" t="s">
        <v>474</v>
      </c>
      <c r="B219" s="11" t="s">
        <v>475</v>
      </c>
      <c r="C219" s="12">
        <v>3658</v>
      </c>
      <c r="D219" s="12">
        <v>3663</v>
      </c>
      <c r="E219" s="12">
        <v>3650</v>
      </c>
      <c r="F219" s="12">
        <v>3706</v>
      </c>
      <c r="G219" s="12">
        <v>3650</v>
      </c>
      <c r="H219" s="12">
        <v>3699</v>
      </c>
      <c r="I219" s="12">
        <v>3682</v>
      </c>
      <c r="J219" s="27">
        <v>36</v>
      </c>
      <c r="K219" s="27">
        <v>19</v>
      </c>
      <c r="L219" s="15">
        <f t="shared" si="0"/>
        <v>6.1710677382319175E-2</v>
      </c>
      <c r="M219" s="15">
        <f t="shared" si="1"/>
        <v>5.1870051870051871E-3</v>
      </c>
      <c r="N219" s="12">
        <v>41784</v>
      </c>
      <c r="O219" s="17">
        <v>153880.46400000001</v>
      </c>
      <c r="P219" s="12">
        <v>155254</v>
      </c>
      <c r="S219" s="2"/>
      <c r="U219" s="3"/>
    </row>
    <row r="220" spans="1:21" ht="15.75" customHeight="1">
      <c r="A220" s="25" t="s">
        <v>446</v>
      </c>
      <c r="B220" s="11" t="s">
        <v>447</v>
      </c>
      <c r="C220" s="26">
        <v>3722</v>
      </c>
      <c r="D220" s="26">
        <v>3743</v>
      </c>
      <c r="E220" s="26">
        <v>3722</v>
      </c>
      <c r="F220" s="26">
        <v>3731</v>
      </c>
      <c r="G220" s="26">
        <v>3688</v>
      </c>
      <c r="H220" s="26">
        <v>3702</v>
      </c>
      <c r="I220" s="26">
        <v>3706</v>
      </c>
      <c r="J220" s="28">
        <v>-41</v>
      </c>
      <c r="K220" s="28">
        <v>-37</v>
      </c>
      <c r="L220" s="15">
        <f t="shared" si="0"/>
        <v>6.2571756601607353E-2</v>
      </c>
      <c r="M220" s="15">
        <f t="shared" si="1"/>
        <v>-9.8851188885920385E-3</v>
      </c>
      <c r="N220" s="26">
        <v>45816</v>
      </c>
      <c r="O220" s="29">
        <v>169813.35200000001</v>
      </c>
      <c r="P220" s="26">
        <v>140394</v>
      </c>
      <c r="S220" s="2"/>
      <c r="U220" s="3"/>
    </row>
    <row r="221" spans="1:21" ht="15.75" customHeight="1">
      <c r="A221" s="25" t="s">
        <v>570</v>
      </c>
      <c r="B221" s="11" t="s">
        <v>571</v>
      </c>
      <c r="C221" s="26">
        <v>3732</v>
      </c>
      <c r="D221" s="26">
        <v>3751</v>
      </c>
      <c r="E221" s="26">
        <v>3730</v>
      </c>
      <c r="F221" s="26">
        <v>3757</v>
      </c>
      <c r="G221" s="26">
        <v>3696</v>
      </c>
      <c r="H221" s="26">
        <v>3708</v>
      </c>
      <c r="I221" s="26">
        <v>3720</v>
      </c>
      <c r="J221" s="28">
        <v>-43</v>
      </c>
      <c r="K221" s="28">
        <v>-31</v>
      </c>
      <c r="L221" s="15">
        <f t="shared" si="0"/>
        <v>6.4293915040183697E-2</v>
      </c>
      <c r="M221" s="15">
        <f t="shared" si="1"/>
        <v>-8.2644628099173556E-3</v>
      </c>
      <c r="N221" s="26">
        <v>266628</v>
      </c>
      <c r="O221" s="29">
        <v>992102.90800000005</v>
      </c>
      <c r="P221" s="26">
        <v>339518</v>
      </c>
      <c r="S221" s="2"/>
      <c r="U221" s="3"/>
    </row>
    <row r="222" spans="1:21" ht="15.75" customHeight="1">
      <c r="A222" s="19" t="s">
        <v>416</v>
      </c>
      <c r="B222" s="11" t="s">
        <v>417</v>
      </c>
      <c r="C222" s="20">
        <v>3667</v>
      </c>
      <c r="D222" s="20">
        <v>3664</v>
      </c>
      <c r="E222" s="20">
        <v>3684</v>
      </c>
      <c r="F222" s="20">
        <v>3718</v>
      </c>
      <c r="G222" s="20">
        <v>3677</v>
      </c>
      <c r="H222" s="20">
        <v>3712</v>
      </c>
      <c r="I222" s="20">
        <v>3698</v>
      </c>
      <c r="J222" s="21">
        <v>48</v>
      </c>
      <c r="K222" s="21">
        <v>34</v>
      </c>
      <c r="L222" s="15">
        <f t="shared" si="0"/>
        <v>6.5442020665901268E-2</v>
      </c>
      <c r="M222" s="15">
        <f t="shared" si="1"/>
        <v>9.2794759825327519E-3</v>
      </c>
      <c r="N222" s="20">
        <v>71094</v>
      </c>
      <c r="O222" s="23">
        <v>262909.228</v>
      </c>
      <c r="P222" s="20">
        <v>122288</v>
      </c>
      <c r="S222" s="2"/>
      <c r="U222" s="3"/>
    </row>
    <row r="223" spans="1:21" ht="15.75" customHeight="1">
      <c r="A223" s="11" t="s">
        <v>418</v>
      </c>
      <c r="B223" s="11" t="s">
        <v>419</v>
      </c>
      <c r="C223" s="12">
        <v>3712</v>
      </c>
      <c r="D223" s="12">
        <v>3698</v>
      </c>
      <c r="E223" s="12">
        <v>3710</v>
      </c>
      <c r="F223" s="12">
        <v>3728</v>
      </c>
      <c r="G223" s="12">
        <v>3691</v>
      </c>
      <c r="H223" s="12">
        <v>3714</v>
      </c>
      <c r="I223" s="12">
        <v>3707</v>
      </c>
      <c r="J223" s="27">
        <v>16</v>
      </c>
      <c r="K223" s="27">
        <v>9</v>
      </c>
      <c r="L223" s="15">
        <f t="shared" si="0"/>
        <v>6.601607347876004E-2</v>
      </c>
      <c r="M223" s="15">
        <f t="shared" si="1"/>
        <v>2.4337479718766902E-3</v>
      </c>
      <c r="N223" s="12">
        <v>53764</v>
      </c>
      <c r="O223" s="17">
        <v>199324.696</v>
      </c>
      <c r="P223" s="12">
        <v>124032</v>
      </c>
      <c r="S223" s="2"/>
      <c r="U223" s="3"/>
    </row>
    <row r="224" spans="1:21" ht="15.75" customHeight="1">
      <c r="A224" s="25" t="s">
        <v>574</v>
      </c>
      <c r="B224" s="11" t="s">
        <v>575</v>
      </c>
      <c r="C224" s="26">
        <v>3731</v>
      </c>
      <c r="D224" s="26">
        <v>3711</v>
      </c>
      <c r="E224" s="26">
        <v>3723</v>
      </c>
      <c r="F224" s="26">
        <v>3740</v>
      </c>
      <c r="G224" s="26">
        <v>3708</v>
      </c>
      <c r="H224" s="26">
        <v>3714</v>
      </c>
      <c r="I224" s="26">
        <v>3722</v>
      </c>
      <c r="J224" s="33">
        <v>3</v>
      </c>
      <c r="K224" s="33">
        <v>11</v>
      </c>
      <c r="L224" s="15">
        <f t="shared" si="0"/>
        <v>6.601607347876004E-2</v>
      </c>
      <c r="M224" s="15">
        <f t="shared" si="1"/>
        <v>2.9641606036108865E-3</v>
      </c>
      <c r="N224" s="26">
        <v>98716</v>
      </c>
      <c r="O224" s="29">
        <v>367436.50199999998</v>
      </c>
      <c r="P224" s="26">
        <v>288624</v>
      </c>
      <c r="S224" s="2"/>
      <c r="U224" s="3"/>
    </row>
    <row r="225" spans="1:21" ht="15.75" customHeight="1">
      <c r="A225" s="11" t="s">
        <v>436</v>
      </c>
      <c r="B225" s="11" t="s">
        <v>437</v>
      </c>
      <c r="C225" s="12">
        <v>3725</v>
      </c>
      <c r="D225" s="12">
        <v>3731</v>
      </c>
      <c r="E225" s="12">
        <v>3734</v>
      </c>
      <c r="F225" s="12">
        <v>3768</v>
      </c>
      <c r="G225" s="12">
        <v>3682</v>
      </c>
      <c r="H225" s="12">
        <v>3715</v>
      </c>
      <c r="I225" s="12">
        <v>3720</v>
      </c>
      <c r="J225" s="32">
        <v>-16</v>
      </c>
      <c r="K225" s="32">
        <v>-11</v>
      </c>
      <c r="L225" s="15">
        <f t="shared" si="0"/>
        <v>6.630309988518944E-2</v>
      </c>
      <c r="M225" s="15">
        <f t="shared" si="1"/>
        <v>-2.9482712409541678E-3</v>
      </c>
      <c r="N225" s="12">
        <v>69570</v>
      </c>
      <c r="O225" s="17">
        <v>258866.49</v>
      </c>
      <c r="P225" s="12">
        <v>130100</v>
      </c>
      <c r="S225" s="2"/>
      <c r="U225" s="3"/>
    </row>
    <row r="226" spans="1:21" ht="15.75" customHeight="1">
      <c r="A226" s="25" t="s">
        <v>578</v>
      </c>
      <c r="B226" s="11" t="s">
        <v>579</v>
      </c>
      <c r="C226" s="26">
        <v>3727</v>
      </c>
      <c r="D226" s="26">
        <v>3723</v>
      </c>
      <c r="E226" s="26">
        <v>3710</v>
      </c>
      <c r="F226" s="26">
        <v>3728</v>
      </c>
      <c r="G226" s="26">
        <v>3709</v>
      </c>
      <c r="H226" s="26">
        <v>3717</v>
      </c>
      <c r="I226" s="26">
        <v>3716</v>
      </c>
      <c r="J226" s="28">
        <v>-6</v>
      </c>
      <c r="K226" s="28">
        <v>-7</v>
      </c>
      <c r="L226" s="15">
        <f t="shared" si="0"/>
        <v>6.6877152698048226E-2</v>
      </c>
      <c r="M226" s="15">
        <f t="shared" si="1"/>
        <v>-1.8802041364491002E-3</v>
      </c>
      <c r="N226" s="26">
        <v>77158</v>
      </c>
      <c r="O226" s="29">
        <v>286779.016</v>
      </c>
      <c r="P226" s="26">
        <v>241054</v>
      </c>
      <c r="S226" s="2"/>
      <c r="U226" s="3"/>
    </row>
    <row r="227" spans="1:21" ht="15.75" customHeight="1">
      <c r="A227" s="25" t="s">
        <v>438</v>
      </c>
      <c r="B227" s="11" t="s">
        <v>439</v>
      </c>
      <c r="C227" s="26">
        <v>3715</v>
      </c>
      <c r="D227" s="26">
        <v>3720</v>
      </c>
      <c r="E227" s="26">
        <v>3732</v>
      </c>
      <c r="F227" s="26">
        <v>3746</v>
      </c>
      <c r="G227" s="26">
        <v>3684</v>
      </c>
      <c r="H227" s="26">
        <v>3718</v>
      </c>
      <c r="I227" s="26">
        <v>3714</v>
      </c>
      <c r="J227" s="28">
        <v>-2</v>
      </c>
      <c r="K227" s="28">
        <v>-6</v>
      </c>
      <c r="L227" s="15">
        <f t="shared" si="0"/>
        <v>6.7164179104477612E-2</v>
      </c>
      <c r="M227" s="15">
        <f t="shared" si="1"/>
        <v>-1.6129032258064516E-3</v>
      </c>
      <c r="N227" s="26">
        <v>59146</v>
      </c>
      <c r="O227" s="29">
        <v>219674.62400000001</v>
      </c>
      <c r="P227" s="26">
        <v>133934</v>
      </c>
      <c r="S227" s="2"/>
      <c r="U227" s="3"/>
    </row>
    <row r="228" spans="1:21" ht="15.75" customHeight="1">
      <c r="A228" s="11" t="s">
        <v>584</v>
      </c>
      <c r="B228" s="11" t="s">
        <v>585</v>
      </c>
      <c r="C228" s="12">
        <v>3741</v>
      </c>
      <c r="D228" s="12">
        <v>3741</v>
      </c>
      <c r="E228" s="12">
        <v>3741</v>
      </c>
      <c r="F228" s="12">
        <v>3752</v>
      </c>
      <c r="G228" s="12">
        <v>3718</v>
      </c>
      <c r="H228" s="12">
        <v>3718</v>
      </c>
      <c r="I228" s="12">
        <v>3735</v>
      </c>
      <c r="J228" s="32">
        <v>-23</v>
      </c>
      <c r="K228" s="32">
        <v>-6</v>
      </c>
      <c r="L228" s="15">
        <f t="shared" si="0"/>
        <v>6.7164179104477612E-2</v>
      </c>
      <c r="M228" s="15">
        <f t="shared" si="1"/>
        <v>-1.6038492381716118E-3</v>
      </c>
      <c r="N228" s="12">
        <v>50532</v>
      </c>
      <c r="O228" s="17">
        <v>188746.22</v>
      </c>
      <c r="P228" s="12">
        <v>169304</v>
      </c>
      <c r="S228" s="2"/>
      <c r="U228" s="3"/>
    </row>
    <row r="229" spans="1:21" ht="15.75" customHeight="1">
      <c r="A229" s="11" t="s">
        <v>444</v>
      </c>
      <c r="B229" s="11" t="s">
        <v>445</v>
      </c>
      <c r="C229" s="12">
        <v>3695</v>
      </c>
      <c r="D229" s="12">
        <v>3689</v>
      </c>
      <c r="E229" s="12">
        <v>3699</v>
      </c>
      <c r="F229" s="12">
        <v>3775</v>
      </c>
      <c r="G229" s="12">
        <v>3691</v>
      </c>
      <c r="H229" s="12">
        <v>3722</v>
      </c>
      <c r="I229" s="12">
        <v>3743</v>
      </c>
      <c r="J229" s="27">
        <v>33</v>
      </c>
      <c r="K229" s="27">
        <v>54</v>
      </c>
      <c r="L229" s="15">
        <f t="shared" si="0"/>
        <v>6.8312284730195183E-2</v>
      </c>
      <c r="M229" s="15">
        <f t="shared" si="1"/>
        <v>1.4638113309840065E-2</v>
      </c>
      <c r="N229" s="12">
        <v>59012</v>
      </c>
      <c r="O229" s="17">
        <v>220882.092</v>
      </c>
      <c r="P229" s="12">
        <v>132884</v>
      </c>
      <c r="S229" s="2"/>
      <c r="U229" s="3"/>
    </row>
    <row r="230" spans="1:21" ht="15.75" customHeight="1">
      <c r="A230" s="11" t="s">
        <v>454</v>
      </c>
      <c r="B230" s="11" t="s">
        <v>455</v>
      </c>
      <c r="C230" s="12">
        <v>3671</v>
      </c>
      <c r="D230" s="12">
        <v>3683</v>
      </c>
      <c r="E230" s="12">
        <v>3666</v>
      </c>
      <c r="F230" s="12">
        <v>3729</v>
      </c>
      <c r="G230" s="12">
        <v>3636</v>
      </c>
      <c r="H230" s="12">
        <v>3724</v>
      </c>
      <c r="I230" s="12">
        <v>3673</v>
      </c>
      <c r="J230" s="27">
        <v>41</v>
      </c>
      <c r="K230" s="32">
        <v>-10</v>
      </c>
      <c r="L230" s="15">
        <f t="shared" si="0"/>
        <v>6.8886337543053955E-2</v>
      </c>
      <c r="M230" s="15">
        <f t="shared" si="1"/>
        <v>-2.7151778441487917E-3</v>
      </c>
      <c r="N230" s="12">
        <v>55656</v>
      </c>
      <c r="O230" s="17">
        <v>204437.15</v>
      </c>
      <c r="P230" s="12">
        <v>153808</v>
      </c>
      <c r="S230" s="2"/>
      <c r="U230" s="3"/>
    </row>
    <row r="231" spans="1:21" ht="15.75" customHeight="1">
      <c r="A231" s="25" t="s">
        <v>432</v>
      </c>
      <c r="B231" s="11" t="s">
        <v>433</v>
      </c>
      <c r="C231" s="26">
        <v>3773</v>
      </c>
      <c r="D231" s="26">
        <v>3782</v>
      </c>
      <c r="E231" s="26">
        <v>3766</v>
      </c>
      <c r="F231" s="26">
        <v>3780</v>
      </c>
      <c r="G231" s="26">
        <v>3699</v>
      </c>
      <c r="H231" s="26">
        <v>3725</v>
      </c>
      <c r="I231" s="26">
        <v>3731</v>
      </c>
      <c r="J231" s="28">
        <v>-57</v>
      </c>
      <c r="K231" s="28">
        <v>-51</v>
      </c>
      <c r="L231" s="15">
        <f t="shared" si="0"/>
        <v>6.9173363949483355E-2</v>
      </c>
      <c r="M231" s="15">
        <f t="shared" si="1"/>
        <v>-1.3484928609201481E-2</v>
      </c>
      <c r="N231" s="26">
        <v>83236</v>
      </c>
      <c r="O231" s="29">
        <v>310553.63199999998</v>
      </c>
      <c r="P231" s="26">
        <v>126412</v>
      </c>
      <c r="S231" s="2"/>
      <c r="U231" s="3"/>
    </row>
    <row r="232" spans="1:21" ht="15.75" customHeight="1">
      <c r="A232" s="11" t="s">
        <v>576</v>
      </c>
      <c r="B232" s="11" t="s">
        <v>577</v>
      </c>
      <c r="C232" s="12">
        <v>3714</v>
      </c>
      <c r="D232" s="12">
        <v>3722</v>
      </c>
      <c r="E232" s="12">
        <v>3725</v>
      </c>
      <c r="F232" s="12">
        <v>3738</v>
      </c>
      <c r="G232" s="12">
        <v>3707</v>
      </c>
      <c r="H232" s="12">
        <v>3727</v>
      </c>
      <c r="I232" s="12">
        <v>3723</v>
      </c>
      <c r="J232" s="27">
        <v>5</v>
      </c>
      <c r="K232" s="27">
        <v>1</v>
      </c>
      <c r="L232" s="15">
        <f t="shared" si="0"/>
        <v>6.974741676234214E-2</v>
      </c>
      <c r="M232" s="15">
        <f t="shared" si="1"/>
        <v>2.6867275658248256E-4</v>
      </c>
      <c r="N232" s="12">
        <v>89582</v>
      </c>
      <c r="O232" s="17">
        <v>333560.91600000003</v>
      </c>
      <c r="P232" s="12">
        <v>265898</v>
      </c>
      <c r="S232" s="2"/>
      <c r="U232" s="3"/>
    </row>
    <row r="233" spans="1:21" ht="15.75" customHeight="1">
      <c r="A233" s="25" t="s">
        <v>456</v>
      </c>
      <c r="B233" s="11" t="s">
        <v>457</v>
      </c>
      <c r="C233" s="26">
        <v>3724</v>
      </c>
      <c r="D233" s="26">
        <v>3673</v>
      </c>
      <c r="E233" s="26">
        <v>3730</v>
      </c>
      <c r="F233" s="26">
        <v>3750</v>
      </c>
      <c r="G233" s="26">
        <v>3714</v>
      </c>
      <c r="H233" s="26">
        <v>3731</v>
      </c>
      <c r="I233" s="26">
        <v>3731</v>
      </c>
      <c r="J233" s="33">
        <v>58</v>
      </c>
      <c r="K233" s="33">
        <v>58</v>
      </c>
      <c r="L233" s="15">
        <f t="shared" si="0"/>
        <v>7.0895522388059698E-2</v>
      </c>
      <c r="M233" s="15">
        <f t="shared" si="1"/>
        <v>1.5790906615845358E-2</v>
      </c>
      <c r="N233" s="26">
        <v>62442</v>
      </c>
      <c r="O233" s="29">
        <v>232980.06</v>
      </c>
      <c r="P233" s="26">
        <v>155138</v>
      </c>
      <c r="S233" s="2"/>
      <c r="U233" s="3"/>
    </row>
    <row r="234" spans="1:21" ht="15.75" customHeight="1">
      <c r="A234" s="11" t="s">
        <v>572</v>
      </c>
      <c r="B234" s="11" t="s">
        <v>573</v>
      </c>
      <c r="C234" s="12">
        <v>3708</v>
      </c>
      <c r="D234" s="12">
        <v>3720</v>
      </c>
      <c r="E234" s="12">
        <v>3720</v>
      </c>
      <c r="F234" s="12">
        <v>3745</v>
      </c>
      <c r="G234" s="12">
        <v>3687</v>
      </c>
      <c r="H234" s="12">
        <v>3731</v>
      </c>
      <c r="I234" s="12">
        <v>3711</v>
      </c>
      <c r="J234" s="27">
        <v>11</v>
      </c>
      <c r="K234" s="32">
        <v>-9</v>
      </c>
      <c r="L234" s="15">
        <f t="shared" si="0"/>
        <v>7.0895522388059698E-2</v>
      </c>
      <c r="M234" s="15">
        <f t="shared" si="1"/>
        <v>-2.4193548387096775E-3</v>
      </c>
      <c r="N234" s="12">
        <v>134036</v>
      </c>
      <c r="O234" s="17">
        <v>497424.65399999998</v>
      </c>
      <c r="P234" s="12">
        <v>319426</v>
      </c>
      <c r="S234" s="2"/>
      <c r="U234" s="3"/>
    </row>
    <row r="235" spans="1:21" ht="15.75" customHeight="1">
      <c r="A235" s="11" t="s">
        <v>568</v>
      </c>
      <c r="B235" s="11" t="s">
        <v>569</v>
      </c>
      <c r="C235" s="12">
        <v>3784</v>
      </c>
      <c r="D235" s="12">
        <v>3757</v>
      </c>
      <c r="E235" s="12">
        <v>3779</v>
      </c>
      <c r="F235" s="12">
        <v>3784</v>
      </c>
      <c r="G235" s="12">
        <v>3727</v>
      </c>
      <c r="H235" s="12">
        <v>3732</v>
      </c>
      <c r="I235" s="12">
        <v>3751</v>
      </c>
      <c r="J235" s="32">
        <v>-25</v>
      </c>
      <c r="K235" s="32">
        <v>-6</v>
      </c>
      <c r="L235" s="15">
        <f t="shared" si="0"/>
        <v>7.1182548794489098E-2</v>
      </c>
      <c r="M235" s="15">
        <f t="shared" si="1"/>
        <v>-1.5970188980569604E-3</v>
      </c>
      <c r="N235" s="12">
        <v>270474</v>
      </c>
      <c r="O235" s="17">
        <v>1014774.622</v>
      </c>
      <c r="P235" s="12">
        <v>394466</v>
      </c>
      <c r="S235" s="2"/>
      <c r="U235" s="3"/>
    </row>
    <row r="236" spans="1:21" ht="15.75" customHeight="1">
      <c r="A236" s="11" t="s">
        <v>564</v>
      </c>
      <c r="B236" s="11" t="s">
        <v>565</v>
      </c>
      <c r="C236" s="12">
        <v>3685</v>
      </c>
      <c r="D236" s="12">
        <v>3679</v>
      </c>
      <c r="E236" s="12">
        <v>3693</v>
      </c>
      <c r="F236" s="12">
        <v>3747</v>
      </c>
      <c r="G236" s="12">
        <v>3676</v>
      </c>
      <c r="H236" s="12">
        <v>3735</v>
      </c>
      <c r="I236" s="12">
        <v>3719</v>
      </c>
      <c r="J236" s="27">
        <v>56</v>
      </c>
      <c r="K236" s="27">
        <v>40</v>
      </c>
      <c r="L236" s="15">
        <f t="shared" si="0"/>
        <v>7.2043628013777269E-2</v>
      </c>
      <c r="M236" s="15">
        <f t="shared" si="1"/>
        <v>1.0872519706441968E-2</v>
      </c>
      <c r="N236" s="12">
        <v>303180</v>
      </c>
      <c r="O236" s="17">
        <v>1127605.4280000001</v>
      </c>
      <c r="P236" s="12">
        <v>418312</v>
      </c>
      <c r="S236" s="2"/>
      <c r="U236" s="3"/>
    </row>
    <row r="237" spans="1:21" ht="15.75" customHeight="1">
      <c r="A237" s="11" t="s">
        <v>426</v>
      </c>
      <c r="B237" s="11" t="s">
        <v>427</v>
      </c>
      <c r="C237" s="12">
        <v>3691</v>
      </c>
      <c r="D237" s="12">
        <v>3734</v>
      </c>
      <c r="E237" s="12">
        <v>3704</v>
      </c>
      <c r="F237" s="12">
        <v>3740</v>
      </c>
      <c r="G237" s="12">
        <v>3693</v>
      </c>
      <c r="H237" s="12">
        <v>3737</v>
      </c>
      <c r="I237" s="12">
        <v>3721</v>
      </c>
      <c r="J237" s="27">
        <v>3</v>
      </c>
      <c r="K237" s="13">
        <v>-13</v>
      </c>
      <c r="L237" s="15">
        <f t="shared" si="0"/>
        <v>7.2617680826636055E-2</v>
      </c>
      <c r="M237" s="15">
        <f t="shared" si="1"/>
        <v>-3.4815211569362613E-3</v>
      </c>
      <c r="N237" s="12">
        <v>68486</v>
      </c>
      <c r="O237" s="17">
        <v>254855.86199999999</v>
      </c>
      <c r="P237" s="12">
        <v>122990</v>
      </c>
      <c r="S237" s="2"/>
      <c r="U237" s="3"/>
    </row>
    <row r="238" spans="1:21" ht="15.75" customHeight="1">
      <c r="A238" s="11" t="s">
        <v>464</v>
      </c>
      <c r="B238" s="11" t="s">
        <v>465</v>
      </c>
      <c r="C238" s="12">
        <v>3694</v>
      </c>
      <c r="D238" s="12">
        <v>3727</v>
      </c>
      <c r="E238" s="12">
        <v>3693</v>
      </c>
      <c r="F238" s="12">
        <v>3741</v>
      </c>
      <c r="G238" s="12">
        <v>3673</v>
      </c>
      <c r="H238" s="12">
        <v>3741</v>
      </c>
      <c r="I238" s="12">
        <v>3704</v>
      </c>
      <c r="J238" s="27">
        <v>14</v>
      </c>
      <c r="K238" s="32">
        <v>-23</v>
      </c>
      <c r="L238" s="15">
        <f t="shared" si="0"/>
        <v>7.3765786452353613E-2</v>
      </c>
      <c r="M238" s="15">
        <f t="shared" si="1"/>
        <v>-6.1711832573115109E-3</v>
      </c>
      <c r="N238" s="12">
        <v>65198</v>
      </c>
      <c r="O238" s="17">
        <v>241494.63800000001</v>
      </c>
      <c r="P238" s="12">
        <v>152990</v>
      </c>
      <c r="S238" s="2"/>
      <c r="U238" s="3"/>
    </row>
    <row r="239" spans="1:21" ht="15.75" customHeight="1">
      <c r="A239" s="25" t="s">
        <v>582</v>
      </c>
      <c r="B239" s="11" t="s">
        <v>583</v>
      </c>
      <c r="C239" s="26">
        <v>3746</v>
      </c>
      <c r="D239" s="26">
        <v>3745</v>
      </c>
      <c r="E239" s="26">
        <v>3750</v>
      </c>
      <c r="F239" s="26">
        <v>3761</v>
      </c>
      <c r="G239" s="26">
        <v>3731</v>
      </c>
      <c r="H239" s="26">
        <v>3741</v>
      </c>
      <c r="I239" s="26">
        <v>3741</v>
      </c>
      <c r="J239" s="28">
        <v>-4</v>
      </c>
      <c r="K239" s="28">
        <v>-4</v>
      </c>
      <c r="L239" s="15">
        <f t="shared" si="0"/>
        <v>7.3765786452353613E-2</v>
      </c>
      <c r="M239" s="15">
        <f t="shared" si="1"/>
        <v>-1.068090787716956E-3</v>
      </c>
      <c r="N239" s="26">
        <v>84754</v>
      </c>
      <c r="O239" s="29">
        <v>317080.85800000001</v>
      </c>
      <c r="P239" s="26">
        <v>183640</v>
      </c>
      <c r="S239" s="2"/>
      <c r="U239" s="3"/>
    </row>
    <row r="240" spans="1:21" ht="15.75" customHeight="1">
      <c r="A240" s="11" t="s">
        <v>588</v>
      </c>
      <c r="B240" s="11" t="s">
        <v>589</v>
      </c>
      <c r="C240" s="12">
        <v>3742</v>
      </c>
      <c r="D240" s="12">
        <v>3712</v>
      </c>
      <c r="E240" s="12">
        <v>3731</v>
      </c>
      <c r="F240" s="12">
        <v>3757</v>
      </c>
      <c r="G240" s="12">
        <v>3731</v>
      </c>
      <c r="H240" s="12">
        <v>3741</v>
      </c>
      <c r="I240" s="12">
        <v>3744</v>
      </c>
      <c r="J240" s="27">
        <v>29</v>
      </c>
      <c r="K240" s="27">
        <v>32</v>
      </c>
      <c r="L240" s="15">
        <f t="shared" si="0"/>
        <v>7.3765786452353613E-2</v>
      </c>
      <c r="M240" s="15">
        <f t="shared" si="1"/>
        <v>8.6206896551724137E-3</v>
      </c>
      <c r="N240" s="12">
        <v>30136</v>
      </c>
      <c r="O240" s="17">
        <v>112830.588</v>
      </c>
      <c r="P240" s="12">
        <v>104952</v>
      </c>
      <c r="S240" s="2"/>
      <c r="U240" s="3"/>
    </row>
    <row r="241" spans="1:21" ht="15.75" customHeight="1">
      <c r="A241" s="25" t="s">
        <v>586</v>
      </c>
      <c r="B241" s="11" t="s">
        <v>587</v>
      </c>
      <c r="C241" s="26">
        <v>3718</v>
      </c>
      <c r="D241" s="26">
        <v>3735</v>
      </c>
      <c r="E241" s="26">
        <v>3711</v>
      </c>
      <c r="F241" s="26">
        <v>3750</v>
      </c>
      <c r="G241" s="26">
        <v>3670</v>
      </c>
      <c r="H241" s="26">
        <v>3742</v>
      </c>
      <c r="I241" s="26">
        <v>3712</v>
      </c>
      <c r="J241" s="33">
        <v>7</v>
      </c>
      <c r="K241" s="28">
        <v>-23</v>
      </c>
      <c r="L241" s="15">
        <f t="shared" si="0"/>
        <v>7.4052812858783013E-2</v>
      </c>
      <c r="M241" s="15">
        <f t="shared" si="1"/>
        <v>-6.1579651941097721E-3</v>
      </c>
      <c r="N241" s="26">
        <v>111326</v>
      </c>
      <c r="O241" s="29">
        <v>413257.77</v>
      </c>
      <c r="P241" s="26">
        <v>114176</v>
      </c>
      <c r="S241" s="2"/>
      <c r="U241" s="3"/>
    </row>
    <row r="242" spans="1:21" ht="15.75" customHeight="1">
      <c r="A242" s="11" t="s">
        <v>580</v>
      </c>
      <c r="B242" s="11" t="s">
        <v>581</v>
      </c>
      <c r="C242" s="12">
        <v>3717</v>
      </c>
      <c r="D242" s="12">
        <v>3716</v>
      </c>
      <c r="E242" s="12">
        <v>3710</v>
      </c>
      <c r="F242" s="12">
        <v>3781</v>
      </c>
      <c r="G242" s="12">
        <v>3710</v>
      </c>
      <c r="H242" s="12">
        <v>3746</v>
      </c>
      <c r="I242" s="12">
        <v>3745</v>
      </c>
      <c r="J242" s="27">
        <v>30</v>
      </c>
      <c r="K242" s="27">
        <v>29</v>
      </c>
      <c r="L242" s="15">
        <f t="shared" si="0"/>
        <v>7.520091848450057E-2</v>
      </c>
      <c r="M242" s="15">
        <f t="shared" si="1"/>
        <v>7.8040904198062432E-3</v>
      </c>
      <c r="N242" s="12">
        <v>126064</v>
      </c>
      <c r="O242" s="17">
        <v>472164.56</v>
      </c>
      <c r="P242" s="12">
        <v>216170</v>
      </c>
      <c r="S242" s="2"/>
      <c r="U242" s="3"/>
    </row>
    <row r="243" spans="1:21" ht="15.75" customHeight="1">
      <c r="A243" s="11" t="s">
        <v>458</v>
      </c>
      <c r="B243" s="11" t="s">
        <v>459</v>
      </c>
      <c r="C243" s="12">
        <v>3731</v>
      </c>
      <c r="D243" s="12">
        <v>3731</v>
      </c>
      <c r="E243" s="12">
        <v>3729</v>
      </c>
      <c r="F243" s="12">
        <v>3762</v>
      </c>
      <c r="G243" s="12">
        <v>3715</v>
      </c>
      <c r="H243" s="12">
        <v>3750</v>
      </c>
      <c r="I243" s="12">
        <v>3738</v>
      </c>
      <c r="J243" s="27">
        <v>19</v>
      </c>
      <c r="K243" s="27">
        <v>7</v>
      </c>
      <c r="L243" s="15">
        <f t="shared" si="0"/>
        <v>7.6349024110218142E-2</v>
      </c>
      <c r="M243" s="15">
        <f t="shared" si="1"/>
        <v>1.876172607879925E-3</v>
      </c>
      <c r="N243" s="12">
        <v>41444</v>
      </c>
      <c r="O243" s="17">
        <v>154930</v>
      </c>
      <c r="P243" s="12">
        <v>152604</v>
      </c>
      <c r="S243" s="2"/>
      <c r="U243" s="3"/>
    </row>
    <row r="244" spans="1:21" ht="15.75" customHeight="1">
      <c r="A244" s="25" t="s">
        <v>590</v>
      </c>
      <c r="B244" s="11" t="s">
        <v>591</v>
      </c>
      <c r="C244" s="26">
        <v>3741</v>
      </c>
      <c r="D244" s="26">
        <v>3744</v>
      </c>
      <c r="E244" s="26">
        <v>3745</v>
      </c>
      <c r="F244" s="26">
        <v>3779</v>
      </c>
      <c r="G244" s="26">
        <v>3739</v>
      </c>
      <c r="H244" s="26">
        <v>3761</v>
      </c>
      <c r="I244" s="26">
        <v>3760</v>
      </c>
      <c r="J244" s="33">
        <v>17</v>
      </c>
      <c r="K244" s="33">
        <v>16</v>
      </c>
      <c r="L244" s="15">
        <f t="shared" si="0"/>
        <v>7.9506314580941442E-2</v>
      </c>
      <c r="M244" s="15">
        <f t="shared" si="1"/>
        <v>4.2735042735042739E-3</v>
      </c>
      <c r="N244" s="26">
        <v>34590</v>
      </c>
      <c r="O244" s="29">
        <v>130073.152</v>
      </c>
      <c r="P244" s="26">
        <v>89572</v>
      </c>
      <c r="S244" s="2"/>
      <c r="U244" s="3"/>
    </row>
    <row r="245" spans="1:21" ht="15.75" customHeight="1">
      <c r="A245" s="11" t="s">
        <v>592</v>
      </c>
      <c r="B245" s="11" t="s">
        <v>593</v>
      </c>
      <c r="C245" s="12">
        <v>3761</v>
      </c>
      <c r="D245" s="12">
        <v>3760</v>
      </c>
      <c r="E245" s="12">
        <v>3765</v>
      </c>
      <c r="F245" s="12">
        <v>3792</v>
      </c>
      <c r="G245" s="12">
        <v>3753</v>
      </c>
      <c r="H245" s="12">
        <v>3765</v>
      </c>
      <c r="I245" s="12">
        <v>3774</v>
      </c>
      <c r="J245" s="27">
        <v>5</v>
      </c>
      <c r="K245" s="27">
        <v>14</v>
      </c>
      <c r="L245" s="15">
        <f t="shared" si="0"/>
        <v>8.0654420206659014E-2</v>
      </c>
      <c r="M245" s="15">
        <f t="shared" si="1"/>
        <v>3.7234042553191491E-3</v>
      </c>
      <c r="N245" s="12">
        <v>47394</v>
      </c>
      <c r="O245" s="17">
        <v>178872.28400000001</v>
      </c>
      <c r="P245" s="12">
        <v>58044</v>
      </c>
      <c r="S245" s="2"/>
      <c r="U245" s="3"/>
    </row>
    <row r="246" spans="1:21" ht="15.75" customHeight="1">
      <c r="A246" s="11" t="s">
        <v>430</v>
      </c>
      <c r="B246" s="11" t="s">
        <v>431</v>
      </c>
      <c r="C246" s="12">
        <v>3737</v>
      </c>
      <c r="D246" s="12">
        <v>3721</v>
      </c>
      <c r="E246" s="12">
        <v>3737</v>
      </c>
      <c r="F246" s="12">
        <v>3814</v>
      </c>
      <c r="G246" s="12">
        <v>3731</v>
      </c>
      <c r="H246" s="12">
        <v>3773</v>
      </c>
      <c r="I246" s="12">
        <v>3782</v>
      </c>
      <c r="J246" s="27">
        <v>52</v>
      </c>
      <c r="K246" s="27">
        <v>61</v>
      </c>
      <c r="L246" s="15">
        <f t="shared" si="0"/>
        <v>8.2950631458094143E-2</v>
      </c>
      <c r="M246" s="15">
        <f t="shared" si="1"/>
        <v>1.6393442622950821E-2</v>
      </c>
      <c r="N246" s="12">
        <v>68156</v>
      </c>
      <c r="O246" s="17">
        <v>257811.35</v>
      </c>
      <c r="P246" s="12">
        <v>122686</v>
      </c>
      <c r="S246" s="2"/>
      <c r="U246" s="3"/>
    </row>
    <row r="247" spans="1:21" ht="15.75" customHeight="1">
      <c r="A247" s="25" t="s">
        <v>566</v>
      </c>
      <c r="B247" s="11" t="s">
        <v>567</v>
      </c>
      <c r="C247" s="26">
        <v>3735</v>
      </c>
      <c r="D247" s="26">
        <v>3719</v>
      </c>
      <c r="E247" s="26">
        <v>3740</v>
      </c>
      <c r="F247" s="26">
        <v>3786</v>
      </c>
      <c r="G247" s="26">
        <v>3728</v>
      </c>
      <c r="H247" s="26">
        <v>3784</v>
      </c>
      <c r="I247" s="26">
        <v>3757</v>
      </c>
      <c r="J247" s="33">
        <v>65</v>
      </c>
      <c r="K247" s="33">
        <v>38</v>
      </c>
      <c r="L247" s="15">
        <f t="shared" si="0"/>
        <v>8.6107921928817457E-2</v>
      </c>
      <c r="M247" s="15">
        <f t="shared" si="1"/>
        <v>1.0217800484001076E-2</v>
      </c>
      <c r="N247" s="26">
        <v>393872</v>
      </c>
      <c r="O247" s="29">
        <v>1480165.064</v>
      </c>
      <c r="P247" s="26">
        <v>434456</v>
      </c>
      <c r="S247" s="2"/>
      <c r="U247" s="3"/>
    </row>
    <row r="248" spans="1:21" ht="15.75" customHeight="1">
      <c r="L248" s="3"/>
      <c r="M248" s="3"/>
      <c r="S248" s="2"/>
      <c r="U248" s="3"/>
    </row>
    <row r="249" spans="1:21" ht="15.75" customHeight="1">
      <c r="L249" s="3"/>
      <c r="M249" s="3"/>
      <c r="S249" s="2"/>
      <c r="U249" s="3"/>
    </row>
    <row r="250" spans="1:21" ht="15.75" customHeight="1">
      <c r="L250" s="3"/>
      <c r="M250" s="3"/>
      <c r="S250" s="2"/>
      <c r="U250" s="3"/>
    </row>
    <row r="251" spans="1:21" ht="15.75" customHeight="1">
      <c r="L251" s="3"/>
      <c r="M251" s="3"/>
      <c r="S251" s="2"/>
      <c r="U251" s="3"/>
    </row>
    <row r="252" spans="1:21" ht="15.75" customHeight="1">
      <c r="L252" s="3"/>
      <c r="M252" s="3"/>
      <c r="S252" s="2"/>
      <c r="U252" s="3"/>
    </row>
    <row r="253" spans="1:21" ht="15.75" customHeight="1">
      <c r="L253" s="3"/>
      <c r="M253" s="3"/>
      <c r="S253" s="2"/>
      <c r="U253" s="3"/>
    </row>
    <row r="254" spans="1:21" ht="15.75" customHeight="1">
      <c r="L254" s="3"/>
      <c r="M254" s="3"/>
      <c r="S254" s="2"/>
      <c r="U254" s="3"/>
    </row>
    <row r="255" spans="1:21" ht="15.75" customHeight="1">
      <c r="L255" s="3"/>
      <c r="M255" s="3"/>
      <c r="S255" s="2"/>
      <c r="U255" s="3"/>
    </row>
    <row r="256" spans="1:21" ht="15.75" customHeight="1">
      <c r="L256" s="3"/>
      <c r="M256" s="3"/>
      <c r="S256" s="2"/>
      <c r="U256" s="3"/>
    </row>
    <row r="257" spans="12:21" ht="15.75" customHeight="1">
      <c r="L257" s="3"/>
      <c r="M257" s="3"/>
      <c r="S257" s="2"/>
      <c r="U257" s="3"/>
    </row>
    <row r="258" spans="12:21" ht="15.75" customHeight="1">
      <c r="L258" s="3"/>
      <c r="M258" s="3"/>
      <c r="S258" s="2"/>
      <c r="U258" s="3"/>
    </row>
    <row r="259" spans="12:21" ht="15.75" customHeight="1">
      <c r="L259" s="3"/>
      <c r="M259" s="3"/>
      <c r="S259" s="2"/>
      <c r="U259" s="3"/>
    </row>
    <row r="260" spans="12:21" ht="15.75" customHeight="1">
      <c r="L260" s="3"/>
      <c r="M260" s="3"/>
      <c r="S260" s="2"/>
      <c r="U260" s="3"/>
    </row>
    <row r="261" spans="12:21" ht="15.75" customHeight="1">
      <c r="L261" s="3"/>
      <c r="M261" s="3"/>
      <c r="S261" s="2"/>
      <c r="U261" s="3"/>
    </row>
    <row r="262" spans="12:21" ht="15.75" customHeight="1">
      <c r="L262" s="3"/>
      <c r="M262" s="3"/>
      <c r="S262" s="2"/>
      <c r="U262" s="3"/>
    </row>
    <row r="263" spans="12:21" ht="15.75" customHeight="1">
      <c r="L263" s="3"/>
      <c r="M263" s="3"/>
      <c r="S263" s="2"/>
      <c r="U263" s="3"/>
    </row>
    <row r="264" spans="12:21" ht="15.75" customHeight="1">
      <c r="L264" s="3"/>
      <c r="M264" s="3"/>
      <c r="S264" s="2"/>
      <c r="U264" s="3"/>
    </row>
    <row r="265" spans="12:21" ht="15.75" customHeight="1">
      <c r="L265" s="3"/>
      <c r="M265" s="3"/>
      <c r="S265" s="2"/>
      <c r="U265" s="3"/>
    </row>
    <row r="266" spans="12:21" ht="15.75" customHeight="1">
      <c r="L266" s="3"/>
      <c r="M266" s="3"/>
      <c r="S266" s="2"/>
      <c r="U266" s="3"/>
    </row>
    <row r="267" spans="12:21" ht="15.75" customHeight="1">
      <c r="L267" s="3"/>
      <c r="M267" s="3"/>
      <c r="S267" s="2"/>
      <c r="U267" s="3"/>
    </row>
    <row r="268" spans="12:21" ht="15.75" customHeight="1">
      <c r="L268" s="3"/>
      <c r="M268" s="3"/>
      <c r="S268" s="2"/>
      <c r="U268" s="3"/>
    </row>
    <row r="269" spans="12:21" ht="15.75" customHeight="1">
      <c r="L269" s="3"/>
      <c r="M269" s="3"/>
      <c r="S269" s="2"/>
      <c r="U269" s="3"/>
    </row>
    <row r="270" spans="12:21" ht="15.75" customHeight="1">
      <c r="L270" s="3"/>
      <c r="M270" s="3"/>
      <c r="S270" s="2"/>
      <c r="U270" s="3"/>
    </row>
    <row r="271" spans="12:21" ht="15.75" customHeight="1">
      <c r="L271" s="3"/>
      <c r="M271" s="3"/>
      <c r="S271" s="2"/>
      <c r="U271" s="3"/>
    </row>
    <row r="272" spans="12:21" ht="15.75" customHeight="1">
      <c r="L272" s="3"/>
      <c r="M272" s="3"/>
      <c r="S272" s="2"/>
      <c r="U272" s="3"/>
    </row>
    <row r="273" spans="12:21" ht="15.75" customHeight="1">
      <c r="L273" s="3"/>
      <c r="M273" s="3"/>
      <c r="S273" s="2"/>
      <c r="U273" s="3"/>
    </row>
    <row r="274" spans="12:21" ht="15.75" customHeight="1">
      <c r="L274" s="3"/>
      <c r="M274" s="3"/>
      <c r="S274" s="2"/>
      <c r="U274" s="3"/>
    </row>
    <row r="275" spans="12:21" ht="15.75" customHeight="1">
      <c r="L275" s="3"/>
      <c r="M275" s="3"/>
      <c r="S275" s="2"/>
      <c r="U275" s="3"/>
    </row>
    <row r="276" spans="12:21" ht="15.75" customHeight="1">
      <c r="L276" s="3"/>
      <c r="M276" s="3"/>
      <c r="S276" s="2"/>
      <c r="U276" s="3"/>
    </row>
    <row r="277" spans="12:21" ht="15.75" customHeight="1">
      <c r="L277" s="3"/>
      <c r="M277" s="3"/>
      <c r="S277" s="2"/>
      <c r="U277" s="3"/>
    </row>
    <row r="278" spans="12:21" ht="15.75" customHeight="1">
      <c r="L278" s="3"/>
      <c r="M278" s="3"/>
      <c r="S278" s="2"/>
      <c r="U278" s="3"/>
    </row>
    <row r="279" spans="12:21" ht="15.75" customHeight="1">
      <c r="L279" s="3"/>
      <c r="M279" s="3"/>
      <c r="S279" s="2"/>
      <c r="U279" s="3"/>
    </row>
    <row r="280" spans="12:21" ht="15.75" customHeight="1">
      <c r="L280" s="3"/>
      <c r="M280" s="3"/>
      <c r="S280" s="2"/>
      <c r="U280" s="3"/>
    </row>
    <row r="281" spans="12:21" ht="15.75" customHeight="1">
      <c r="L281" s="3"/>
      <c r="M281" s="3"/>
      <c r="S281" s="2"/>
      <c r="U281" s="3"/>
    </row>
    <row r="282" spans="12:21" ht="15.75" customHeight="1">
      <c r="L282" s="3"/>
      <c r="M282" s="3"/>
      <c r="S282" s="2"/>
      <c r="U282" s="3"/>
    </row>
    <row r="283" spans="12:21" ht="15.75" customHeight="1">
      <c r="L283" s="3"/>
      <c r="M283" s="3"/>
      <c r="S283" s="2"/>
      <c r="U283" s="3"/>
    </row>
    <row r="284" spans="12:21" ht="15.75" customHeight="1">
      <c r="L284" s="3"/>
      <c r="M284" s="3"/>
      <c r="S284" s="2"/>
      <c r="U284" s="3"/>
    </row>
    <row r="285" spans="12:21" ht="15.75" customHeight="1">
      <c r="L285" s="3"/>
      <c r="M285" s="3"/>
      <c r="S285" s="2"/>
      <c r="U285" s="3"/>
    </row>
    <row r="286" spans="12:21" ht="15.75" customHeight="1">
      <c r="L286" s="3"/>
      <c r="M286" s="3"/>
      <c r="S286" s="2"/>
      <c r="U286" s="3"/>
    </row>
    <row r="287" spans="12:21" ht="15.75" customHeight="1">
      <c r="L287" s="3"/>
      <c r="M287" s="3"/>
      <c r="S287" s="2"/>
      <c r="U287" s="3"/>
    </row>
    <row r="288" spans="12:21" ht="15.75" customHeight="1">
      <c r="L288" s="3"/>
      <c r="M288" s="3"/>
      <c r="S288" s="2"/>
      <c r="U288" s="3"/>
    </row>
    <row r="289" spans="12:21" ht="15.75" customHeight="1">
      <c r="L289" s="3"/>
      <c r="M289" s="3"/>
      <c r="S289" s="2"/>
      <c r="U289" s="3"/>
    </row>
    <row r="290" spans="12:21" ht="15.75" customHeight="1">
      <c r="L290" s="3"/>
      <c r="M290" s="3"/>
      <c r="S290" s="2"/>
      <c r="U290" s="3"/>
    </row>
    <row r="291" spans="12:21" ht="15.75" customHeight="1">
      <c r="L291" s="3"/>
      <c r="M291" s="3"/>
      <c r="S291" s="2"/>
      <c r="U291" s="3"/>
    </row>
    <row r="292" spans="12:21" ht="15.75" customHeight="1">
      <c r="L292" s="3"/>
      <c r="M292" s="3"/>
      <c r="S292" s="2"/>
      <c r="U292" s="3"/>
    </row>
    <row r="293" spans="12:21" ht="15.75" customHeight="1">
      <c r="L293" s="3"/>
      <c r="M293" s="3"/>
      <c r="S293" s="2"/>
      <c r="U293" s="3"/>
    </row>
    <row r="294" spans="12:21" ht="15.75" customHeight="1">
      <c r="L294" s="3"/>
      <c r="M294" s="3"/>
      <c r="S294" s="2"/>
      <c r="U294" s="3"/>
    </row>
    <row r="295" spans="12:21" ht="15.75" customHeight="1">
      <c r="L295" s="3"/>
      <c r="M295" s="3"/>
      <c r="S295" s="2"/>
      <c r="U295" s="3"/>
    </row>
    <row r="296" spans="12:21" ht="15.75" customHeight="1">
      <c r="L296" s="3"/>
      <c r="M296" s="3"/>
      <c r="S296" s="2"/>
      <c r="U296" s="3"/>
    </row>
    <row r="297" spans="12:21" ht="15.75" customHeight="1">
      <c r="L297" s="3"/>
      <c r="M297" s="3"/>
      <c r="S297" s="2"/>
      <c r="U297" s="3"/>
    </row>
    <row r="298" spans="12:21" ht="15.75" customHeight="1">
      <c r="L298" s="3"/>
      <c r="M298" s="3"/>
      <c r="S298" s="2"/>
      <c r="U298" s="3"/>
    </row>
    <row r="299" spans="12:21" ht="15.75" customHeight="1">
      <c r="L299" s="3"/>
      <c r="M299" s="3"/>
      <c r="S299" s="2"/>
      <c r="U299" s="3"/>
    </row>
    <row r="300" spans="12:21" ht="15.75" customHeight="1">
      <c r="L300" s="3"/>
      <c r="M300" s="3"/>
      <c r="S300" s="2"/>
      <c r="U300" s="3"/>
    </row>
    <row r="301" spans="12:21" ht="15.75" customHeight="1">
      <c r="L301" s="3"/>
      <c r="M301" s="3"/>
      <c r="S301" s="2"/>
      <c r="U301" s="3"/>
    </row>
    <row r="302" spans="12:21" ht="15.75" customHeight="1">
      <c r="L302" s="3"/>
      <c r="M302" s="3"/>
      <c r="S302" s="2"/>
      <c r="U302" s="3"/>
    </row>
    <row r="303" spans="12:21" ht="15.75" customHeight="1">
      <c r="L303" s="3"/>
      <c r="M303" s="3"/>
      <c r="S303" s="2"/>
      <c r="U303" s="3"/>
    </row>
    <row r="304" spans="12:21" ht="15.75" customHeight="1">
      <c r="L304" s="3"/>
      <c r="M304" s="3"/>
      <c r="S304" s="2"/>
      <c r="U304" s="3"/>
    </row>
    <row r="305" spans="12:21" ht="15.75" customHeight="1">
      <c r="L305" s="3"/>
      <c r="M305" s="3"/>
      <c r="S305" s="2"/>
      <c r="U305" s="3"/>
    </row>
    <row r="306" spans="12:21" ht="15.75" customHeight="1">
      <c r="L306" s="3"/>
      <c r="M306" s="3"/>
      <c r="S306" s="2"/>
      <c r="U306" s="3"/>
    </row>
    <row r="307" spans="12:21" ht="15.75" customHeight="1">
      <c r="L307" s="3"/>
      <c r="M307" s="3"/>
      <c r="S307" s="2"/>
      <c r="U307" s="3"/>
    </row>
    <row r="308" spans="12:21" ht="15.75" customHeight="1">
      <c r="L308" s="3"/>
      <c r="M308" s="3"/>
      <c r="S308" s="2"/>
      <c r="U308" s="3"/>
    </row>
    <row r="309" spans="12:21" ht="15.75" customHeight="1">
      <c r="L309" s="3"/>
      <c r="M309" s="3"/>
      <c r="S309" s="2"/>
      <c r="U309" s="3"/>
    </row>
    <row r="310" spans="12:21" ht="15.75" customHeight="1">
      <c r="L310" s="3"/>
      <c r="M310" s="3"/>
      <c r="S310" s="2"/>
      <c r="U310" s="3"/>
    </row>
    <row r="311" spans="12:21" ht="15.75" customHeight="1">
      <c r="L311" s="3"/>
      <c r="M311" s="3"/>
      <c r="S311" s="2"/>
      <c r="U311" s="3"/>
    </row>
    <row r="312" spans="12:21" ht="15.75" customHeight="1">
      <c r="L312" s="3"/>
      <c r="M312" s="3"/>
      <c r="S312" s="2"/>
      <c r="U312" s="3"/>
    </row>
    <row r="313" spans="12:21" ht="15.75" customHeight="1">
      <c r="L313" s="3"/>
      <c r="M313" s="3"/>
      <c r="S313" s="2"/>
      <c r="U313" s="3"/>
    </row>
    <row r="314" spans="12:21" ht="15.75" customHeight="1">
      <c r="L314" s="3"/>
      <c r="M314" s="3"/>
      <c r="S314" s="2"/>
      <c r="U314" s="3"/>
    </row>
    <row r="315" spans="12:21" ht="15.75" customHeight="1">
      <c r="L315" s="3"/>
      <c r="M315" s="3"/>
      <c r="S315" s="2"/>
      <c r="U315" s="3"/>
    </row>
    <row r="316" spans="12:21" ht="15.75" customHeight="1">
      <c r="L316" s="3"/>
      <c r="M316" s="3"/>
      <c r="S316" s="2"/>
      <c r="U316" s="3"/>
    </row>
    <row r="317" spans="12:21" ht="15.75" customHeight="1">
      <c r="L317" s="3"/>
      <c r="M317" s="3"/>
      <c r="S317" s="2"/>
      <c r="U317" s="3"/>
    </row>
    <row r="318" spans="12:21" ht="15.75" customHeight="1">
      <c r="L318" s="3"/>
      <c r="M318" s="3"/>
      <c r="S318" s="2"/>
      <c r="U318" s="3"/>
    </row>
    <row r="319" spans="12:21" ht="15.75" customHeight="1">
      <c r="L319" s="3"/>
      <c r="M319" s="3"/>
      <c r="S319" s="2"/>
      <c r="U319" s="3"/>
    </row>
    <row r="320" spans="12:21" ht="15.75" customHeight="1">
      <c r="L320" s="3"/>
      <c r="M320" s="3"/>
      <c r="S320" s="2"/>
      <c r="U320" s="3"/>
    </row>
    <row r="321" spans="12:21" ht="15.75" customHeight="1">
      <c r="L321" s="3"/>
      <c r="M321" s="3"/>
      <c r="S321" s="2"/>
      <c r="U321" s="3"/>
    </row>
    <row r="322" spans="12:21" ht="15.75" customHeight="1">
      <c r="L322" s="3"/>
      <c r="M322" s="3"/>
      <c r="S322" s="2"/>
      <c r="U322" s="3"/>
    </row>
    <row r="323" spans="12:21" ht="15.75" customHeight="1">
      <c r="L323" s="3"/>
      <c r="M323" s="3"/>
      <c r="S323" s="2"/>
      <c r="U323" s="3"/>
    </row>
    <row r="324" spans="12:21" ht="15.75" customHeight="1">
      <c r="L324" s="3"/>
      <c r="M324" s="3"/>
      <c r="S324" s="2"/>
      <c r="U324" s="3"/>
    </row>
    <row r="325" spans="12:21" ht="15.75" customHeight="1">
      <c r="L325" s="3"/>
      <c r="M325" s="3"/>
      <c r="S325" s="2"/>
      <c r="U325" s="3"/>
    </row>
    <row r="326" spans="12:21" ht="15.75" customHeight="1">
      <c r="L326" s="3"/>
      <c r="M326" s="3"/>
      <c r="S326" s="2"/>
      <c r="U326" s="3"/>
    </row>
    <row r="327" spans="12:21" ht="15.75" customHeight="1">
      <c r="L327" s="3"/>
      <c r="M327" s="3"/>
      <c r="S327" s="2"/>
      <c r="U327" s="3"/>
    </row>
    <row r="328" spans="12:21" ht="15.75" customHeight="1">
      <c r="L328" s="3"/>
      <c r="M328" s="3"/>
      <c r="S328" s="2"/>
      <c r="U328" s="3"/>
    </row>
    <row r="329" spans="12:21" ht="15.75" customHeight="1">
      <c r="L329" s="3"/>
      <c r="M329" s="3"/>
      <c r="S329" s="2"/>
      <c r="U329" s="3"/>
    </row>
    <row r="330" spans="12:21" ht="15.75" customHeight="1">
      <c r="L330" s="3"/>
      <c r="M330" s="3"/>
      <c r="S330" s="2"/>
      <c r="U330" s="3"/>
    </row>
    <row r="331" spans="12:21" ht="15.75" customHeight="1">
      <c r="L331" s="3"/>
      <c r="M331" s="3"/>
      <c r="S331" s="2"/>
      <c r="U331" s="3"/>
    </row>
    <row r="332" spans="12:21" ht="15.75" customHeight="1">
      <c r="L332" s="3"/>
      <c r="M332" s="3"/>
      <c r="S332" s="2"/>
      <c r="U332" s="3"/>
    </row>
    <row r="333" spans="12:21" ht="15.75" customHeight="1">
      <c r="L333" s="3"/>
      <c r="M333" s="3"/>
      <c r="S333" s="2"/>
      <c r="U333" s="3"/>
    </row>
    <row r="334" spans="12:21" ht="15.75" customHeight="1">
      <c r="L334" s="3"/>
      <c r="M334" s="3"/>
      <c r="S334" s="2"/>
      <c r="U334" s="3"/>
    </row>
    <row r="335" spans="12:21" ht="15.75" customHeight="1">
      <c r="L335" s="3"/>
      <c r="M335" s="3"/>
      <c r="S335" s="2"/>
      <c r="U335" s="3"/>
    </row>
    <row r="336" spans="12:21" ht="15.75" customHeight="1">
      <c r="L336" s="3"/>
      <c r="M336" s="3"/>
      <c r="S336" s="2"/>
      <c r="U336" s="3"/>
    </row>
    <row r="337" spans="12:21" ht="15.75" customHeight="1">
      <c r="L337" s="3"/>
      <c r="M337" s="3"/>
      <c r="S337" s="2"/>
      <c r="U337" s="3"/>
    </row>
    <row r="338" spans="12:21" ht="15.75" customHeight="1">
      <c r="L338" s="3"/>
      <c r="M338" s="3"/>
      <c r="S338" s="2"/>
      <c r="U338" s="3"/>
    </row>
    <row r="339" spans="12:21" ht="15.75" customHeight="1">
      <c r="L339" s="3"/>
      <c r="M339" s="3"/>
      <c r="S339" s="2"/>
      <c r="U339" s="3"/>
    </row>
    <row r="340" spans="12:21" ht="15.75" customHeight="1">
      <c r="L340" s="3"/>
      <c r="M340" s="3"/>
      <c r="S340" s="2"/>
      <c r="U340" s="3"/>
    </row>
    <row r="341" spans="12:21" ht="15.75" customHeight="1">
      <c r="L341" s="3"/>
      <c r="M341" s="3"/>
      <c r="S341" s="2"/>
      <c r="U341" s="3"/>
    </row>
    <row r="342" spans="12:21" ht="15.75" customHeight="1">
      <c r="L342" s="3"/>
      <c r="M342" s="3"/>
      <c r="S342" s="2"/>
      <c r="U342" s="3"/>
    </row>
    <row r="343" spans="12:21" ht="15.75" customHeight="1">
      <c r="L343" s="3"/>
      <c r="M343" s="3"/>
      <c r="S343" s="2"/>
      <c r="U343" s="3"/>
    </row>
    <row r="344" spans="12:21" ht="15.75" customHeight="1">
      <c r="L344" s="3"/>
      <c r="M344" s="3"/>
      <c r="S344" s="2"/>
      <c r="U344" s="3"/>
    </row>
    <row r="345" spans="12:21" ht="15.75" customHeight="1">
      <c r="L345" s="3"/>
      <c r="M345" s="3"/>
      <c r="S345" s="2"/>
      <c r="U345" s="3"/>
    </row>
    <row r="346" spans="12:21" ht="15.75" customHeight="1">
      <c r="L346" s="3"/>
      <c r="M346" s="3"/>
      <c r="S346" s="2"/>
      <c r="U346" s="3"/>
    </row>
    <row r="347" spans="12:21" ht="15.75" customHeight="1">
      <c r="L347" s="3"/>
      <c r="M347" s="3"/>
      <c r="S347" s="2"/>
      <c r="U347" s="3"/>
    </row>
    <row r="348" spans="12:21" ht="15.75" customHeight="1">
      <c r="L348" s="3"/>
      <c r="M348" s="3"/>
      <c r="S348" s="2"/>
      <c r="U348" s="3"/>
    </row>
    <row r="349" spans="12:21" ht="15.75" customHeight="1">
      <c r="L349" s="3"/>
      <c r="M349" s="3"/>
      <c r="S349" s="2"/>
      <c r="U349" s="3"/>
    </row>
    <row r="350" spans="12:21" ht="15.75" customHeight="1">
      <c r="L350" s="3"/>
      <c r="M350" s="3"/>
      <c r="S350" s="2"/>
      <c r="U350" s="3"/>
    </row>
    <row r="351" spans="12:21" ht="15.75" customHeight="1">
      <c r="L351" s="3"/>
      <c r="M351" s="3"/>
      <c r="S351" s="2"/>
      <c r="U351" s="3"/>
    </row>
    <row r="352" spans="12:21" ht="15.75" customHeight="1">
      <c r="L352" s="3"/>
      <c r="M352" s="3"/>
      <c r="S352" s="2"/>
      <c r="U352" s="3"/>
    </row>
    <row r="353" spans="12:21" ht="15.75" customHeight="1">
      <c r="L353" s="3"/>
      <c r="M353" s="3"/>
      <c r="S353" s="2"/>
      <c r="U353" s="3"/>
    </row>
    <row r="354" spans="12:21" ht="15.75" customHeight="1">
      <c r="L354" s="3"/>
      <c r="M354" s="3"/>
      <c r="S354" s="2"/>
      <c r="U354" s="3"/>
    </row>
    <row r="355" spans="12:21" ht="15.75" customHeight="1">
      <c r="L355" s="3"/>
      <c r="M355" s="3"/>
      <c r="S355" s="2"/>
      <c r="U355" s="3"/>
    </row>
    <row r="356" spans="12:21" ht="15.75" customHeight="1">
      <c r="L356" s="3"/>
      <c r="M356" s="3"/>
      <c r="S356" s="2"/>
      <c r="U356" s="3"/>
    </row>
    <row r="357" spans="12:21" ht="15.75" customHeight="1">
      <c r="L357" s="3"/>
      <c r="M357" s="3"/>
      <c r="S357" s="2"/>
      <c r="U357" s="3"/>
    </row>
    <row r="358" spans="12:21" ht="15.75" customHeight="1">
      <c r="L358" s="3"/>
      <c r="M358" s="3"/>
      <c r="S358" s="2"/>
      <c r="U358" s="3"/>
    </row>
    <row r="359" spans="12:21" ht="15.75" customHeight="1">
      <c r="L359" s="3"/>
      <c r="M359" s="3"/>
      <c r="S359" s="2"/>
      <c r="U359" s="3"/>
    </row>
    <row r="360" spans="12:21" ht="15.75" customHeight="1">
      <c r="L360" s="3"/>
      <c r="M360" s="3"/>
      <c r="S360" s="2"/>
      <c r="U360" s="3"/>
    </row>
    <row r="361" spans="12:21" ht="15.75" customHeight="1">
      <c r="L361" s="3"/>
      <c r="M361" s="3"/>
      <c r="S361" s="2"/>
      <c r="U361" s="3"/>
    </row>
    <row r="362" spans="12:21" ht="15.75" customHeight="1">
      <c r="L362" s="3"/>
      <c r="M362" s="3"/>
      <c r="S362" s="2"/>
      <c r="U362" s="3"/>
    </row>
    <row r="363" spans="12:21" ht="15.75" customHeight="1">
      <c r="L363" s="3"/>
      <c r="M363" s="3"/>
      <c r="S363" s="2"/>
      <c r="U363" s="3"/>
    </row>
    <row r="364" spans="12:21" ht="15.75" customHeight="1">
      <c r="L364" s="3"/>
      <c r="M364" s="3"/>
      <c r="S364" s="2"/>
      <c r="U364" s="3"/>
    </row>
    <row r="365" spans="12:21" ht="15.75" customHeight="1">
      <c r="L365" s="3"/>
      <c r="M365" s="3"/>
      <c r="S365" s="2"/>
      <c r="U365" s="3"/>
    </row>
    <row r="366" spans="12:21" ht="15.75" customHeight="1">
      <c r="L366" s="3"/>
      <c r="M366" s="3"/>
      <c r="S366" s="2"/>
      <c r="U366" s="3"/>
    </row>
    <row r="367" spans="12:21" ht="15.75" customHeight="1">
      <c r="L367" s="3"/>
      <c r="M367" s="3"/>
      <c r="S367" s="2"/>
      <c r="U367" s="3"/>
    </row>
    <row r="368" spans="12:21" ht="15.75" customHeight="1">
      <c r="L368" s="3"/>
      <c r="M368" s="3"/>
      <c r="S368" s="2"/>
      <c r="U368" s="3"/>
    </row>
    <row r="369" spans="12:21" ht="15.75" customHeight="1">
      <c r="L369" s="3"/>
      <c r="M369" s="3"/>
      <c r="S369" s="2"/>
      <c r="U369" s="3"/>
    </row>
    <row r="370" spans="12:21" ht="15.75" customHeight="1">
      <c r="L370" s="3"/>
      <c r="M370" s="3"/>
      <c r="S370" s="2"/>
      <c r="U370" s="3"/>
    </row>
    <row r="371" spans="12:21" ht="15.75" customHeight="1">
      <c r="L371" s="3"/>
      <c r="M371" s="3"/>
      <c r="S371" s="2"/>
      <c r="U371" s="3"/>
    </row>
    <row r="372" spans="12:21" ht="15.75" customHeight="1">
      <c r="L372" s="3"/>
      <c r="M372" s="3"/>
      <c r="S372" s="2"/>
      <c r="U372" s="3"/>
    </row>
    <row r="373" spans="12:21" ht="15.75" customHeight="1">
      <c r="L373" s="3"/>
      <c r="M373" s="3"/>
      <c r="S373" s="2"/>
      <c r="U373" s="3"/>
    </row>
    <row r="374" spans="12:21" ht="15.75" customHeight="1">
      <c r="L374" s="3"/>
      <c r="M374" s="3"/>
      <c r="S374" s="2"/>
      <c r="U374" s="3"/>
    </row>
    <row r="375" spans="12:21" ht="15.75" customHeight="1">
      <c r="L375" s="3"/>
      <c r="M375" s="3"/>
      <c r="S375" s="2"/>
      <c r="U375" s="3"/>
    </row>
    <row r="376" spans="12:21" ht="15.75" customHeight="1">
      <c r="L376" s="3"/>
      <c r="M376" s="3"/>
      <c r="S376" s="2"/>
      <c r="U376" s="3"/>
    </row>
    <row r="377" spans="12:21" ht="15.75" customHeight="1">
      <c r="L377" s="3"/>
      <c r="M377" s="3"/>
      <c r="S377" s="2"/>
      <c r="U377" s="3"/>
    </row>
    <row r="378" spans="12:21" ht="15.75" customHeight="1">
      <c r="L378" s="3"/>
      <c r="M378" s="3"/>
      <c r="S378" s="2"/>
      <c r="U378" s="3"/>
    </row>
    <row r="379" spans="12:21" ht="15.75" customHeight="1">
      <c r="L379" s="3"/>
      <c r="M379" s="3"/>
      <c r="S379" s="2"/>
      <c r="U379" s="3"/>
    </row>
    <row r="380" spans="12:21" ht="15.75" customHeight="1">
      <c r="L380" s="3"/>
      <c r="M380" s="3"/>
      <c r="S380" s="2"/>
      <c r="U380" s="3"/>
    </row>
    <row r="381" spans="12:21" ht="15.75" customHeight="1">
      <c r="L381" s="3"/>
      <c r="M381" s="3"/>
      <c r="S381" s="2"/>
      <c r="U381" s="3"/>
    </row>
    <row r="382" spans="12:21" ht="15.75" customHeight="1">
      <c r="L382" s="3"/>
      <c r="M382" s="3"/>
      <c r="S382" s="2"/>
      <c r="U382" s="3"/>
    </row>
    <row r="383" spans="12:21" ht="15.75" customHeight="1">
      <c r="L383" s="3"/>
      <c r="M383" s="3"/>
      <c r="S383" s="2"/>
      <c r="U383" s="3"/>
    </row>
    <row r="384" spans="12:21" ht="15.75" customHeight="1">
      <c r="L384" s="3"/>
      <c r="M384" s="3"/>
      <c r="S384" s="2"/>
      <c r="U384" s="3"/>
    </row>
    <row r="385" spans="12:21" ht="15.75" customHeight="1">
      <c r="L385" s="3"/>
      <c r="M385" s="3"/>
      <c r="S385" s="2"/>
      <c r="U385" s="3"/>
    </row>
    <row r="386" spans="12:21" ht="15.75" customHeight="1">
      <c r="L386" s="3"/>
      <c r="M386" s="3"/>
      <c r="S386" s="2"/>
      <c r="U386" s="3"/>
    </row>
    <row r="387" spans="12:21" ht="15.75" customHeight="1">
      <c r="L387" s="3"/>
      <c r="M387" s="3"/>
      <c r="S387" s="2"/>
      <c r="U387" s="3"/>
    </row>
    <row r="388" spans="12:21" ht="15.75" customHeight="1">
      <c r="L388" s="3"/>
      <c r="M388" s="3"/>
      <c r="S388" s="2"/>
      <c r="U388" s="3"/>
    </row>
    <row r="389" spans="12:21" ht="15.75" customHeight="1">
      <c r="L389" s="3"/>
      <c r="M389" s="3"/>
      <c r="S389" s="2"/>
      <c r="U389" s="3"/>
    </row>
    <row r="390" spans="12:21" ht="15.75" customHeight="1">
      <c r="L390" s="3"/>
      <c r="M390" s="3"/>
      <c r="S390" s="2"/>
      <c r="U390" s="3"/>
    </row>
    <row r="391" spans="12:21" ht="15.75" customHeight="1">
      <c r="L391" s="3"/>
      <c r="M391" s="3"/>
      <c r="S391" s="2"/>
      <c r="U391" s="3"/>
    </row>
    <row r="392" spans="12:21" ht="15.75" customHeight="1">
      <c r="L392" s="3"/>
      <c r="M392" s="3"/>
      <c r="S392" s="2"/>
      <c r="U392" s="3"/>
    </row>
    <row r="393" spans="12:21" ht="15.75" customHeight="1">
      <c r="L393" s="3"/>
      <c r="M393" s="3"/>
      <c r="S393" s="2"/>
      <c r="U393" s="3"/>
    </row>
    <row r="394" spans="12:21" ht="15.75" customHeight="1">
      <c r="L394" s="3"/>
      <c r="M394" s="3"/>
      <c r="S394" s="2"/>
      <c r="U394" s="3"/>
    </row>
    <row r="395" spans="12:21" ht="15.75" customHeight="1">
      <c r="L395" s="3"/>
      <c r="M395" s="3"/>
      <c r="S395" s="2"/>
      <c r="U395" s="3"/>
    </row>
    <row r="396" spans="12:21" ht="15.75" customHeight="1">
      <c r="L396" s="3"/>
      <c r="M396" s="3"/>
      <c r="S396" s="2"/>
      <c r="U396" s="3"/>
    </row>
    <row r="397" spans="12:21" ht="15.75" customHeight="1">
      <c r="L397" s="3"/>
      <c r="M397" s="3"/>
      <c r="S397" s="2"/>
      <c r="U397" s="3"/>
    </row>
    <row r="398" spans="12:21" ht="15.75" customHeight="1">
      <c r="L398" s="3"/>
      <c r="M398" s="3"/>
      <c r="S398" s="2"/>
      <c r="U398" s="3"/>
    </row>
    <row r="399" spans="12:21" ht="15.75" customHeight="1">
      <c r="L399" s="3"/>
      <c r="M399" s="3"/>
      <c r="S399" s="2"/>
      <c r="U399" s="3"/>
    </row>
    <row r="400" spans="12:21" ht="15.75" customHeight="1">
      <c r="L400" s="3"/>
      <c r="M400" s="3"/>
      <c r="S400" s="2"/>
      <c r="U400" s="3"/>
    </row>
    <row r="401" spans="12:21" ht="15.75" customHeight="1">
      <c r="L401" s="3"/>
      <c r="M401" s="3"/>
      <c r="S401" s="2"/>
      <c r="U401" s="3"/>
    </row>
    <row r="402" spans="12:21" ht="15.75" customHeight="1">
      <c r="L402" s="3"/>
      <c r="M402" s="3"/>
      <c r="S402" s="2"/>
      <c r="U402" s="3"/>
    </row>
    <row r="403" spans="12:21" ht="15.75" customHeight="1">
      <c r="L403" s="3"/>
      <c r="M403" s="3"/>
      <c r="S403" s="2"/>
      <c r="U403" s="3"/>
    </row>
    <row r="404" spans="12:21" ht="15.75" customHeight="1">
      <c r="L404" s="3"/>
      <c r="M404" s="3"/>
      <c r="S404" s="2"/>
      <c r="U404" s="3"/>
    </row>
    <row r="405" spans="12:21" ht="15.75" customHeight="1">
      <c r="L405" s="3"/>
      <c r="M405" s="3"/>
      <c r="S405" s="2"/>
      <c r="U405" s="3"/>
    </row>
    <row r="406" spans="12:21" ht="15.75" customHeight="1">
      <c r="L406" s="3"/>
      <c r="M406" s="3"/>
      <c r="S406" s="2"/>
      <c r="U406" s="3"/>
    </row>
    <row r="407" spans="12:21" ht="15.75" customHeight="1">
      <c r="L407" s="3"/>
      <c r="M407" s="3"/>
      <c r="S407" s="2"/>
      <c r="U407" s="3"/>
    </row>
    <row r="408" spans="12:21" ht="15.75" customHeight="1">
      <c r="L408" s="3"/>
      <c r="M408" s="3"/>
      <c r="S408" s="2"/>
      <c r="U408" s="3"/>
    </row>
    <row r="409" spans="12:21" ht="15.75" customHeight="1">
      <c r="L409" s="3"/>
      <c r="M409" s="3"/>
      <c r="S409" s="2"/>
      <c r="U409" s="3"/>
    </row>
    <row r="410" spans="12:21" ht="15.75" customHeight="1">
      <c r="L410" s="3"/>
      <c r="M410" s="3"/>
      <c r="S410" s="2"/>
      <c r="U410" s="3"/>
    </row>
    <row r="411" spans="12:21" ht="15.75" customHeight="1">
      <c r="L411" s="3"/>
      <c r="M411" s="3"/>
      <c r="S411" s="2"/>
      <c r="U411" s="3"/>
    </row>
    <row r="412" spans="12:21" ht="15.75" customHeight="1">
      <c r="L412" s="3"/>
      <c r="M412" s="3"/>
      <c r="S412" s="2"/>
      <c r="U412" s="3"/>
    </row>
    <row r="413" spans="12:21" ht="15.75" customHeight="1">
      <c r="L413" s="3"/>
      <c r="M413" s="3"/>
      <c r="S413" s="2"/>
      <c r="U413" s="3"/>
    </row>
    <row r="414" spans="12:21" ht="15.75" customHeight="1">
      <c r="L414" s="3"/>
      <c r="M414" s="3"/>
      <c r="S414" s="2"/>
      <c r="U414" s="3"/>
    </row>
    <row r="415" spans="12:21" ht="15.75" customHeight="1">
      <c r="L415" s="3"/>
      <c r="M415" s="3"/>
      <c r="S415" s="2"/>
      <c r="U415" s="3"/>
    </row>
    <row r="416" spans="12:21" ht="15.75" customHeight="1">
      <c r="L416" s="3"/>
      <c r="M416" s="3"/>
      <c r="S416" s="2"/>
      <c r="U416" s="3"/>
    </row>
    <row r="417" spans="12:21" ht="15.75" customHeight="1">
      <c r="L417" s="3"/>
      <c r="M417" s="3"/>
      <c r="S417" s="2"/>
      <c r="U417" s="3"/>
    </row>
    <row r="418" spans="12:21" ht="15.75" customHeight="1">
      <c r="L418" s="3"/>
      <c r="M418" s="3"/>
      <c r="S418" s="2"/>
      <c r="U418" s="3"/>
    </row>
    <row r="419" spans="12:21" ht="15.75" customHeight="1">
      <c r="L419" s="3"/>
      <c r="M419" s="3"/>
      <c r="S419" s="2"/>
      <c r="U419" s="3"/>
    </row>
    <row r="420" spans="12:21" ht="15.75" customHeight="1">
      <c r="L420" s="3"/>
      <c r="M420" s="3"/>
      <c r="S420" s="2"/>
      <c r="U420" s="3"/>
    </row>
    <row r="421" spans="12:21" ht="15.75" customHeight="1">
      <c r="L421" s="3"/>
      <c r="M421" s="3"/>
      <c r="S421" s="2"/>
      <c r="U421" s="3"/>
    </row>
    <row r="422" spans="12:21" ht="15.75" customHeight="1">
      <c r="L422" s="3"/>
      <c r="M422" s="3"/>
      <c r="S422" s="2"/>
      <c r="U422" s="3"/>
    </row>
    <row r="423" spans="12:21" ht="15.75" customHeight="1">
      <c r="L423" s="3"/>
      <c r="M423" s="3"/>
      <c r="S423" s="2"/>
      <c r="U423" s="3"/>
    </row>
    <row r="424" spans="12:21" ht="15.75" customHeight="1">
      <c r="L424" s="3"/>
      <c r="M424" s="3"/>
      <c r="S424" s="2"/>
      <c r="U424" s="3"/>
    </row>
    <row r="425" spans="12:21" ht="15.75" customHeight="1">
      <c r="L425" s="3"/>
      <c r="M425" s="3"/>
      <c r="S425" s="2"/>
      <c r="U425" s="3"/>
    </row>
    <row r="426" spans="12:21" ht="15.75" customHeight="1">
      <c r="L426" s="3"/>
      <c r="M426" s="3"/>
      <c r="S426" s="2"/>
      <c r="U426" s="3"/>
    </row>
    <row r="427" spans="12:21" ht="15.75" customHeight="1">
      <c r="L427" s="3"/>
      <c r="M427" s="3"/>
      <c r="S427" s="2"/>
      <c r="U427" s="3"/>
    </row>
    <row r="428" spans="12:21" ht="15.75" customHeight="1">
      <c r="L428" s="3"/>
      <c r="M428" s="3"/>
      <c r="S428" s="2"/>
      <c r="U428" s="3"/>
    </row>
    <row r="429" spans="12:21" ht="15.75" customHeight="1">
      <c r="L429" s="3"/>
      <c r="M429" s="3"/>
      <c r="S429" s="2"/>
      <c r="U429" s="3"/>
    </row>
    <row r="430" spans="12:21" ht="15.75" customHeight="1">
      <c r="L430" s="3"/>
      <c r="M430" s="3"/>
      <c r="S430" s="2"/>
      <c r="U430" s="3"/>
    </row>
    <row r="431" spans="12:21" ht="15.75" customHeight="1">
      <c r="L431" s="3"/>
      <c r="M431" s="3"/>
      <c r="S431" s="2"/>
      <c r="U431" s="3"/>
    </row>
    <row r="432" spans="12:21" ht="15.75" customHeight="1">
      <c r="L432" s="3"/>
      <c r="M432" s="3"/>
      <c r="S432" s="2"/>
      <c r="U432" s="3"/>
    </row>
    <row r="433" spans="12:21" ht="15.75" customHeight="1">
      <c r="L433" s="3"/>
      <c r="M433" s="3"/>
      <c r="S433" s="2"/>
      <c r="U433" s="3"/>
    </row>
    <row r="434" spans="12:21" ht="15.75" customHeight="1">
      <c r="L434" s="3"/>
      <c r="M434" s="3"/>
      <c r="S434" s="2"/>
      <c r="U434" s="3"/>
    </row>
    <row r="435" spans="12:21" ht="15.75" customHeight="1">
      <c r="L435" s="3"/>
      <c r="M435" s="3"/>
      <c r="S435" s="2"/>
      <c r="U435" s="3"/>
    </row>
    <row r="436" spans="12:21" ht="15.75" customHeight="1">
      <c r="L436" s="3"/>
      <c r="M436" s="3"/>
      <c r="S436" s="2"/>
      <c r="U436" s="3"/>
    </row>
    <row r="437" spans="12:21" ht="15.75" customHeight="1">
      <c r="L437" s="3"/>
      <c r="M437" s="3"/>
      <c r="S437" s="2"/>
      <c r="U437" s="3"/>
    </row>
    <row r="438" spans="12:21" ht="15.75" customHeight="1">
      <c r="L438" s="3"/>
      <c r="M438" s="3"/>
      <c r="S438" s="2"/>
      <c r="U438" s="3"/>
    </row>
    <row r="439" spans="12:21" ht="15.75" customHeight="1">
      <c r="L439" s="3"/>
      <c r="M439" s="3"/>
      <c r="S439" s="2"/>
      <c r="U439" s="3"/>
    </row>
    <row r="440" spans="12:21" ht="15.75" customHeight="1">
      <c r="L440" s="3"/>
      <c r="M440" s="3"/>
      <c r="S440" s="2"/>
      <c r="U440" s="3"/>
    </row>
    <row r="441" spans="12:21" ht="15.75" customHeight="1">
      <c r="L441" s="3"/>
      <c r="M441" s="3"/>
      <c r="S441" s="2"/>
      <c r="U441" s="3"/>
    </row>
    <row r="442" spans="12:21" ht="15.75" customHeight="1">
      <c r="L442" s="3"/>
      <c r="M442" s="3"/>
      <c r="S442" s="2"/>
      <c r="U442" s="3"/>
    </row>
    <row r="443" spans="12:21" ht="15.75" customHeight="1">
      <c r="L443" s="3"/>
      <c r="M443" s="3"/>
      <c r="S443" s="2"/>
      <c r="U443" s="3"/>
    </row>
    <row r="444" spans="12:21" ht="15.75" customHeight="1">
      <c r="L444" s="3"/>
      <c r="M444" s="3"/>
      <c r="S444" s="2"/>
      <c r="U444" s="3"/>
    </row>
    <row r="445" spans="12:21" ht="15.75" customHeight="1">
      <c r="L445" s="3"/>
      <c r="M445" s="3"/>
      <c r="S445" s="2"/>
      <c r="U445" s="3"/>
    </row>
    <row r="446" spans="12:21" ht="15.75" customHeight="1">
      <c r="L446" s="3"/>
      <c r="M446" s="3"/>
      <c r="S446" s="2"/>
      <c r="U446" s="3"/>
    </row>
    <row r="447" spans="12:21" ht="15.75" customHeight="1">
      <c r="L447" s="3"/>
      <c r="M447" s="3"/>
      <c r="S447" s="2"/>
      <c r="U447" s="3"/>
    </row>
    <row r="448" spans="12:21" ht="15.75" customHeight="1">
      <c r="L448" s="3"/>
      <c r="M448" s="3"/>
      <c r="S448" s="2"/>
      <c r="U448" s="3"/>
    </row>
    <row r="449" spans="12:21" ht="15.75" customHeight="1">
      <c r="L449" s="3"/>
      <c r="M449" s="3"/>
      <c r="S449" s="2"/>
      <c r="U449" s="3"/>
    </row>
    <row r="450" spans="12:21" ht="15.75" customHeight="1">
      <c r="L450" s="3"/>
      <c r="M450" s="3"/>
      <c r="S450" s="2"/>
      <c r="U450" s="3"/>
    </row>
    <row r="451" spans="12:21" ht="15.75" customHeight="1">
      <c r="L451" s="3"/>
      <c r="M451" s="3"/>
      <c r="S451" s="2"/>
      <c r="U451" s="3"/>
    </row>
    <row r="452" spans="12:21" ht="15.75" customHeight="1">
      <c r="L452" s="3"/>
      <c r="M452" s="3"/>
      <c r="S452" s="2"/>
      <c r="U452" s="3"/>
    </row>
    <row r="453" spans="12:21" ht="15.75" customHeight="1">
      <c r="L453" s="3"/>
      <c r="M453" s="3"/>
      <c r="S453" s="2"/>
      <c r="U453" s="3"/>
    </row>
    <row r="454" spans="12:21" ht="15.75" customHeight="1">
      <c r="L454" s="3"/>
      <c r="M454" s="3"/>
      <c r="S454" s="2"/>
      <c r="U454" s="3"/>
    </row>
    <row r="455" spans="12:21" ht="15.75" customHeight="1">
      <c r="L455" s="3"/>
      <c r="M455" s="3"/>
      <c r="S455" s="2"/>
      <c r="U455" s="3"/>
    </row>
    <row r="456" spans="12:21" ht="15.75" customHeight="1">
      <c r="L456" s="3"/>
      <c r="M456" s="3"/>
      <c r="S456" s="2"/>
      <c r="U456" s="3"/>
    </row>
    <row r="457" spans="12:21" ht="15.75" customHeight="1">
      <c r="L457" s="3"/>
      <c r="M457" s="3"/>
      <c r="S457" s="2"/>
      <c r="U457" s="3"/>
    </row>
    <row r="458" spans="12:21" ht="15.75" customHeight="1">
      <c r="L458" s="3"/>
      <c r="M458" s="3"/>
      <c r="S458" s="2"/>
      <c r="U458" s="3"/>
    </row>
    <row r="459" spans="12:21" ht="15.75" customHeight="1">
      <c r="L459" s="3"/>
      <c r="M459" s="3"/>
      <c r="S459" s="2"/>
      <c r="U459" s="3"/>
    </row>
    <row r="460" spans="12:21" ht="15.75" customHeight="1">
      <c r="L460" s="3"/>
      <c r="M460" s="3"/>
      <c r="S460" s="2"/>
      <c r="U460" s="3"/>
    </row>
    <row r="461" spans="12:21" ht="15.75" customHeight="1">
      <c r="L461" s="3"/>
      <c r="M461" s="3"/>
      <c r="S461" s="2"/>
      <c r="U461" s="3"/>
    </row>
    <row r="462" spans="12:21" ht="15.75" customHeight="1">
      <c r="L462" s="3"/>
      <c r="M462" s="3"/>
      <c r="S462" s="2"/>
      <c r="U462" s="3"/>
    </row>
    <row r="463" spans="12:21" ht="15.75" customHeight="1">
      <c r="L463" s="3"/>
      <c r="M463" s="3"/>
      <c r="S463" s="2"/>
      <c r="U463" s="3"/>
    </row>
    <row r="464" spans="12:21" ht="15.75" customHeight="1">
      <c r="L464" s="3"/>
      <c r="M464" s="3"/>
      <c r="S464" s="2"/>
      <c r="U464" s="3"/>
    </row>
    <row r="465" spans="12:21" ht="15.75" customHeight="1">
      <c r="L465" s="3"/>
      <c r="M465" s="3"/>
      <c r="S465" s="2"/>
      <c r="U465" s="3"/>
    </row>
    <row r="466" spans="12:21" ht="15.75" customHeight="1">
      <c r="L466" s="3"/>
      <c r="M466" s="3"/>
      <c r="S466" s="2"/>
      <c r="U466" s="3"/>
    </row>
    <row r="467" spans="12:21" ht="15.75" customHeight="1">
      <c r="L467" s="3"/>
      <c r="M467" s="3"/>
      <c r="S467" s="2"/>
      <c r="U467" s="3"/>
    </row>
    <row r="468" spans="12:21" ht="15.75" customHeight="1">
      <c r="L468" s="3"/>
      <c r="M468" s="3"/>
      <c r="S468" s="2"/>
      <c r="U468" s="3"/>
    </row>
    <row r="469" spans="12:21" ht="15.75" customHeight="1">
      <c r="L469" s="3"/>
      <c r="M469" s="3"/>
      <c r="S469" s="2"/>
      <c r="U469" s="3"/>
    </row>
    <row r="470" spans="12:21" ht="15.75" customHeight="1">
      <c r="L470" s="3"/>
      <c r="M470" s="3"/>
      <c r="S470" s="2"/>
      <c r="U470" s="3"/>
    </row>
    <row r="471" spans="12:21" ht="15.75" customHeight="1">
      <c r="L471" s="3"/>
      <c r="M471" s="3"/>
      <c r="S471" s="2"/>
      <c r="U471" s="3"/>
    </row>
    <row r="472" spans="12:21" ht="15.75" customHeight="1">
      <c r="L472" s="3"/>
      <c r="M472" s="3"/>
      <c r="S472" s="2"/>
      <c r="U472" s="3"/>
    </row>
    <row r="473" spans="12:21" ht="15.75" customHeight="1">
      <c r="L473" s="3"/>
      <c r="M473" s="3"/>
      <c r="S473" s="2"/>
      <c r="U473" s="3"/>
    </row>
    <row r="474" spans="12:21" ht="15.75" customHeight="1">
      <c r="L474" s="3"/>
      <c r="M474" s="3"/>
      <c r="S474" s="2"/>
      <c r="U474" s="3"/>
    </row>
    <row r="475" spans="12:21" ht="15.75" customHeight="1">
      <c r="L475" s="3"/>
      <c r="M475" s="3"/>
      <c r="S475" s="2"/>
      <c r="U475" s="3"/>
    </row>
    <row r="476" spans="12:21" ht="15.75" customHeight="1">
      <c r="L476" s="3"/>
      <c r="M476" s="3"/>
      <c r="S476" s="2"/>
      <c r="U476" s="3"/>
    </row>
    <row r="477" spans="12:21" ht="15.75" customHeight="1">
      <c r="L477" s="3"/>
      <c r="M477" s="3"/>
      <c r="S477" s="2"/>
      <c r="U477" s="3"/>
    </row>
    <row r="478" spans="12:21" ht="15.75" customHeight="1">
      <c r="L478" s="3"/>
      <c r="M478" s="3"/>
      <c r="S478" s="2"/>
      <c r="U478" s="3"/>
    </row>
    <row r="479" spans="12:21" ht="15.75" customHeight="1">
      <c r="L479" s="3"/>
      <c r="M479" s="3"/>
      <c r="S479" s="2"/>
      <c r="U479" s="3"/>
    </row>
    <row r="480" spans="12:21" ht="15.75" customHeight="1">
      <c r="L480" s="3"/>
      <c r="M480" s="3"/>
      <c r="S480" s="2"/>
      <c r="U480" s="3"/>
    </row>
    <row r="481" spans="12:21" ht="15.75" customHeight="1">
      <c r="L481" s="3"/>
      <c r="M481" s="3"/>
      <c r="S481" s="2"/>
      <c r="U481" s="3"/>
    </row>
    <row r="482" spans="12:21" ht="15.75" customHeight="1">
      <c r="L482" s="3"/>
      <c r="M482" s="3"/>
      <c r="S482" s="2"/>
      <c r="U482" s="3"/>
    </row>
    <row r="483" spans="12:21" ht="15.75" customHeight="1">
      <c r="L483" s="3"/>
      <c r="M483" s="3"/>
      <c r="S483" s="2"/>
      <c r="U483" s="3"/>
    </row>
    <row r="484" spans="12:21" ht="15.75" customHeight="1">
      <c r="L484" s="3"/>
      <c r="M484" s="3"/>
      <c r="S484" s="2"/>
      <c r="U484" s="3"/>
    </row>
    <row r="485" spans="12:21" ht="15.75" customHeight="1">
      <c r="L485" s="3"/>
      <c r="M485" s="3"/>
      <c r="S485" s="2"/>
      <c r="U485" s="3"/>
    </row>
    <row r="486" spans="12:21" ht="15.75" customHeight="1">
      <c r="L486" s="3"/>
      <c r="M486" s="3"/>
      <c r="S486" s="2"/>
      <c r="U486" s="3"/>
    </row>
    <row r="487" spans="12:21" ht="15.75" customHeight="1">
      <c r="L487" s="3"/>
      <c r="M487" s="3"/>
      <c r="S487" s="2"/>
      <c r="U487" s="3"/>
    </row>
    <row r="488" spans="12:21" ht="15.75" customHeight="1">
      <c r="L488" s="3"/>
      <c r="M488" s="3"/>
      <c r="S488" s="2"/>
      <c r="U488" s="3"/>
    </row>
    <row r="489" spans="12:21" ht="15.75" customHeight="1">
      <c r="L489" s="3"/>
      <c r="M489" s="3"/>
      <c r="S489" s="2"/>
      <c r="U489" s="3"/>
    </row>
    <row r="490" spans="12:21" ht="15.75" customHeight="1">
      <c r="L490" s="3"/>
      <c r="M490" s="3"/>
      <c r="S490" s="2"/>
      <c r="U490" s="3"/>
    </row>
    <row r="491" spans="12:21" ht="15.75" customHeight="1">
      <c r="L491" s="3"/>
      <c r="M491" s="3"/>
      <c r="S491" s="2"/>
      <c r="U491" s="3"/>
    </row>
    <row r="492" spans="12:21" ht="15.75" customHeight="1">
      <c r="L492" s="3"/>
      <c r="M492" s="3"/>
      <c r="S492" s="2"/>
      <c r="U492" s="3"/>
    </row>
    <row r="493" spans="12:21" ht="15.75" customHeight="1">
      <c r="L493" s="3"/>
      <c r="M493" s="3"/>
      <c r="S493" s="2"/>
      <c r="U493" s="3"/>
    </row>
    <row r="494" spans="12:21" ht="15.75" customHeight="1">
      <c r="L494" s="3"/>
      <c r="M494" s="3"/>
      <c r="S494" s="2"/>
      <c r="U494" s="3"/>
    </row>
    <row r="495" spans="12:21" ht="15.75" customHeight="1">
      <c r="L495" s="3"/>
      <c r="M495" s="3"/>
      <c r="S495" s="2"/>
      <c r="U495" s="3"/>
    </row>
    <row r="496" spans="12:21" ht="15.75" customHeight="1">
      <c r="L496" s="3"/>
      <c r="M496" s="3"/>
      <c r="S496" s="2"/>
      <c r="U496" s="3"/>
    </row>
    <row r="497" spans="12:21" ht="15.75" customHeight="1">
      <c r="L497" s="3"/>
      <c r="M497" s="3"/>
      <c r="S497" s="2"/>
      <c r="U497" s="3"/>
    </row>
    <row r="498" spans="12:21" ht="15.75" customHeight="1">
      <c r="L498" s="3"/>
      <c r="M498" s="3"/>
      <c r="S498" s="2"/>
      <c r="U498" s="3"/>
    </row>
    <row r="499" spans="12:21" ht="15.75" customHeight="1">
      <c r="L499" s="3"/>
      <c r="M499" s="3"/>
      <c r="S499" s="2"/>
      <c r="U499" s="3"/>
    </row>
    <row r="500" spans="12:21" ht="15.75" customHeight="1">
      <c r="L500" s="3"/>
      <c r="M500" s="3"/>
      <c r="S500" s="2"/>
      <c r="U500" s="3"/>
    </row>
    <row r="501" spans="12:21" ht="15.75" customHeight="1">
      <c r="L501" s="3"/>
      <c r="M501" s="3"/>
      <c r="S501" s="2"/>
      <c r="U501" s="3"/>
    </row>
    <row r="502" spans="12:21" ht="15.75" customHeight="1">
      <c r="L502" s="3"/>
      <c r="M502" s="3"/>
      <c r="S502" s="2"/>
      <c r="U502" s="3"/>
    </row>
    <row r="503" spans="12:21" ht="15.75" customHeight="1">
      <c r="L503" s="3"/>
      <c r="M503" s="3"/>
      <c r="S503" s="2"/>
      <c r="U503" s="3"/>
    </row>
    <row r="504" spans="12:21" ht="15.75" customHeight="1">
      <c r="L504" s="3"/>
      <c r="M504" s="3"/>
      <c r="S504" s="2"/>
      <c r="U504" s="3"/>
    </row>
    <row r="505" spans="12:21" ht="15.75" customHeight="1">
      <c r="L505" s="3"/>
      <c r="M505" s="3"/>
      <c r="S505" s="2"/>
      <c r="U505" s="3"/>
    </row>
    <row r="506" spans="12:21" ht="15.75" customHeight="1">
      <c r="L506" s="3"/>
      <c r="M506" s="3"/>
      <c r="S506" s="2"/>
      <c r="U506" s="3"/>
    </row>
    <row r="507" spans="12:21" ht="15.75" customHeight="1">
      <c r="L507" s="3"/>
      <c r="M507" s="3"/>
      <c r="S507" s="2"/>
      <c r="U507" s="3"/>
    </row>
    <row r="508" spans="12:21" ht="15.75" customHeight="1">
      <c r="L508" s="3"/>
      <c r="M508" s="3"/>
      <c r="S508" s="2"/>
      <c r="U508" s="3"/>
    </row>
    <row r="509" spans="12:21" ht="15.75" customHeight="1">
      <c r="L509" s="3"/>
      <c r="M509" s="3"/>
      <c r="S509" s="2"/>
      <c r="U509" s="3"/>
    </row>
    <row r="510" spans="12:21" ht="15.75" customHeight="1">
      <c r="L510" s="3"/>
      <c r="M510" s="3"/>
      <c r="S510" s="2"/>
      <c r="U510" s="3"/>
    </row>
    <row r="511" spans="12:21" ht="15.75" customHeight="1">
      <c r="L511" s="3"/>
      <c r="M511" s="3"/>
      <c r="S511" s="2"/>
      <c r="U511" s="3"/>
    </row>
    <row r="512" spans="12:21" ht="15.75" customHeight="1">
      <c r="L512" s="3"/>
      <c r="M512" s="3"/>
      <c r="S512" s="2"/>
      <c r="U512" s="3"/>
    </row>
    <row r="513" spans="12:21" ht="15.75" customHeight="1">
      <c r="L513" s="3"/>
      <c r="M513" s="3"/>
      <c r="S513" s="2"/>
      <c r="U513" s="3"/>
    </row>
    <row r="514" spans="12:21" ht="15.75" customHeight="1">
      <c r="L514" s="3"/>
      <c r="M514" s="3"/>
      <c r="S514" s="2"/>
      <c r="U514" s="3"/>
    </row>
    <row r="515" spans="12:21" ht="15.75" customHeight="1">
      <c r="L515" s="3"/>
      <c r="M515" s="3"/>
      <c r="S515" s="2"/>
      <c r="U515" s="3"/>
    </row>
    <row r="516" spans="12:21" ht="15.75" customHeight="1">
      <c r="L516" s="3"/>
      <c r="M516" s="3"/>
      <c r="S516" s="2"/>
      <c r="U516" s="3"/>
    </row>
    <row r="517" spans="12:21" ht="15.75" customHeight="1">
      <c r="L517" s="3"/>
      <c r="M517" s="3"/>
      <c r="S517" s="2"/>
      <c r="U517" s="3"/>
    </row>
    <row r="518" spans="12:21" ht="15.75" customHeight="1">
      <c r="L518" s="3"/>
      <c r="M518" s="3"/>
      <c r="S518" s="2"/>
      <c r="U518" s="3"/>
    </row>
    <row r="519" spans="12:21" ht="15.75" customHeight="1">
      <c r="L519" s="3"/>
      <c r="M519" s="3"/>
      <c r="S519" s="2"/>
      <c r="U519" s="3"/>
    </row>
    <row r="520" spans="12:21" ht="15.75" customHeight="1">
      <c r="L520" s="3"/>
      <c r="M520" s="3"/>
      <c r="S520" s="2"/>
      <c r="U520" s="3"/>
    </row>
    <row r="521" spans="12:21" ht="15.75" customHeight="1">
      <c r="L521" s="3"/>
      <c r="M521" s="3"/>
      <c r="S521" s="2"/>
      <c r="U521" s="3"/>
    </row>
    <row r="522" spans="12:21" ht="15.75" customHeight="1">
      <c r="L522" s="3"/>
      <c r="M522" s="3"/>
      <c r="S522" s="2"/>
      <c r="U522" s="3"/>
    </row>
    <row r="523" spans="12:21" ht="15.75" customHeight="1">
      <c r="L523" s="3"/>
      <c r="M523" s="3"/>
      <c r="S523" s="2"/>
      <c r="U523" s="3"/>
    </row>
    <row r="524" spans="12:21" ht="15.75" customHeight="1">
      <c r="L524" s="3"/>
      <c r="M524" s="3"/>
      <c r="S524" s="2"/>
      <c r="U524" s="3"/>
    </row>
    <row r="525" spans="12:21" ht="15.75" customHeight="1">
      <c r="L525" s="3"/>
      <c r="M525" s="3"/>
      <c r="S525" s="2"/>
      <c r="U525" s="3"/>
    </row>
    <row r="526" spans="12:21" ht="15.75" customHeight="1">
      <c r="L526" s="3"/>
      <c r="M526" s="3"/>
      <c r="S526" s="2"/>
      <c r="U526" s="3"/>
    </row>
    <row r="527" spans="12:21" ht="15.75" customHeight="1">
      <c r="L527" s="3"/>
      <c r="M527" s="3"/>
      <c r="S527" s="2"/>
      <c r="U527" s="3"/>
    </row>
    <row r="528" spans="12:21" ht="15.75" customHeight="1">
      <c r="L528" s="3"/>
      <c r="M528" s="3"/>
      <c r="S528" s="2"/>
      <c r="U528" s="3"/>
    </row>
    <row r="529" spans="12:21" ht="15.75" customHeight="1">
      <c r="L529" s="3"/>
      <c r="M529" s="3"/>
      <c r="S529" s="2"/>
      <c r="U529" s="3"/>
    </row>
    <row r="530" spans="12:21" ht="15.75" customHeight="1">
      <c r="L530" s="3"/>
      <c r="M530" s="3"/>
      <c r="S530" s="2"/>
      <c r="U530" s="3"/>
    </row>
    <row r="531" spans="12:21" ht="15.75" customHeight="1">
      <c r="L531" s="3"/>
      <c r="M531" s="3"/>
      <c r="S531" s="2"/>
      <c r="U531" s="3"/>
    </row>
    <row r="532" spans="12:21" ht="15.75" customHeight="1">
      <c r="L532" s="3"/>
      <c r="M532" s="3"/>
      <c r="S532" s="2"/>
      <c r="U532" s="3"/>
    </row>
    <row r="533" spans="12:21" ht="15.75" customHeight="1">
      <c r="L533" s="3"/>
      <c r="M533" s="3"/>
      <c r="S533" s="2"/>
      <c r="U533" s="3"/>
    </row>
    <row r="534" spans="12:21" ht="15.75" customHeight="1">
      <c r="L534" s="3"/>
      <c r="M534" s="3"/>
      <c r="S534" s="2"/>
      <c r="U534" s="3"/>
    </row>
    <row r="535" spans="12:21" ht="15.75" customHeight="1">
      <c r="L535" s="3"/>
      <c r="M535" s="3"/>
      <c r="S535" s="2"/>
      <c r="U535" s="3"/>
    </row>
    <row r="536" spans="12:21" ht="15.75" customHeight="1">
      <c r="L536" s="3"/>
      <c r="M536" s="3"/>
      <c r="S536" s="2"/>
      <c r="U536" s="3"/>
    </row>
    <row r="537" spans="12:21" ht="15.75" customHeight="1">
      <c r="L537" s="3"/>
      <c r="M537" s="3"/>
      <c r="S537" s="2"/>
      <c r="U537" s="3"/>
    </row>
    <row r="538" spans="12:21" ht="15.75" customHeight="1">
      <c r="L538" s="3"/>
      <c r="M538" s="3"/>
      <c r="S538" s="2"/>
      <c r="U538" s="3"/>
    </row>
    <row r="539" spans="12:21" ht="15.75" customHeight="1">
      <c r="L539" s="3"/>
      <c r="M539" s="3"/>
      <c r="S539" s="2"/>
      <c r="U539" s="3"/>
    </row>
    <row r="540" spans="12:21" ht="15.75" customHeight="1">
      <c r="L540" s="3"/>
      <c r="M540" s="3"/>
      <c r="S540" s="2"/>
      <c r="U540" s="3"/>
    </row>
    <row r="541" spans="12:21" ht="15.75" customHeight="1">
      <c r="L541" s="3"/>
      <c r="M541" s="3"/>
      <c r="S541" s="2"/>
      <c r="U541" s="3"/>
    </row>
    <row r="542" spans="12:21" ht="15.75" customHeight="1">
      <c r="L542" s="3"/>
      <c r="M542" s="3"/>
      <c r="S542" s="2"/>
      <c r="U542" s="3"/>
    </row>
    <row r="543" spans="12:21" ht="15.75" customHeight="1">
      <c r="L543" s="3"/>
      <c r="M543" s="3"/>
      <c r="S543" s="2"/>
      <c r="U543" s="3"/>
    </row>
    <row r="544" spans="12:21" ht="15.75" customHeight="1">
      <c r="L544" s="3"/>
      <c r="M544" s="3"/>
      <c r="S544" s="2"/>
      <c r="U544" s="3"/>
    </row>
    <row r="545" spans="12:21" ht="15.75" customHeight="1">
      <c r="L545" s="3"/>
      <c r="M545" s="3"/>
      <c r="S545" s="2"/>
      <c r="U545" s="3"/>
    </row>
    <row r="546" spans="12:21" ht="15.75" customHeight="1">
      <c r="L546" s="3"/>
      <c r="M546" s="3"/>
      <c r="S546" s="2"/>
      <c r="U546" s="3"/>
    </row>
    <row r="547" spans="12:21" ht="15.75" customHeight="1">
      <c r="L547" s="3"/>
      <c r="M547" s="3"/>
      <c r="S547" s="2"/>
      <c r="U547" s="3"/>
    </row>
    <row r="548" spans="12:21" ht="15.75" customHeight="1">
      <c r="L548" s="3"/>
      <c r="M548" s="3"/>
      <c r="S548" s="2"/>
      <c r="U548" s="3"/>
    </row>
    <row r="549" spans="12:21" ht="15.75" customHeight="1">
      <c r="L549" s="3"/>
      <c r="M549" s="3"/>
      <c r="S549" s="2"/>
      <c r="U549" s="3"/>
    </row>
    <row r="550" spans="12:21" ht="15.75" customHeight="1">
      <c r="L550" s="3"/>
      <c r="M550" s="3"/>
      <c r="S550" s="2"/>
      <c r="U550" s="3"/>
    </row>
    <row r="551" spans="12:21" ht="15.75" customHeight="1">
      <c r="L551" s="3"/>
      <c r="M551" s="3"/>
      <c r="S551" s="2"/>
      <c r="U551" s="3"/>
    </row>
    <row r="552" spans="12:21" ht="15.75" customHeight="1">
      <c r="L552" s="3"/>
      <c r="M552" s="3"/>
      <c r="S552" s="2"/>
      <c r="U552" s="3"/>
    </row>
    <row r="553" spans="12:21" ht="15.75" customHeight="1">
      <c r="L553" s="3"/>
      <c r="M553" s="3"/>
      <c r="S553" s="2"/>
      <c r="U553" s="3"/>
    </row>
    <row r="554" spans="12:21" ht="15.75" customHeight="1">
      <c r="L554" s="3"/>
      <c r="M554" s="3"/>
      <c r="S554" s="2"/>
      <c r="U554" s="3"/>
    </row>
    <row r="555" spans="12:21" ht="15.75" customHeight="1">
      <c r="L555" s="3"/>
      <c r="M555" s="3"/>
      <c r="S555" s="2"/>
      <c r="U555" s="3"/>
    </row>
    <row r="556" spans="12:21" ht="15.75" customHeight="1">
      <c r="L556" s="3"/>
      <c r="M556" s="3"/>
      <c r="S556" s="2"/>
      <c r="U556" s="3"/>
    </row>
    <row r="557" spans="12:21" ht="15.75" customHeight="1">
      <c r="L557" s="3"/>
      <c r="M557" s="3"/>
      <c r="S557" s="2"/>
      <c r="U557" s="3"/>
    </row>
    <row r="558" spans="12:21" ht="15.75" customHeight="1">
      <c r="L558" s="3"/>
      <c r="M558" s="3"/>
      <c r="S558" s="2"/>
      <c r="U558" s="3"/>
    </row>
    <row r="559" spans="12:21" ht="15.75" customHeight="1">
      <c r="L559" s="3"/>
      <c r="M559" s="3"/>
      <c r="S559" s="2"/>
      <c r="U559" s="3"/>
    </row>
    <row r="560" spans="12:21" ht="15.75" customHeight="1">
      <c r="L560" s="3"/>
      <c r="M560" s="3"/>
      <c r="S560" s="2"/>
      <c r="U560" s="3"/>
    </row>
    <row r="561" spans="12:21" ht="15.75" customHeight="1">
      <c r="L561" s="3"/>
      <c r="M561" s="3"/>
      <c r="S561" s="2"/>
      <c r="U561" s="3"/>
    </row>
    <row r="562" spans="12:21" ht="15.75" customHeight="1">
      <c r="L562" s="3"/>
      <c r="M562" s="3"/>
      <c r="S562" s="2"/>
      <c r="U562" s="3"/>
    </row>
    <row r="563" spans="12:21" ht="15.75" customHeight="1">
      <c r="L563" s="3"/>
      <c r="M563" s="3"/>
      <c r="S563" s="2"/>
      <c r="U563" s="3"/>
    </row>
    <row r="564" spans="12:21" ht="15.75" customHeight="1">
      <c r="L564" s="3"/>
      <c r="M564" s="3"/>
      <c r="S564" s="2"/>
      <c r="U564" s="3"/>
    </row>
    <row r="565" spans="12:21" ht="15.75" customHeight="1">
      <c r="L565" s="3"/>
      <c r="M565" s="3"/>
      <c r="S565" s="2"/>
      <c r="U565" s="3"/>
    </row>
    <row r="566" spans="12:21" ht="15.75" customHeight="1">
      <c r="L566" s="3"/>
      <c r="M566" s="3"/>
      <c r="S566" s="2"/>
      <c r="U566" s="3"/>
    </row>
    <row r="567" spans="12:21" ht="15.75" customHeight="1">
      <c r="L567" s="3"/>
      <c r="M567" s="3"/>
      <c r="S567" s="2"/>
      <c r="U567" s="3"/>
    </row>
    <row r="568" spans="12:21" ht="15.75" customHeight="1">
      <c r="L568" s="3"/>
      <c r="M568" s="3"/>
      <c r="S568" s="2"/>
      <c r="U568" s="3"/>
    </row>
    <row r="569" spans="12:21" ht="15.75" customHeight="1">
      <c r="L569" s="3"/>
      <c r="M569" s="3"/>
      <c r="S569" s="2"/>
      <c r="U569" s="3"/>
    </row>
    <row r="570" spans="12:21" ht="15.75" customHeight="1">
      <c r="L570" s="3"/>
      <c r="M570" s="3"/>
      <c r="S570" s="2"/>
      <c r="U570" s="3"/>
    </row>
    <row r="571" spans="12:21" ht="15.75" customHeight="1">
      <c r="L571" s="3"/>
      <c r="M571" s="3"/>
      <c r="S571" s="2"/>
      <c r="U571" s="3"/>
    </row>
    <row r="572" spans="12:21" ht="15.75" customHeight="1">
      <c r="L572" s="3"/>
      <c r="M572" s="3"/>
      <c r="S572" s="2"/>
      <c r="U572" s="3"/>
    </row>
    <row r="573" spans="12:21" ht="15.75" customHeight="1">
      <c r="L573" s="3"/>
      <c r="M573" s="3"/>
      <c r="S573" s="2"/>
      <c r="U573" s="3"/>
    </row>
    <row r="574" spans="12:21" ht="15.75" customHeight="1">
      <c r="L574" s="3"/>
      <c r="M574" s="3"/>
      <c r="S574" s="2"/>
      <c r="U574" s="3"/>
    </row>
    <row r="575" spans="12:21" ht="15.75" customHeight="1">
      <c r="L575" s="3"/>
      <c r="M575" s="3"/>
      <c r="S575" s="2"/>
      <c r="U575" s="3"/>
    </row>
    <row r="576" spans="12:21" ht="15.75" customHeight="1">
      <c r="L576" s="3"/>
      <c r="M576" s="3"/>
      <c r="S576" s="2"/>
      <c r="U576" s="3"/>
    </row>
    <row r="577" spans="12:21" ht="15.75" customHeight="1">
      <c r="L577" s="3"/>
      <c r="M577" s="3"/>
      <c r="S577" s="2"/>
      <c r="U577" s="3"/>
    </row>
    <row r="578" spans="12:21" ht="15.75" customHeight="1">
      <c r="L578" s="3"/>
      <c r="M578" s="3"/>
      <c r="S578" s="2"/>
      <c r="U578" s="3"/>
    </row>
    <row r="579" spans="12:21" ht="15.75" customHeight="1">
      <c r="L579" s="3"/>
      <c r="M579" s="3"/>
      <c r="S579" s="2"/>
      <c r="U579" s="3"/>
    </row>
    <row r="580" spans="12:21" ht="15.75" customHeight="1">
      <c r="L580" s="3"/>
      <c r="M580" s="3"/>
      <c r="S580" s="2"/>
      <c r="U580" s="3"/>
    </row>
    <row r="581" spans="12:21" ht="15.75" customHeight="1">
      <c r="L581" s="3"/>
      <c r="M581" s="3"/>
      <c r="S581" s="2"/>
      <c r="U581" s="3"/>
    </row>
    <row r="582" spans="12:21" ht="15.75" customHeight="1">
      <c r="L582" s="3"/>
      <c r="M582" s="3"/>
      <c r="S582" s="2"/>
      <c r="U582" s="3"/>
    </row>
    <row r="583" spans="12:21" ht="15.75" customHeight="1">
      <c r="L583" s="3"/>
      <c r="M583" s="3"/>
      <c r="S583" s="2"/>
      <c r="U583" s="3"/>
    </row>
    <row r="584" spans="12:21" ht="15.75" customHeight="1">
      <c r="L584" s="3"/>
      <c r="M584" s="3"/>
      <c r="S584" s="2"/>
      <c r="U584" s="3"/>
    </row>
    <row r="585" spans="12:21" ht="15.75" customHeight="1">
      <c r="L585" s="3"/>
      <c r="M585" s="3"/>
      <c r="S585" s="2"/>
      <c r="U585" s="3"/>
    </row>
    <row r="586" spans="12:21" ht="15.75" customHeight="1">
      <c r="L586" s="3"/>
      <c r="M586" s="3"/>
      <c r="S586" s="2"/>
      <c r="U586" s="3"/>
    </row>
    <row r="587" spans="12:21" ht="15.75" customHeight="1">
      <c r="L587" s="3"/>
      <c r="M587" s="3"/>
      <c r="S587" s="2"/>
      <c r="U587" s="3"/>
    </row>
    <row r="588" spans="12:21" ht="15.75" customHeight="1">
      <c r="L588" s="3"/>
      <c r="M588" s="3"/>
      <c r="S588" s="2"/>
      <c r="U588" s="3"/>
    </row>
    <row r="589" spans="12:21" ht="15.75" customHeight="1">
      <c r="L589" s="3"/>
      <c r="M589" s="3"/>
      <c r="S589" s="2"/>
      <c r="U589" s="3"/>
    </row>
    <row r="590" spans="12:21" ht="15.75" customHeight="1">
      <c r="L590" s="3"/>
      <c r="M590" s="3"/>
      <c r="S590" s="2"/>
      <c r="U590" s="3"/>
    </row>
    <row r="591" spans="12:21" ht="15.75" customHeight="1">
      <c r="L591" s="3"/>
      <c r="M591" s="3"/>
      <c r="S591" s="2"/>
      <c r="U591" s="3"/>
    </row>
    <row r="592" spans="12:21" ht="15.75" customHeight="1">
      <c r="L592" s="3"/>
      <c r="M592" s="3"/>
      <c r="S592" s="2"/>
      <c r="U592" s="3"/>
    </row>
    <row r="593" spans="12:21" ht="15.75" customHeight="1">
      <c r="L593" s="3"/>
      <c r="M593" s="3"/>
      <c r="S593" s="2"/>
      <c r="U593" s="3"/>
    </row>
    <row r="594" spans="12:21" ht="15.75" customHeight="1">
      <c r="L594" s="3"/>
      <c r="M594" s="3"/>
      <c r="S594" s="2"/>
      <c r="U594" s="3"/>
    </row>
    <row r="595" spans="12:21" ht="15.75" customHeight="1">
      <c r="L595" s="3"/>
      <c r="M595" s="3"/>
      <c r="S595" s="2"/>
      <c r="U595" s="3"/>
    </row>
    <row r="596" spans="12:21" ht="15.75" customHeight="1">
      <c r="L596" s="3"/>
      <c r="M596" s="3"/>
      <c r="S596" s="2"/>
      <c r="U596" s="3"/>
    </row>
    <row r="597" spans="12:21" ht="15.75" customHeight="1">
      <c r="L597" s="3"/>
      <c r="M597" s="3"/>
      <c r="S597" s="2"/>
      <c r="U597" s="3"/>
    </row>
    <row r="598" spans="12:21" ht="15.75" customHeight="1">
      <c r="L598" s="3"/>
      <c r="M598" s="3"/>
      <c r="S598" s="2"/>
      <c r="U598" s="3"/>
    </row>
    <row r="599" spans="12:21" ht="15.75" customHeight="1">
      <c r="L599" s="3"/>
      <c r="M599" s="3"/>
      <c r="S599" s="2"/>
      <c r="U599" s="3"/>
    </row>
    <row r="600" spans="12:21" ht="15.75" customHeight="1">
      <c r="L600" s="3"/>
      <c r="M600" s="3"/>
      <c r="S600" s="2"/>
      <c r="U600" s="3"/>
    </row>
    <row r="601" spans="12:21" ht="15.75" customHeight="1">
      <c r="L601" s="3"/>
      <c r="M601" s="3"/>
      <c r="S601" s="2"/>
      <c r="U601" s="3"/>
    </row>
    <row r="602" spans="12:21" ht="15.75" customHeight="1">
      <c r="L602" s="3"/>
      <c r="M602" s="3"/>
      <c r="S602" s="2"/>
      <c r="U602" s="3"/>
    </row>
    <row r="603" spans="12:21" ht="15.75" customHeight="1">
      <c r="L603" s="3"/>
      <c r="M603" s="3"/>
      <c r="S603" s="2"/>
      <c r="U603" s="3"/>
    </row>
    <row r="604" spans="12:21" ht="15.75" customHeight="1">
      <c r="L604" s="3"/>
      <c r="M604" s="3"/>
      <c r="S604" s="2"/>
      <c r="U604" s="3"/>
    </row>
    <row r="605" spans="12:21" ht="15.75" customHeight="1">
      <c r="L605" s="3"/>
      <c r="M605" s="3"/>
      <c r="S605" s="2"/>
      <c r="U605" s="3"/>
    </row>
    <row r="606" spans="12:21" ht="15.75" customHeight="1">
      <c r="L606" s="3"/>
      <c r="M606" s="3"/>
      <c r="S606" s="2"/>
      <c r="U606" s="3"/>
    </row>
    <row r="607" spans="12:21" ht="15.75" customHeight="1">
      <c r="L607" s="3"/>
      <c r="M607" s="3"/>
      <c r="S607" s="2"/>
      <c r="U607" s="3"/>
    </row>
    <row r="608" spans="12:21" ht="15.75" customHeight="1">
      <c r="L608" s="3"/>
      <c r="M608" s="3"/>
      <c r="S608" s="2"/>
      <c r="U608" s="3"/>
    </row>
    <row r="609" spans="12:21" ht="15.75" customHeight="1">
      <c r="L609" s="3"/>
      <c r="M609" s="3"/>
      <c r="S609" s="2"/>
      <c r="U609" s="3"/>
    </row>
    <row r="610" spans="12:21" ht="15.75" customHeight="1">
      <c r="L610" s="3"/>
      <c r="M610" s="3"/>
      <c r="S610" s="2"/>
      <c r="U610" s="3"/>
    </row>
    <row r="611" spans="12:21" ht="15.75" customHeight="1">
      <c r="L611" s="3"/>
      <c r="M611" s="3"/>
      <c r="S611" s="2"/>
      <c r="U611" s="3"/>
    </row>
    <row r="612" spans="12:21" ht="15.75" customHeight="1">
      <c r="L612" s="3"/>
      <c r="M612" s="3"/>
      <c r="S612" s="2"/>
      <c r="U612" s="3"/>
    </row>
    <row r="613" spans="12:21" ht="15.75" customHeight="1">
      <c r="L613" s="3"/>
      <c r="M613" s="3"/>
      <c r="S613" s="2"/>
      <c r="U613" s="3"/>
    </row>
    <row r="614" spans="12:21" ht="15.75" customHeight="1">
      <c r="L614" s="3"/>
      <c r="M614" s="3"/>
      <c r="S614" s="2"/>
      <c r="U614" s="3"/>
    </row>
    <row r="615" spans="12:21" ht="15.75" customHeight="1">
      <c r="L615" s="3"/>
      <c r="M615" s="3"/>
      <c r="S615" s="2"/>
      <c r="U615" s="3"/>
    </row>
    <row r="616" spans="12:21" ht="15.75" customHeight="1">
      <c r="L616" s="3"/>
      <c r="M616" s="3"/>
      <c r="S616" s="2"/>
      <c r="U616" s="3"/>
    </row>
    <row r="617" spans="12:21" ht="15.75" customHeight="1">
      <c r="L617" s="3"/>
      <c r="M617" s="3"/>
      <c r="S617" s="2"/>
      <c r="U617" s="3"/>
    </row>
    <row r="618" spans="12:21" ht="15.75" customHeight="1">
      <c r="L618" s="3"/>
      <c r="M618" s="3"/>
      <c r="S618" s="2"/>
      <c r="U618" s="3"/>
    </row>
    <row r="619" spans="12:21" ht="15.75" customHeight="1">
      <c r="L619" s="3"/>
      <c r="M619" s="3"/>
      <c r="S619" s="2"/>
      <c r="U619" s="3"/>
    </row>
    <row r="620" spans="12:21" ht="15.75" customHeight="1">
      <c r="L620" s="3"/>
      <c r="M620" s="3"/>
      <c r="S620" s="2"/>
      <c r="U620" s="3"/>
    </row>
    <row r="621" spans="12:21" ht="15.75" customHeight="1">
      <c r="L621" s="3"/>
      <c r="M621" s="3"/>
      <c r="S621" s="2"/>
      <c r="U621" s="3"/>
    </row>
    <row r="622" spans="12:21" ht="15.75" customHeight="1">
      <c r="L622" s="3"/>
      <c r="M622" s="3"/>
      <c r="S622" s="2"/>
      <c r="U622" s="3"/>
    </row>
    <row r="623" spans="12:21" ht="15.75" customHeight="1">
      <c r="L623" s="3"/>
      <c r="M623" s="3"/>
      <c r="S623" s="2"/>
      <c r="U623" s="3"/>
    </row>
    <row r="624" spans="12:21" ht="15.75" customHeight="1">
      <c r="L624" s="3"/>
      <c r="M624" s="3"/>
      <c r="S624" s="2"/>
      <c r="U624" s="3"/>
    </row>
    <row r="625" spans="12:21" ht="15.75" customHeight="1">
      <c r="L625" s="3"/>
      <c r="M625" s="3"/>
      <c r="S625" s="2"/>
      <c r="U625" s="3"/>
    </row>
    <row r="626" spans="12:21" ht="15.75" customHeight="1">
      <c r="L626" s="3"/>
      <c r="M626" s="3"/>
      <c r="S626" s="2"/>
      <c r="U626" s="3"/>
    </row>
    <row r="627" spans="12:21" ht="15.75" customHeight="1">
      <c r="L627" s="3"/>
      <c r="M627" s="3"/>
      <c r="S627" s="2"/>
      <c r="U627" s="3"/>
    </row>
    <row r="628" spans="12:21" ht="15.75" customHeight="1">
      <c r="L628" s="3"/>
      <c r="M628" s="3"/>
      <c r="S628" s="2"/>
      <c r="U628" s="3"/>
    </row>
    <row r="629" spans="12:21" ht="15.75" customHeight="1">
      <c r="L629" s="3"/>
      <c r="M629" s="3"/>
      <c r="S629" s="2"/>
      <c r="U629" s="3"/>
    </row>
    <row r="630" spans="12:21" ht="15.75" customHeight="1">
      <c r="L630" s="3"/>
      <c r="M630" s="3"/>
      <c r="S630" s="2"/>
      <c r="U630" s="3"/>
    </row>
    <row r="631" spans="12:21" ht="15.75" customHeight="1">
      <c r="L631" s="3"/>
      <c r="M631" s="3"/>
      <c r="S631" s="2"/>
      <c r="U631" s="3"/>
    </row>
    <row r="632" spans="12:21" ht="15.75" customHeight="1">
      <c r="L632" s="3"/>
      <c r="M632" s="3"/>
      <c r="S632" s="2"/>
      <c r="U632" s="3"/>
    </row>
    <row r="633" spans="12:21" ht="15.75" customHeight="1">
      <c r="L633" s="3"/>
      <c r="M633" s="3"/>
      <c r="S633" s="2"/>
      <c r="U633" s="3"/>
    </row>
    <row r="634" spans="12:21" ht="15.75" customHeight="1">
      <c r="L634" s="3"/>
      <c r="M634" s="3"/>
      <c r="S634" s="2"/>
      <c r="U634" s="3"/>
    </row>
    <row r="635" spans="12:21" ht="15.75" customHeight="1">
      <c r="L635" s="3"/>
      <c r="M635" s="3"/>
      <c r="S635" s="2"/>
      <c r="U635" s="3"/>
    </row>
    <row r="636" spans="12:21" ht="15.75" customHeight="1">
      <c r="L636" s="3"/>
      <c r="M636" s="3"/>
      <c r="S636" s="2"/>
      <c r="U636" s="3"/>
    </row>
    <row r="637" spans="12:21" ht="15.75" customHeight="1">
      <c r="L637" s="3"/>
      <c r="M637" s="3"/>
      <c r="S637" s="2"/>
      <c r="U637" s="3"/>
    </row>
    <row r="638" spans="12:21" ht="15.75" customHeight="1">
      <c r="L638" s="3"/>
      <c r="M638" s="3"/>
      <c r="S638" s="2"/>
      <c r="U638" s="3"/>
    </row>
    <row r="639" spans="12:21" ht="15.75" customHeight="1">
      <c r="L639" s="3"/>
      <c r="M639" s="3"/>
      <c r="S639" s="2"/>
      <c r="U639" s="3"/>
    </row>
    <row r="640" spans="12:21" ht="15.75" customHeight="1">
      <c r="L640" s="3"/>
      <c r="M640" s="3"/>
      <c r="S640" s="2"/>
      <c r="U640" s="3"/>
    </row>
    <row r="641" spans="12:21" ht="15.75" customHeight="1">
      <c r="L641" s="3"/>
      <c r="M641" s="3"/>
      <c r="S641" s="2"/>
      <c r="U641" s="3"/>
    </row>
    <row r="642" spans="12:21" ht="15.75" customHeight="1">
      <c r="L642" s="3"/>
      <c r="M642" s="3"/>
      <c r="S642" s="2"/>
      <c r="U642" s="3"/>
    </row>
    <row r="643" spans="12:21" ht="15.75" customHeight="1">
      <c r="L643" s="3"/>
      <c r="M643" s="3"/>
      <c r="S643" s="2"/>
      <c r="U643" s="3"/>
    </row>
    <row r="644" spans="12:21" ht="15.75" customHeight="1">
      <c r="L644" s="3"/>
      <c r="M644" s="3"/>
      <c r="S644" s="2"/>
      <c r="U644" s="3"/>
    </row>
    <row r="645" spans="12:21" ht="15.75" customHeight="1">
      <c r="L645" s="3"/>
      <c r="M645" s="3"/>
      <c r="S645" s="2"/>
      <c r="U645" s="3"/>
    </row>
    <row r="646" spans="12:21" ht="15.75" customHeight="1">
      <c r="L646" s="3"/>
      <c r="M646" s="3"/>
      <c r="S646" s="2"/>
      <c r="U646" s="3"/>
    </row>
    <row r="647" spans="12:21" ht="15.75" customHeight="1">
      <c r="L647" s="3"/>
      <c r="M647" s="3"/>
      <c r="S647" s="2"/>
      <c r="U647" s="3"/>
    </row>
    <row r="648" spans="12:21" ht="15.75" customHeight="1">
      <c r="L648" s="3"/>
      <c r="M648" s="3"/>
      <c r="S648" s="2"/>
      <c r="U648" s="3"/>
    </row>
    <row r="649" spans="12:21" ht="15.75" customHeight="1">
      <c r="L649" s="3"/>
      <c r="M649" s="3"/>
      <c r="S649" s="2"/>
      <c r="U649" s="3"/>
    </row>
    <row r="650" spans="12:21" ht="15.75" customHeight="1">
      <c r="L650" s="3"/>
      <c r="M650" s="3"/>
      <c r="S650" s="2"/>
      <c r="U650" s="3"/>
    </row>
    <row r="651" spans="12:21" ht="15.75" customHeight="1">
      <c r="L651" s="3"/>
      <c r="M651" s="3"/>
      <c r="S651" s="2"/>
      <c r="U651" s="3"/>
    </row>
    <row r="652" spans="12:21" ht="15.75" customHeight="1">
      <c r="L652" s="3"/>
      <c r="M652" s="3"/>
      <c r="S652" s="2"/>
      <c r="U652" s="3"/>
    </row>
    <row r="653" spans="12:21" ht="15.75" customHeight="1">
      <c r="L653" s="3"/>
      <c r="M653" s="3"/>
      <c r="S653" s="2"/>
      <c r="U653" s="3"/>
    </row>
    <row r="654" spans="12:21" ht="15.75" customHeight="1">
      <c r="L654" s="3"/>
      <c r="M654" s="3"/>
      <c r="S654" s="2"/>
      <c r="U654" s="3"/>
    </row>
    <row r="655" spans="12:21" ht="15.75" customHeight="1">
      <c r="L655" s="3"/>
      <c r="M655" s="3"/>
      <c r="S655" s="2"/>
      <c r="U655" s="3"/>
    </row>
    <row r="656" spans="12:21" ht="15.75" customHeight="1">
      <c r="L656" s="3"/>
      <c r="M656" s="3"/>
      <c r="S656" s="2"/>
      <c r="U656" s="3"/>
    </row>
    <row r="657" spans="12:21" ht="15.75" customHeight="1">
      <c r="L657" s="3"/>
      <c r="M657" s="3"/>
      <c r="S657" s="2"/>
      <c r="U657" s="3"/>
    </row>
    <row r="658" spans="12:21" ht="15.75" customHeight="1">
      <c r="L658" s="3"/>
      <c r="M658" s="3"/>
      <c r="S658" s="2"/>
      <c r="U658" s="3"/>
    </row>
    <row r="659" spans="12:21" ht="15.75" customHeight="1">
      <c r="L659" s="3"/>
      <c r="M659" s="3"/>
      <c r="S659" s="2"/>
      <c r="U659" s="3"/>
    </row>
    <row r="660" spans="12:21" ht="15.75" customHeight="1">
      <c r="L660" s="3"/>
      <c r="M660" s="3"/>
      <c r="S660" s="2"/>
      <c r="U660" s="3"/>
    </row>
    <row r="661" spans="12:21" ht="15.75" customHeight="1">
      <c r="L661" s="3"/>
      <c r="M661" s="3"/>
      <c r="S661" s="2"/>
      <c r="U661" s="3"/>
    </row>
    <row r="662" spans="12:21" ht="15.75" customHeight="1">
      <c r="L662" s="3"/>
      <c r="M662" s="3"/>
      <c r="S662" s="2"/>
      <c r="U662" s="3"/>
    </row>
    <row r="663" spans="12:21" ht="15.75" customHeight="1">
      <c r="L663" s="3"/>
      <c r="M663" s="3"/>
      <c r="S663" s="2"/>
      <c r="U663" s="3"/>
    </row>
    <row r="664" spans="12:21" ht="15.75" customHeight="1">
      <c r="L664" s="3"/>
      <c r="M664" s="3"/>
      <c r="S664" s="2"/>
      <c r="U664" s="3"/>
    </row>
    <row r="665" spans="12:21" ht="15.75" customHeight="1">
      <c r="L665" s="3"/>
      <c r="M665" s="3"/>
      <c r="S665" s="2"/>
      <c r="U665" s="3"/>
    </row>
    <row r="666" spans="12:21" ht="15.75" customHeight="1">
      <c r="L666" s="3"/>
      <c r="M666" s="3"/>
      <c r="S666" s="2"/>
      <c r="U666" s="3"/>
    </row>
    <row r="667" spans="12:21" ht="15.75" customHeight="1">
      <c r="L667" s="3"/>
      <c r="M667" s="3"/>
      <c r="S667" s="2"/>
      <c r="U667" s="3"/>
    </row>
    <row r="668" spans="12:21" ht="15.75" customHeight="1">
      <c r="L668" s="3"/>
      <c r="M668" s="3"/>
      <c r="S668" s="2"/>
      <c r="U668" s="3"/>
    </row>
    <row r="669" spans="12:21" ht="15.75" customHeight="1">
      <c r="L669" s="3"/>
      <c r="M669" s="3"/>
      <c r="S669" s="2"/>
      <c r="U669" s="3"/>
    </row>
    <row r="670" spans="12:21" ht="15.75" customHeight="1">
      <c r="L670" s="3"/>
      <c r="M670" s="3"/>
      <c r="S670" s="2"/>
      <c r="U670" s="3"/>
    </row>
    <row r="671" spans="12:21" ht="15.75" customHeight="1">
      <c r="L671" s="3"/>
      <c r="M671" s="3"/>
      <c r="S671" s="2"/>
      <c r="U671" s="3"/>
    </row>
    <row r="672" spans="12:21" ht="15.75" customHeight="1">
      <c r="L672" s="3"/>
      <c r="M672" s="3"/>
      <c r="S672" s="2"/>
      <c r="U672" s="3"/>
    </row>
    <row r="673" spans="12:21" ht="15.75" customHeight="1">
      <c r="L673" s="3"/>
      <c r="M673" s="3"/>
      <c r="S673" s="2"/>
      <c r="U673" s="3"/>
    </row>
    <row r="674" spans="12:21" ht="15.75" customHeight="1">
      <c r="L674" s="3"/>
      <c r="M674" s="3"/>
      <c r="S674" s="2"/>
      <c r="U674" s="3"/>
    </row>
    <row r="675" spans="12:21" ht="15.75" customHeight="1">
      <c r="L675" s="3"/>
      <c r="M675" s="3"/>
      <c r="S675" s="2"/>
      <c r="U675" s="3"/>
    </row>
    <row r="676" spans="12:21" ht="15.75" customHeight="1">
      <c r="L676" s="3"/>
      <c r="M676" s="3"/>
      <c r="S676" s="2"/>
      <c r="U676" s="3"/>
    </row>
    <row r="677" spans="12:21" ht="15.75" customHeight="1">
      <c r="L677" s="3"/>
      <c r="M677" s="3"/>
      <c r="S677" s="2"/>
      <c r="U677" s="3"/>
    </row>
    <row r="678" spans="12:21" ht="15.75" customHeight="1">
      <c r="L678" s="3"/>
      <c r="M678" s="3"/>
      <c r="S678" s="2"/>
      <c r="U678" s="3"/>
    </row>
    <row r="679" spans="12:21" ht="15.75" customHeight="1">
      <c r="L679" s="3"/>
      <c r="M679" s="3"/>
      <c r="S679" s="2"/>
      <c r="U679" s="3"/>
    </row>
    <row r="680" spans="12:21" ht="15.75" customHeight="1">
      <c r="L680" s="3"/>
      <c r="M680" s="3"/>
      <c r="S680" s="2"/>
      <c r="U680" s="3"/>
    </row>
    <row r="681" spans="12:21" ht="15.75" customHeight="1">
      <c r="L681" s="3"/>
      <c r="M681" s="3"/>
      <c r="S681" s="2"/>
      <c r="U681" s="3"/>
    </row>
    <row r="682" spans="12:21" ht="15.75" customHeight="1">
      <c r="L682" s="3"/>
      <c r="M682" s="3"/>
      <c r="S682" s="2"/>
      <c r="U682" s="3"/>
    </row>
    <row r="683" spans="12:21" ht="15.75" customHeight="1">
      <c r="L683" s="3"/>
      <c r="M683" s="3"/>
      <c r="S683" s="2"/>
      <c r="U683" s="3"/>
    </row>
    <row r="684" spans="12:21" ht="15.75" customHeight="1">
      <c r="L684" s="3"/>
      <c r="M684" s="3"/>
      <c r="S684" s="2"/>
      <c r="U684" s="3"/>
    </row>
    <row r="685" spans="12:21" ht="15.75" customHeight="1">
      <c r="L685" s="3"/>
      <c r="M685" s="3"/>
      <c r="S685" s="2"/>
      <c r="U685" s="3"/>
    </row>
    <row r="686" spans="12:21" ht="15.75" customHeight="1">
      <c r="L686" s="3"/>
      <c r="M686" s="3"/>
      <c r="S686" s="2"/>
      <c r="U686" s="3"/>
    </row>
    <row r="687" spans="12:21" ht="15.75" customHeight="1">
      <c r="L687" s="3"/>
      <c r="M687" s="3"/>
      <c r="S687" s="2"/>
      <c r="U687" s="3"/>
    </row>
    <row r="688" spans="12:21" ht="15.75" customHeight="1">
      <c r="L688" s="3"/>
      <c r="M688" s="3"/>
      <c r="S688" s="2"/>
      <c r="U688" s="3"/>
    </row>
    <row r="689" spans="12:21" ht="15.75" customHeight="1">
      <c r="L689" s="3"/>
      <c r="M689" s="3"/>
      <c r="S689" s="2"/>
      <c r="U689" s="3"/>
    </row>
    <row r="690" spans="12:21" ht="15.75" customHeight="1">
      <c r="L690" s="3"/>
      <c r="M690" s="3"/>
      <c r="S690" s="2"/>
      <c r="U690" s="3"/>
    </row>
    <row r="691" spans="12:21" ht="15.75" customHeight="1">
      <c r="L691" s="3"/>
      <c r="M691" s="3"/>
      <c r="S691" s="2"/>
      <c r="U691" s="3"/>
    </row>
    <row r="692" spans="12:21" ht="15.75" customHeight="1">
      <c r="L692" s="3"/>
      <c r="M692" s="3"/>
      <c r="S692" s="2"/>
      <c r="U692" s="3"/>
    </row>
    <row r="693" spans="12:21" ht="15.75" customHeight="1">
      <c r="L693" s="3"/>
      <c r="M693" s="3"/>
      <c r="S693" s="2"/>
      <c r="U693" s="3"/>
    </row>
    <row r="694" spans="12:21" ht="15.75" customHeight="1">
      <c r="L694" s="3"/>
      <c r="M694" s="3"/>
      <c r="S694" s="2"/>
      <c r="U694" s="3"/>
    </row>
    <row r="695" spans="12:21" ht="15.75" customHeight="1">
      <c r="L695" s="3"/>
      <c r="M695" s="3"/>
      <c r="S695" s="2"/>
      <c r="U695" s="3"/>
    </row>
    <row r="696" spans="12:21" ht="15.75" customHeight="1">
      <c r="L696" s="3"/>
      <c r="M696" s="3"/>
      <c r="S696" s="2"/>
      <c r="U696" s="3"/>
    </row>
    <row r="697" spans="12:21" ht="15.75" customHeight="1">
      <c r="L697" s="3"/>
      <c r="M697" s="3"/>
      <c r="S697" s="2"/>
      <c r="U697" s="3"/>
    </row>
    <row r="698" spans="12:21" ht="15.75" customHeight="1">
      <c r="L698" s="3"/>
      <c r="M698" s="3"/>
      <c r="S698" s="2"/>
      <c r="U698" s="3"/>
    </row>
    <row r="699" spans="12:21" ht="15.75" customHeight="1">
      <c r="L699" s="3"/>
      <c r="M699" s="3"/>
      <c r="S699" s="2"/>
      <c r="U699" s="3"/>
    </row>
    <row r="700" spans="12:21" ht="15.75" customHeight="1">
      <c r="L700" s="3"/>
      <c r="M700" s="3"/>
      <c r="S700" s="2"/>
      <c r="U700" s="3"/>
    </row>
    <row r="701" spans="12:21" ht="15.75" customHeight="1">
      <c r="L701" s="3"/>
      <c r="M701" s="3"/>
      <c r="S701" s="2"/>
      <c r="U701" s="3"/>
    </row>
    <row r="702" spans="12:21" ht="15.75" customHeight="1">
      <c r="L702" s="3"/>
      <c r="M702" s="3"/>
      <c r="S702" s="2"/>
      <c r="U702" s="3"/>
    </row>
    <row r="703" spans="12:21" ht="15.75" customHeight="1">
      <c r="L703" s="3"/>
      <c r="M703" s="3"/>
      <c r="S703" s="2"/>
      <c r="U703" s="3"/>
    </row>
    <row r="704" spans="12:21" ht="15.75" customHeight="1">
      <c r="L704" s="3"/>
      <c r="M704" s="3"/>
      <c r="S704" s="2"/>
      <c r="U704" s="3"/>
    </row>
    <row r="705" spans="12:21" ht="15.75" customHeight="1">
      <c r="L705" s="3"/>
      <c r="M705" s="3"/>
      <c r="S705" s="2"/>
      <c r="U705" s="3"/>
    </row>
    <row r="706" spans="12:21" ht="15.75" customHeight="1">
      <c r="L706" s="3"/>
      <c r="M706" s="3"/>
      <c r="S706" s="2"/>
      <c r="U706" s="3"/>
    </row>
    <row r="707" spans="12:21" ht="15.75" customHeight="1">
      <c r="L707" s="3"/>
      <c r="M707" s="3"/>
      <c r="S707" s="2"/>
      <c r="U707" s="3"/>
    </row>
    <row r="708" spans="12:21" ht="15.75" customHeight="1">
      <c r="L708" s="3"/>
      <c r="M708" s="3"/>
      <c r="S708" s="2"/>
      <c r="U708" s="3"/>
    </row>
    <row r="709" spans="12:21" ht="15.75" customHeight="1">
      <c r="L709" s="3"/>
      <c r="M709" s="3"/>
      <c r="S709" s="2"/>
      <c r="U709" s="3"/>
    </row>
    <row r="710" spans="12:21" ht="15.75" customHeight="1">
      <c r="L710" s="3"/>
      <c r="M710" s="3"/>
      <c r="S710" s="2"/>
      <c r="U710" s="3"/>
    </row>
    <row r="711" spans="12:21" ht="15.75" customHeight="1">
      <c r="L711" s="3"/>
      <c r="M711" s="3"/>
      <c r="S711" s="2"/>
      <c r="U711" s="3"/>
    </row>
    <row r="712" spans="12:21" ht="15.75" customHeight="1">
      <c r="L712" s="3"/>
      <c r="M712" s="3"/>
      <c r="S712" s="2"/>
      <c r="U712" s="3"/>
    </row>
    <row r="713" spans="12:21" ht="15.75" customHeight="1">
      <c r="L713" s="3"/>
      <c r="M713" s="3"/>
      <c r="S713" s="2"/>
      <c r="U713" s="3"/>
    </row>
    <row r="714" spans="12:21" ht="15.75" customHeight="1">
      <c r="L714" s="3"/>
      <c r="M714" s="3"/>
      <c r="S714" s="2"/>
      <c r="U714" s="3"/>
    </row>
    <row r="715" spans="12:21" ht="15.75" customHeight="1">
      <c r="L715" s="3"/>
      <c r="M715" s="3"/>
      <c r="S715" s="2"/>
      <c r="U715" s="3"/>
    </row>
    <row r="716" spans="12:21" ht="15.75" customHeight="1">
      <c r="L716" s="3"/>
      <c r="M716" s="3"/>
      <c r="S716" s="2"/>
      <c r="U716" s="3"/>
    </row>
    <row r="717" spans="12:21" ht="15.75" customHeight="1">
      <c r="L717" s="3"/>
      <c r="M717" s="3"/>
      <c r="S717" s="2"/>
      <c r="U717" s="3"/>
    </row>
    <row r="718" spans="12:21" ht="15.75" customHeight="1">
      <c r="L718" s="3"/>
      <c r="M718" s="3"/>
      <c r="S718" s="2"/>
      <c r="U718" s="3"/>
    </row>
    <row r="719" spans="12:21" ht="15.75" customHeight="1">
      <c r="L719" s="3"/>
      <c r="M719" s="3"/>
      <c r="S719" s="2"/>
      <c r="U719" s="3"/>
    </row>
    <row r="720" spans="12:21" ht="15.75" customHeight="1">
      <c r="L720" s="3"/>
      <c r="M720" s="3"/>
      <c r="S720" s="2"/>
      <c r="U720" s="3"/>
    </row>
    <row r="721" spans="12:21" ht="15.75" customHeight="1">
      <c r="L721" s="3"/>
      <c r="M721" s="3"/>
      <c r="S721" s="2"/>
      <c r="U721" s="3"/>
    </row>
    <row r="722" spans="12:21" ht="15.75" customHeight="1">
      <c r="L722" s="3"/>
      <c r="M722" s="3"/>
      <c r="S722" s="2"/>
      <c r="U722" s="3"/>
    </row>
    <row r="723" spans="12:21" ht="15.75" customHeight="1">
      <c r="L723" s="3"/>
      <c r="M723" s="3"/>
      <c r="S723" s="2"/>
      <c r="U723" s="3"/>
    </row>
    <row r="724" spans="12:21" ht="15.75" customHeight="1">
      <c r="L724" s="3"/>
      <c r="M724" s="3"/>
      <c r="S724" s="2"/>
      <c r="U724" s="3"/>
    </row>
    <row r="725" spans="12:21" ht="15.75" customHeight="1">
      <c r="L725" s="3"/>
      <c r="M725" s="3"/>
      <c r="S725" s="2"/>
      <c r="U725" s="3"/>
    </row>
    <row r="726" spans="12:21" ht="15.75" customHeight="1">
      <c r="L726" s="3"/>
      <c r="M726" s="3"/>
      <c r="S726" s="2"/>
      <c r="U726" s="3"/>
    </row>
    <row r="727" spans="12:21" ht="15.75" customHeight="1">
      <c r="L727" s="3"/>
      <c r="M727" s="3"/>
      <c r="S727" s="2"/>
      <c r="U727" s="3"/>
    </row>
    <row r="728" spans="12:21" ht="15.75" customHeight="1">
      <c r="L728" s="3"/>
      <c r="M728" s="3"/>
      <c r="S728" s="2"/>
      <c r="U728" s="3"/>
    </row>
    <row r="729" spans="12:21" ht="15.75" customHeight="1">
      <c r="L729" s="3"/>
      <c r="M729" s="3"/>
      <c r="S729" s="2"/>
      <c r="U729" s="3"/>
    </row>
    <row r="730" spans="12:21" ht="15.75" customHeight="1">
      <c r="L730" s="3"/>
      <c r="M730" s="3"/>
      <c r="S730" s="2"/>
      <c r="U730" s="3"/>
    </row>
    <row r="731" spans="12:21" ht="15.75" customHeight="1">
      <c r="L731" s="3"/>
      <c r="M731" s="3"/>
      <c r="S731" s="2"/>
      <c r="U731" s="3"/>
    </row>
    <row r="732" spans="12:21" ht="15.75" customHeight="1">
      <c r="L732" s="3"/>
      <c r="M732" s="3"/>
      <c r="S732" s="2"/>
      <c r="U732" s="3"/>
    </row>
    <row r="733" spans="12:21" ht="15.75" customHeight="1">
      <c r="L733" s="3"/>
      <c r="M733" s="3"/>
      <c r="S733" s="2"/>
      <c r="U733" s="3"/>
    </row>
    <row r="734" spans="12:21" ht="15.75" customHeight="1">
      <c r="L734" s="3"/>
      <c r="M734" s="3"/>
      <c r="S734" s="2"/>
      <c r="U734" s="3"/>
    </row>
    <row r="735" spans="12:21" ht="15.75" customHeight="1">
      <c r="L735" s="3"/>
      <c r="M735" s="3"/>
      <c r="S735" s="2"/>
      <c r="U735" s="3"/>
    </row>
    <row r="736" spans="12:21" ht="15.75" customHeight="1">
      <c r="L736" s="3"/>
      <c r="M736" s="3"/>
      <c r="S736" s="2"/>
      <c r="U736" s="3"/>
    </row>
    <row r="737" spans="12:21" ht="15.75" customHeight="1">
      <c r="L737" s="3"/>
      <c r="M737" s="3"/>
      <c r="S737" s="2"/>
      <c r="U737" s="3"/>
    </row>
    <row r="738" spans="12:21" ht="15.75" customHeight="1">
      <c r="L738" s="3"/>
      <c r="M738" s="3"/>
      <c r="S738" s="2"/>
      <c r="U738" s="3"/>
    </row>
    <row r="739" spans="12:21" ht="15.75" customHeight="1">
      <c r="L739" s="3"/>
      <c r="M739" s="3"/>
      <c r="S739" s="2"/>
      <c r="U739" s="3"/>
    </row>
    <row r="740" spans="12:21" ht="15.75" customHeight="1">
      <c r="L740" s="3"/>
      <c r="M740" s="3"/>
      <c r="S740" s="2"/>
      <c r="U740" s="3"/>
    </row>
    <row r="741" spans="12:21" ht="15.75" customHeight="1">
      <c r="L741" s="3"/>
      <c r="M741" s="3"/>
      <c r="S741" s="2"/>
      <c r="U741" s="3"/>
    </row>
    <row r="742" spans="12:21" ht="15.75" customHeight="1">
      <c r="L742" s="3"/>
      <c r="M742" s="3"/>
      <c r="S742" s="2"/>
      <c r="U742" s="3"/>
    </row>
    <row r="743" spans="12:21" ht="15.75" customHeight="1">
      <c r="L743" s="3"/>
      <c r="M743" s="3"/>
      <c r="S743" s="2"/>
      <c r="U743" s="3"/>
    </row>
    <row r="744" spans="12:21" ht="15.75" customHeight="1">
      <c r="L744" s="3"/>
      <c r="M744" s="3"/>
      <c r="S744" s="2"/>
      <c r="U744" s="3"/>
    </row>
    <row r="745" spans="12:21" ht="15.75" customHeight="1">
      <c r="L745" s="3"/>
      <c r="M745" s="3"/>
      <c r="S745" s="2"/>
      <c r="U745" s="3"/>
    </row>
    <row r="746" spans="12:21" ht="15.75" customHeight="1">
      <c r="L746" s="3"/>
      <c r="M746" s="3"/>
      <c r="S746" s="2"/>
      <c r="U746" s="3"/>
    </row>
    <row r="747" spans="12:21" ht="15.75" customHeight="1">
      <c r="L747" s="3"/>
      <c r="M747" s="3"/>
      <c r="S747" s="2"/>
      <c r="U747" s="3"/>
    </row>
    <row r="748" spans="12:21" ht="15.75" customHeight="1">
      <c r="L748" s="3"/>
      <c r="M748" s="3"/>
      <c r="S748" s="2"/>
      <c r="U748" s="3"/>
    </row>
    <row r="749" spans="12:21" ht="15.75" customHeight="1">
      <c r="L749" s="3"/>
      <c r="M749" s="3"/>
      <c r="S749" s="2"/>
      <c r="U749" s="3"/>
    </row>
    <row r="750" spans="12:21" ht="15.75" customHeight="1">
      <c r="L750" s="3"/>
      <c r="M750" s="3"/>
      <c r="S750" s="2"/>
      <c r="U750" s="3"/>
    </row>
    <row r="751" spans="12:21" ht="15.75" customHeight="1">
      <c r="L751" s="3"/>
      <c r="M751" s="3"/>
      <c r="S751" s="2"/>
      <c r="U751" s="3"/>
    </row>
    <row r="752" spans="12:21" ht="15.75" customHeight="1">
      <c r="L752" s="3"/>
      <c r="M752" s="3"/>
      <c r="S752" s="2"/>
      <c r="U752" s="3"/>
    </row>
    <row r="753" spans="12:21" ht="15.75" customHeight="1">
      <c r="L753" s="3"/>
      <c r="M753" s="3"/>
      <c r="S753" s="2"/>
      <c r="U753" s="3"/>
    </row>
    <row r="754" spans="12:21" ht="15.75" customHeight="1">
      <c r="L754" s="3"/>
      <c r="M754" s="3"/>
      <c r="S754" s="2"/>
      <c r="U754" s="3"/>
    </row>
    <row r="755" spans="12:21" ht="15.75" customHeight="1">
      <c r="L755" s="3"/>
      <c r="M755" s="3"/>
      <c r="S755" s="2"/>
      <c r="U755" s="3"/>
    </row>
    <row r="756" spans="12:21" ht="15.75" customHeight="1">
      <c r="L756" s="3"/>
      <c r="M756" s="3"/>
      <c r="S756" s="2"/>
      <c r="U756" s="3"/>
    </row>
    <row r="757" spans="12:21" ht="15.75" customHeight="1">
      <c r="L757" s="3"/>
      <c r="M757" s="3"/>
      <c r="S757" s="2"/>
      <c r="U757" s="3"/>
    </row>
    <row r="758" spans="12:21" ht="15.75" customHeight="1">
      <c r="L758" s="3"/>
      <c r="M758" s="3"/>
      <c r="S758" s="2"/>
      <c r="U758" s="3"/>
    </row>
    <row r="759" spans="12:21" ht="15.75" customHeight="1">
      <c r="L759" s="3"/>
      <c r="M759" s="3"/>
      <c r="S759" s="2"/>
      <c r="U759" s="3"/>
    </row>
    <row r="760" spans="12:21" ht="15.75" customHeight="1">
      <c r="L760" s="3"/>
      <c r="M760" s="3"/>
      <c r="S760" s="2"/>
      <c r="U760" s="3"/>
    </row>
    <row r="761" spans="12:21" ht="15.75" customHeight="1">
      <c r="L761" s="3"/>
      <c r="M761" s="3"/>
      <c r="S761" s="2"/>
      <c r="U761" s="3"/>
    </row>
    <row r="762" spans="12:21" ht="15.75" customHeight="1">
      <c r="L762" s="3"/>
      <c r="M762" s="3"/>
      <c r="S762" s="2"/>
      <c r="U762" s="3"/>
    </row>
    <row r="763" spans="12:21" ht="15.75" customHeight="1">
      <c r="L763" s="3"/>
      <c r="M763" s="3"/>
      <c r="S763" s="2"/>
      <c r="U763" s="3"/>
    </row>
    <row r="764" spans="12:21" ht="15.75" customHeight="1">
      <c r="L764" s="3"/>
      <c r="M764" s="3"/>
      <c r="S764" s="2"/>
      <c r="U764" s="3"/>
    </row>
    <row r="765" spans="12:21" ht="15.75" customHeight="1">
      <c r="L765" s="3"/>
      <c r="M765" s="3"/>
      <c r="S765" s="2"/>
      <c r="U765" s="3"/>
    </row>
    <row r="766" spans="12:21" ht="15.75" customHeight="1">
      <c r="L766" s="3"/>
      <c r="M766" s="3"/>
      <c r="S766" s="2"/>
      <c r="U766" s="3"/>
    </row>
    <row r="767" spans="12:21" ht="15.75" customHeight="1">
      <c r="L767" s="3"/>
      <c r="M767" s="3"/>
      <c r="S767" s="2"/>
      <c r="U767" s="3"/>
    </row>
    <row r="768" spans="12:21" ht="15.75" customHeight="1">
      <c r="L768" s="3"/>
      <c r="M768" s="3"/>
      <c r="S768" s="2"/>
      <c r="U768" s="3"/>
    </row>
    <row r="769" spans="12:21" ht="15.75" customHeight="1">
      <c r="L769" s="3"/>
      <c r="M769" s="3"/>
      <c r="S769" s="2"/>
      <c r="U769" s="3"/>
    </row>
    <row r="770" spans="12:21" ht="15.75" customHeight="1">
      <c r="L770" s="3"/>
      <c r="M770" s="3"/>
      <c r="S770" s="2"/>
      <c r="U770" s="3"/>
    </row>
    <row r="771" spans="12:21" ht="15.75" customHeight="1">
      <c r="L771" s="3"/>
      <c r="M771" s="3"/>
      <c r="S771" s="2"/>
      <c r="U771" s="3"/>
    </row>
    <row r="772" spans="12:21" ht="15.75" customHeight="1">
      <c r="L772" s="3"/>
      <c r="M772" s="3"/>
      <c r="S772" s="2"/>
      <c r="U772" s="3"/>
    </row>
    <row r="773" spans="12:21" ht="15.75" customHeight="1">
      <c r="L773" s="3"/>
      <c r="M773" s="3"/>
      <c r="S773" s="2"/>
      <c r="U773" s="3"/>
    </row>
    <row r="774" spans="12:21" ht="15.75" customHeight="1">
      <c r="L774" s="3"/>
      <c r="M774" s="3"/>
      <c r="S774" s="2"/>
      <c r="U774" s="3"/>
    </row>
    <row r="775" spans="12:21" ht="15.75" customHeight="1">
      <c r="L775" s="3"/>
      <c r="M775" s="3"/>
      <c r="S775" s="2"/>
      <c r="U775" s="3"/>
    </row>
    <row r="776" spans="12:21" ht="15.75" customHeight="1">
      <c r="L776" s="3"/>
      <c r="M776" s="3"/>
      <c r="S776" s="2"/>
      <c r="U776" s="3"/>
    </row>
    <row r="777" spans="12:21" ht="15.75" customHeight="1">
      <c r="L777" s="3"/>
      <c r="M777" s="3"/>
      <c r="S777" s="2"/>
      <c r="U777" s="3"/>
    </row>
    <row r="778" spans="12:21" ht="15.75" customHeight="1">
      <c r="L778" s="3"/>
      <c r="M778" s="3"/>
      <c r="S778" s="2"/>
      <c r="U778" s="3"/>
    </row>
    <row r="779" spans="12:21" ht="15.75" customHeight="1">
      <c r="L779" s="3"/>
      <c r="M779" s="3"/>
      <c r="S779" s="2"/>
      <c r="U779" s="3"/>
    </row>
    <row r="780" spans="12:21" ht="15.75" customHeight="1">
      <c r="L780" s="3"/>
      <c r="M780" s="3"/>
      <c r="S780" s="2"/>
      <c r="U780" s="3"/>
    </row>
    <row r="781" spans="12:21" ht="15.75" customHeight="1">
      <c r="L781" s="3"/>
      <c r="M781" s="3"/>
      <c r="S781" s="2"/>
      <c r="U781" s="3"/>
    </row>
    <row r="782" spans="12:21" ht="15.75" customHeight="1">
      <c r="L782" s="3"/>
      <c r="M782" s="3"/>
      <c r="S782" s="2"/>
      <c r="U782" s="3"/>
    </row>
    <row r="783" spans="12:21" ht="15.75" customHeight="1">
      <c r="L783" s="3"/>
      <c r="M783" s="3"/>
      <c r="S783" s="2"/>
      <c r="U783" s="3"/>
    </row>
    <row r="784" spans="12:21" ht="15.75" customHeight="1">
      <c r="L784" s="3"/>
      <c r="M784" s="3"/>
      <c r="S784" s="2"/>
      <c r="U784" s="3"/>
    </row>
    <row r="785" spans="12:21" ht="15.75" customHeight="1">
      <c r="L785" s="3"/>
      <c r="M785" s="3"/>
      <c r="S785" s="2"/>
      <c r="U785" s="3"/>
    </row>
    <row r="786" spans="12:21" ht="15.75" customHeight="1">
      <c r="L786" s="3"/>
      <c r="M786" s="3"/>
      <c r="S786" s="2"/>
      <c r="U786" s="3"/>
    </row>
    <row r="787" spans="12:21" ht="15.75" customHeight="1">
      <c r="L787" s="3"/>
      <c r="M787" s="3"/>
      <c r="S787" s="2"/>
      <c r="U787" s="3"/>
    </row>
    <row r="788" spans="12:21" ht="15.75" customHeight="1">
      <c r="L788" s="3"/>
      <c r="M788" s="3"/>
      <c r="S788" s="2"/>
      <c r="U788" s="3"/>
    </row>
    <row r="789" spans="12:21" ht="15.75" customHeight="1">
      <c r="L789" s="3"/>
      <c r="M789" s="3"/>
      <c r="S789" s="2"/>
      <c r="U789" s="3"/>
    </row>
    <row r="790" spans="12:21" ht="15.75" customHeight="1">
      <c r="L790" s="3"/>
      <c r="M790" s="3"/>
      <c r="S790" s="2"/>
      <c r="U790" s="3"/>
    </row>
    <row r="791" spans="12:21" ht="15.75" customHeight="1">
      <c r="L791" s="3"/>
      <c r="M791" s="3"/>
      <c r="S791" s="2"/>
      <c r="U791" s="3"/>
    </row>
    <row r="792" spans="12:21" ht="15.75" customHeight="1">
      <c r="L792" s="3"/>
      <c r="M792" s="3"/>
      <c r="S792" s="2"/>
      <c r="U792" s="3"/>
    </row>
    <row r="793" spans="12:21" ht="15.75" customHeight="1">
      <c r="L793" s="3"/>
      <c r="M793" s="3"/>
      <c r="S793" s="2"/>
      <c r="U793" s="3"/>
    </row>
    <row r="794" spans="12:21" ht="15.75" customHeight="1">
      <c r="L794" s="3"/>
      <c r="M794" s="3"/>
      <c r="S794" s="2"/>
      <c r="U794" s="3"/>
    </row>
    <row r="795" spans="12:21" ht="15.75" customHeight="1">
      <c r="L795" s="3"/>
      <c r="M795" s="3"/>
      <c r="S795" s="2"/>
      <c r="U795" s="3"/>
    </row>
    <row r="796" spans="12:21" ht="15.75" customHeight="1">
      <c r="L796" s="3"/>
      <c r="M796" s="3"/>
      <c r="S796" s="2"/>
      <c r="U796" s="3"/>
    </row>
    <row r="797" spans="12:21" ht="15.75" customHeight="1">
      <c r="L797" s="3"/>
      <c r="M797" s="3"/>
      <c r="S797" s="2"/>
      <c r="U797" s="3"/>
    </row>
    <row r="798" spans="12:21" ht="15.75" customHeight="1">
      <c r="L798" s="3"/>
      <c r="M798" s="3"/>
      <c r="S798" s="2"/>
      <c r="U798" s="3"/>
    </row>
    <row r="799" spans="12:21" ht="15.75" customHeight="1">
      <c r="L799" s="3"/>
      <c r="M799" s="3"/>
      <c r="S799" s="2"/>
      <c r="U799" s="3"/>
    </row>
    <row r="800" spans="12:21" ht="15.75" customHeight="1">
      <c r="L800" s="3"/>
      <c r="M800" s="3"/>
      <c r="S800" s="2"/>
      <c r="U800" s="3"/>
    </row>
    <row r="801" spans="12:21" ht="15.75" customHeight="1">
      <c r="L801" s="3"/>
      <c r="M801" s="3"/>
      <c r="S801" s="2"/>
      <c r="U801" s="3"/>
    </row>
    <row r="802" spans="12:21" ht="15.75" customHeight="1">
      <c r="L802" s="3"/>
      <c r="M802" s="3"/>
      <c r="S802" s="2"/>
      <c r="U802" s="3"/>
    </row>
    <row r="803" spans="12:21" ht="15.75" customHeight="1">
      <c r="L803" s="3"/>
      <c r="M803" s="3"/>
      <c r="S803" s="2"/>
      <c r="U803" s="3"/>
    </row>
    <row r="804" spans="12:21" ht="15.75" customHeight="1">
      <c r="L804" s="3"/>
      <c r="M804" s="3"/>
      <c r="S804" s="2"/>
      <c r="U804" s="3"/>
    </row>
    <row r="805" spans="12:21" ht="15.75" customHeight="1">
      <c r="L805" s="3"/>
      <c r="M805" s="3"/>
      <c r="S805" s="2"/>
      <c r="U805" s="3"/>
    </row>
    <row r="806" spans="12:21" ht="15.75" customHeight="1">
      <c r="L806" s="3"/>
      <c r="M806" s="3"/>
      <c r="S806" s="2"/>
      <c r="U806" s="3"/>
    </row>
    <row r="807" spans="12:21" ht="15.75" customHeight="1">
      <c r="L807" s="3"/>
      <c r="M807" s="3"/>
      <c r="S807" s="2"/>
      <c r="U807" s="3"/>
    </row>
    <row r="808" spans="12:21" ht="15.75" customHeight="1">
      <c r="L808" s="3"/>
      <c r="M808" s="3"/>
      <c r="S808" s="2"/>
      <c r="U808" s="3"/>
    </row>
    <row r="809" spans="12:21" ht="15.75" customHeight="1">
      <c r="L809" s="3"/>
      <c r="M809" s="3"/>
      <c r="S809" s="2"/>
      <c r="U809" s="3"/>
    </row>
    <row r="810" spans="12:21" ht="15.75" customHeight="1">
      <c r="L810" s="3"/>
      <c r="M810" s="3"/>
      <c r="S810" s="2"/>
      <c r="U810" s="3"/>
    </row>
    <row r="811" spans="12:21" ht="15.75" customHeight="1">
      <c r="L811" s="3"/>
      <c r="M811" s="3"/>
      <c r="S811" s="2"/>
      <c r="U811" s="3"/>
    </row>
    <row r="812" spans="12:21" ht="15.75" customHeight="1">
      <c r="L812" s="3"/>
      <c r="M812" s="3"/>
      <c r="S812" s="2"/>
      <c r="U812" s="3"/>
    </row>
    <row r="813" spans="12:21" ht="15.75" customHeight="1">
      <c r="L813" s="3"/>
      <c r="M813" s="3"/>
      <c r="S813" s="2"/>
      <c r="U813" s="3"/>
    </row>
    <row r="814" spans="12:21" ht="15.75" customHeight="1">
      <c r="L814" s="3"/>
      <c r="M814" s="3"/>
      <c r="S814" s="2"/>
      <c r="U814" s="3"/>
    </row>
    <row r="815" spans="12:21" ht="15.75" customHeight="1">
      <c r="L815" s="3"/>
      <c r="M815" s="3"/>
      <c r="S815" s="2"/>
      <c r="U815" s="3"/>
    </row>
    <row r="816" spans="12:21" ht="15.75" customHeight="1">
      <c r="L816" s="3"/>
      <c r="M816" s="3"/>
      <c r="S816" s="2"/>
      <c r="U816" s="3"/>
    </row>
    <row r="817" spans="12:21" ht="15.75" customHeight="1">
      <c r="L817" s="3"/>
      <c r="M817" s="3"/>
      <c r="S817" s="2"/>
      <c r="U817" s="3"/>
    </row>
    <row r="818" spans="12:21" ht="15.75" customHeight="1">
      <c r="L818" s="3"/>
      <c r="M818" s="3"/>
      <c r="S818" s="2"/>
      <c r="U818" s="3"/>
    </row>
    <row r="819" spans="12:21" ht="15.75" customHeight="1">
      <c r="L819" s="3"/>
      <c r="M819" s="3"/>
      <c r="S819" s="2"/>
      <c r="U819" s="3"/>
    </row>
    <row r="820" spans="12:21" ht="15.75" customHeight="1">
      <c r="L820" s="3"/>
      <c r="M820" s="3"/>
      <c r="S820" s="2"/>
      <c r="U820" s="3"/>
    </row>
    <row r="821" spans="12:21" ht="15.75" customHeight="1">
      <c r="L821" s="3"/>
      <c r="M821" s="3"/>
      <c r="S821" s="2"/>
      <c r="U821" s="3"/>
    </row>
    <row r="822" spans="12:21" ht="15.75" customHeight="1">
      <c r="L822" s="3"/>
      <c r="M822" s="3"/>
      <c r="S822" s="2"/>
      <c r="U822" s="3"/>
    </row>
    <row r="823" spans="12:21" ht="15.75" customHeight="1">
      <c r="L823" s="3"/>
      <c r="M823" s="3"/>
      <c r="S823" s="2"/>
      <c r="U823" s="3"/>
    </row>
    <row r="824" spans="12:21" ht="15.75" customHeight="1">
      <c r="L824" s="3"/>
      <c r="M824" s="3"/>
      <c r="S824" s="2"/>
      <c r="U824" s="3"/>
    </row>
    <row r="825" spans="12:21" ht="15.75" customHeight="1">
      <c r="L825" s="3"/>
      <c r="M825" s="3"/>
      <c r="S825" s="2"/>
      <c r="U825" s="3"/>
    </row>
    <row r="826" spans="12:21" ht="15.75" customHeight="1">
      <c r="L826" s="3"/>
      <c r="M826" s="3"/>
      <c r="S826" s="2"/>
      <c r="U826" s="3"/>
    </row>
    <row r="827" spans="12:21" ht="15.75" customHeight="1">
      <c r="L827" s="3"/>
      <c r="M827" s="3"/>
      <c r="S827" s="2"/>
      <c r="U827" s="3"/>
    </row>
    <row r="828" spans="12:21" ht="15.75" customHeight="1">
      <c r="L828" s="3"/>
      <c r="M828" s="3"/>
      <c r="S828" s="2"/>
      <c r="U828" s="3"/>
    </row>
    <row r="829" spans="12:21" ht="15.75" customHeight="1">
      <c r="L829" s="3"/>
      <c r="M829" s="3"/>
      <c r="S829" s="2"/>
      <c r="U829" s="3"/>
    </row>
    <row r="830" spans="12:21" ht="15.75" customHeight="1">
      <c r="L830" s="3"/>
      <c r="M830" s="3"/>
      <c r="S830" s="2"/>
      <c r="U830" s="3"/>
    </row>
    <row r="831" spans="12:21" ht="15.75" customHeight="1">
      <c r="L831" s="3"/>
      <c r="M831" s="3"/>
      <c r="S831" s="2"/>
      <c r="U831" s="3"/>
    </row>
    <row r="832" spans="12:21" ht="15.75" customHeight="1">
      <c r="L832" s="3"/>
      <c r="M832" s="3"/>
      <c r="S832" s="2"/>
      <c r="U832" s="3"/>
    </row>
    <row r="833" spans="12:21" ht="15.75" customHeight="1">
      <c r="L833" s="3"/>
      <c r="M833" s="3"/>
      <c r="S833" s="2"/>
      <c r="U833" s="3"/>
    </row>
    <row r="834" spans="12:21" ht="15.75" customHeight="1">
      <c r="L834" s="3"/>
      <c r="M834" s="3"/>
      <c r="S834" s="2"/>
      <c r="U834" s="3"/>
    </row>
    <row r="835" spans="12:21" ht="15.75" customHeight="1">
      <c r="L835" s="3"/>
      <c r="M835" s="3"/>
      <c r="S835" s="2"/>
      <c r="U835" s="3"/>
    </row>
    <row r="836" spans="12:21" ht="15.75" customHeight="1">
      <c r="L836" s="3"/>
      <c r="M836" s="3"/>
      <c r="S836" s="2"/>
      <c r="U836" s="3"/>
    </row>
    <row r="837" spans="12:21" ht="15.75" customHeight="1">
      <c r="L837" s="3"/>
      <c r="M837" s="3"/>
      <c r="S837" s="2"/>
      <c r="U837" s="3"/>
    </row>
    <row r="838" spans="12:21" ht="15.75" customHeight="1">
      <c r="L838" s="3"/>
      <c r="M838" s="3"/>
      <c r="S838" s="2"/>
      <c r="U838" s="3"/>
    </row>
    <row r="839" spans="12:21" ht="15.75" customHeight="1">
      <c r="L839" s="3"/>
      <c r="M839" s="3"/>
      <c r="S839" s="2"/>
      <c r="U839" s="3"/>
    </row>
    <row r="840" spans="12:21" ht="15.75" customHeight="1">
      <c r="L840" s="3"/>
      <c r="M840" s="3"/>
      <c r="S840" s="2"/>
      <c r="U840" s="3"/>
    </row>
    <row r="841" spans="12:21" ht="15.75" customHeight="1">
      <c r="L841" s="3"/>
      <c r="M841" s="3"/>
      <c r="S841" s="2"/>
      <c r="U841" s="3"/>
    </row>
    <row r="842" spans="12:21" ht="15.75" customHeight="1">
      <c r="L842" s="3"/>
      <c r="M842" s="3"/>
      <c r="S842" s="2"/>
      <c r="U842" s="3"/>
    </row>
    <row r="843" spans="12:21" ht="15.75" customHeight="1">
      <c r="L843" s="3"/>
      <c r="M843" s="3"/>
      <c r="S843" s="2"/>
      <c r="U843" s="3"/>
    </row>
    <row r="844" spans="12:21" ht="15.75" customHeight="1">
      <c r="L844" s="3"/>
      <c r="M844" s="3"/>
      <c r="S844" s="2"/>
      <c r="U844" s="3"/>
    </row>
    <row r="845" spans="12:21" ht="15.75" customHeight="1">
      <c r="L845" s="3"/>
      <c r="M845" s="3"/>
      <c r="S845" s="2"/>
      <c r="U845" s="3"/>
    </row>
    <row r="846" spans="12:21" ht="15.75" customHeight="1">
      <c r="L846" s="3"/>
      <c r="M846" s="3"/>
      <c r="S846" s="2"/>
      <c r="U846" s="3"/>
    </row>
    <row r="847" spans="12:21" ht="15.75" customHeight="1">
      <c r="L847" s="3"/>
      <c r="M847" s="3"/>
      <c r="S847" s="2"/>
      <c r="U847" s="3"/>
    </row>
    <row r="848" spans="12:21" ht="15.75" customHeight="1">
      <c r="L848" s="3"/>
      <c r="M848" s="3"/>
      <c r="S848" s="2"/>
      <c r="U848" s="3"/>
    </row>
    <row r="849" spans="12:21" ht="15.75" customHeight="1">
      <c r="L849" s="3"/>
      <c r="M849" s="3"/>
      <c r="S849" s="2"/>
      <c r="U849" s="3"/>
    </row>
    <row r="850" spans="12:21" ht="15.75" customHeight="1">
      <c r="L850" s="3"/>
      <c r="M850" s="3"/>
      <c r="S850" s="2"/>
      <c r="U850" s="3"/>
    </row>
    <row r="851" spans="12:21" ht="15.75" customHeight="1">
      <c r="L851" s="3"/>
      <c r="M851" s="3"/>
      <c r="S851" s="2"/>
      <c r="U851" s="3"/>
    </row>
    <row r="852" spans="12:21" ht="15.75" customHeight="1">
      <c r="L852" s="3"/>
      <c r="M852" s="3"/>
      <c r="S852" s="2"/>
      <c r="U852" s="3"/>
    </row>
    <row r="853" spans="12:21" ht="15.75" customHeight="1">
      <c r="L853" s="3"/>
      <c r="M853" s="3"/>
      <c r="S853" s="2"/>
      <c r="U853" s="3"/>
    </row>
    <row r="854" spans="12:21" ht="15.75" customHeight="1">
      <c r="L854" s="3"/>
      <c r="M854" s="3"/>
      <c r="S854" s="2"/>
      <c r="U854" s="3"/>
    </row>
    <row r="855" spans="12:21" ht="15.75" customHeight="1">
      <c r="L855" s="3"/>
      <c r="M855" s="3"/>
      <c r="S855" s="2"/>
      <c r="U855" s="3"/>
    </row>
    <row r="856" spans="12:21" ht="15.75" customHeight="1">
      <c r="L856" s="3"/>
      <c r="M856" s="3"/>
      <c r="S856" s="2"/>
      <c r="U856" s="3"/>
    </row>
    <row r="857" spans="12:21" ht="15.75" customHeight="1">
      <c r="L857" s="3"/>
      <c r="M857" s="3"/>
      <c r="S857" s="2"/>
      <c r="U857" s="3"/>
    </row>
    <row r="858" spans="12:21" ht="15.75" customHeight="1">
      <c r="L858" s="3"/>
      <c r="M858" s="3"/>
      <c r="S858" s="2"/>
      <c r="U858" s="3"/>
    </row>
    <row r="859" spans="12:21" ht="15.75" customHeight="1">
      <c r="L859" s="3"/>
      <c r="M859" s="3"/>
      <c r="S859" s="2"/>
      <c r="U859" s="3"/>
    </row>
    <row r="860" spans="12:21" ht="15.75" customHeight="1">
      <c r="L860" s="3"/>
      <c r="M860" s="3"/>
      <c r="S860" s="2"/>
      <c r="U860" s="3"/>
    </row>
    <row r="861" spans="12:21" ht="15.75" customHeight="1">
      <c r="L861" s="3"/>
      <c r="M861" s="3"/>
      <c r="S861" s="2"/>
      <c r="U861" s="3"/>
    </row>
    <row r="862" spans="12:21" ht="15.75" customHeight="1">
      <c r="L862" s="3"/>
      <c r="M862" s="3"/>
      <c r="S862" s="2"/>
      <c r="U862" s="3"/>
    </row>
    <row r="863" spans="12:21" ht="15.75" customHeight="1">
      <c r="L863" s="3"/>
      <c r="M863" s="3"/>
      <c r="S863" s="2"/>
      <c r="U863" s="3"/>
    </row>
    <row r="864" spans="12:21" ht="15.75" customHeight="1">
      <c r="L864" s="3"/>
      <c r="M864" s="3"/>
      <c r="S864" s="2"/>
      <c r="U864" s="3"/>
    </row>
    <row r="865" spans="12:21" ht="15.75" customHeight="1">
      <c r="L865" s="3"/>
      <c r="M865" s="3"/>
      <c r="S865" s="2"/>
      <c r="U865" s="3"/>
    </row>
    <row r="866" spans="12:21" ht="15.75" customHeight="1">
      <c r="L866" s="3"/>
      <c r="M866" s="3"/>
      <c r="S866" s="2"/>
      <c r="U866" s="3"/>
    </row>
    <row r="867" spans="12:21" ht="15.75" customHeight="1">
      <c r="L867" s="3"/>
      <c r="M867" s="3"/>
      <c r="S867" s="2"/>
      <c r="U867" s="3"/>
    </row>
    <row r="868" spans="12:21" ht="15.75" customHeight="1">
      <c r="L868" s="3"/>
      <c r="M868" s="3"/>
      <c r="S868" s="2"/>
      <c r="U868" s="3"/>
    </row>
    <row r="869" spans="12:21" ht="15.75" customHeight="1">
      <c r="L869" s="3"/>
      <c r="M869" s="3"/>
      <c r="S869" s="2"/>
      <c r="U869" s="3"/>
    </row>
    <row r="870" spans="12:21" ht="15.75" customHeight="1">
      <c r="L870" s="3"/>
      <c r="M870" s="3"/>
      <c r="S870" s="2"/>
      <c r="U870" s="3"/>
    </row>
    <row r="871" spans="12:21" ht="15.75" customHeight="1">
      <c r="L871" s="3"/>
      <c r="M871" s="3"/>
      <c r="S871" s="2"/>
      <c r="U871" s="3"/>
    </row>
    <row r="872" spans="12:21" ht="15.75" customHeight="1">
      <c r="L872" s="3"/>
      <c r="M872" s="3"/>
      <c r="S872" s="2"/>
      <c r="U872" s="3"/>
    </row>
    <row r="873" spans="12:21" ht="15.75" customHeight="1">
      <c r="L873" s="3"/>
      <c r="M873" s="3"/>
      <c r="S873" s="2"/>
      <c r="U873" s="3"/>
    </row>
    <row r="874" spans="12:21" ht="15.75" customHeight="1">
      <c r="L874" s="3"/>
      <c r="M874" s="3"/>
      <c r="S874" s="2"/>
      <c r="U874" s="3"/>
    </row>
    <row r="875" spans="12:21" ht="15.75" customHeight="1">
      <c r="L875" s="3"/>
      <c r="M875" s="3"/>
      <c r="S875" s="2"/>
      <c r="U875" s="3"/>
    </row>
    <row r="876" spans="12:21" ht="15.75" customHeight="1">
      <c r="L876" s="3"/>
      <c r="M876" s="3"/>
      <c r="S876" s="2"/>
      <c r="U876" s="3"/>
    </row>
    <row r="877" spans="12:21" ht="15.75" customHeight="1">
      <c r="L877" s="3"/>
      <c r="M877" s="3"/>
      <c r="S877" s="2"/>
      <c r="U877" s="3"/>
    </row>
    <row r="878" spans="12:21" ht="15.75" customHeight="1">
      <c r="L878" s="3"/>
      <c r="M878" s="3"/>
      <c r="S878" s="2"/>
      <c r="U878" s="3"/>
    </row>
    <row r="879" spans="12:21" ht="15.75" customHeight="1">
      <c r="L879" s="3"/>
      <c r="M879" s="3"/>
      <c r="S879" s="2"/>
      <c r="U879" s="3"/>
    </row>
    <row r="880" spans="12:21" ht="15.75" customHeight="1">
      <c r="L880" s="3"/>
      <c r="M880" s="3"/>
      <c r="S880" s="2"/>
      <c r="U880" s="3"/>
    </row>
    <row r="881" spans="12:21" ht="15.75" customHeight="1">
      <c r="L881" s="3"/>
      <c r="M881" s="3"/>
      <c r="S881" s="2"/>
      <c r="U881" s="3"/>
    </row>
    <row r="882" spans="12:21" ht="15.75" customHeight="1">
      <c r="L882" s="3"/>
      <c r="M882" s="3"/>
      <c r="S882" s="2"/>
      <c r="U882" s="3"/>
    </row>
    <row r="883" spans="12:21" ht="15.75" customHeight="1">
      <c r="L883" s="3"/>
      <c r="M883" s="3"/>
      <c r="S883" s="2"/>
      <c r="U883" s="3"/>
    </row>
    <row r="884" spans="12:21" ht="15.75" customHeight="1">
      <c r="L884" s="3"/>
      <c r="M884" s="3"/>
      <c r="S884" s="2"/>
      <c r="U884" s="3"/>
    </row>
    <row r="885" spans="12:21" ht="15.75" customHeight="1">
      <c r="L885" s="3"/>
      <c r="M885" s="3"/>
      <c r="S885" s="2"/>
      <c r="U885" s="3"/>
    </row>
    <row r="886" spans="12:21" ht="15.75" customHeight="1">
      <c r="L886" s="3"/>
      <c r="M886" s="3"/>
      <c r="S886" s="2"/>
      <c r="U886" s="3"/>
    </row>
    <row r="887" spans="12:21" ht="15.75" customHeight="1">
      <c r="L887" s="3"/>
      <c r="M887" s="3"/>
      <c r="S887" s="2"/>
      <c r="U887" s="3"/>
    </row>
    <row r="888" spans="12:21" ht="15.75" customHeight="1">
      <c r="L888" s="3"/>
      <c r="M888" s="3"/>
      <c r="S888" s="2"/>
      <c r="U888" s="3"/>
    </row>
    <row r="889" spans="12:21" ht="15.75" customHeight="1">
      <c r="L889" s="3"/>
      <c r="M889" s="3"/>
      <c r="S889" s="2"/>
      <c r="U889" s="3"/>
    </row>
    <row r="890" spans="12:21" ht="15.75" customHeight="1">
      <c r="L890" s="3"/>
      <c r="M890" s="3"/>
      <c r="S890" s="2"/>
      <c r="U890" s="3"/>
    </row>
    <row r="891" spans="12:21" ht="15.75" customHeight="1">
      <c r="L891" s="3"/>
      <c r="M891" s="3"/>
      <c r="S891" s="2"/>
      <c r="U891" s="3"/>
    </row>
    <row r="892" spans="12:21" ht="15.75" customHeight="1">
      <c r="L892" s="3"/>
      <c r="M892" s="3"/>
      <c r="S892" s="2"/>
      <c r="U892" s="3"/>
    </row>
    <row r="893" spans="12:21" ht="15.75" customHeight="1">
      <c r="L893" s="3"/>
      <c r="M893" s="3"/>
      <c r="S893" s="2"/>
      <c r="U893" s="3"/>
    </row>
    <row r="894" spans="12:21" ht="15.75" customHeight="1">
      <c r="L894" s="3"/>
      <c r="M894" s="3"/>
      <c r="S894" s="2"/>
      <c r="U894" s="3"/>
    </row>
    <row r="895" spans="12:21" ht="15.75" customHeight="1">
      <c r="L895" s="3"/>
      <c r="M895" s="3"/>
      <c r="S895" s="2"/>
      <c r="U895" s="3"/>
    </row>
    <row r="896" spans="12:21" ht="15.75" customHeight="1">
      <c r="L896" s="3"/>
      <c r="M896" s="3"/>
      <c r="S896" s="2"/>
      <c r="U896" s="3"/>
    </row>
    <row r="897" spans="12:21" ht="15.75" customHeight="1">
      <c r="L897" s="3"/>
      <c r="M897" s="3"/>
      <c r="S897" s="2"/>
      <c r="U897" s="3"/>
    </row>
    <row r="898" spans="12:21" ht="15.75" customHeight="1">
      <c r="L898" s="3"/>
      <c r="M898" s="3"/>
      <c r="S898" s="2"/>
      <c r="U898" s="3"/>
    </row>
    <row r="899" spans="12:21" ht="15.75" customHeight="1">
      <c r="L899" s="3"/>
      <c r="M899" s="3"/>
      <c r="S899" s="2"/>
      <c r="U899" s="3"/>
    </row>
    <row r="900" spans="12:21" ht="15.75" customHeight="1">
      <c r="L900" s="3"/>
      <c r="M900" s="3"/>
      <c r="S900" s="2"/>
      <c r="U900" s="3"/>
    </row>
    <row r="901" spans="12:21" ht="15.75" customHeight="1">
      <c r="L901" s="3"/>
      <c r="M901" s="3"/>
      <c r="S901" s="2"/>
      <c r="U901" s="3"/>
    </row>
    <row r="902" spans="12:21" ht="15.75" customHeight="1">
      <c r="L902" s="3"/>
      <c r="M902" s="3"/>
      <c r="S902" s="2"/>
      <c r="U902" s="3"/>
    </row>
    <row r="903" spans="12:21" ht="15.75" customHeight="1">
      <c r="L903" s="3"/>
      <c r="M903" s="3"/>
      <c r="S903" s="2"/>
      <c r="U903" s="3"/>
    </row>
    <row r="904" spans="12:21" ht="15.75" customHeight="1">
      <c r="L904" s="3"/>
      <c r="M904" s="3"/>
      <c r="S904" s="2"/>
      <c r="U904" s="3"/>
    </row>
    <row r="905" spans="12:21" ht="15.75" customHeight="1">
      <c r="L905" s="3"/>
      <c r="M905" s="3"/>
      <c r="S905" s="2"/>
      <c r="U905" s="3"/>
    </row>
    <row r="906" spans="12:21" ht="15.75" customHeight="1">
      <c r="L906" s="3"/>
      <c r="M906" s="3"/>
      <c r="S906" s="2"/>
      <c r="U906" s="3"/>
    </row>
    <row r="907" spans="12:21" ht="15.75" customHeight="1">
      <c r="L907" s="3"/>
      <c r="M907" s="3"/>
      <c r="S907" s="2"/>
      <c r="U907" s="3"/>
    </row>
    <row r="908" spans="12:21" ht="15.75" customHeight="1">
      <c r="L908" s="3"/>
      <c r="M908" s="3"/>
      <c r="S908" s="2"/>
      <c r="U908" s="3"/>
    </row>
    <row r="909" spans="12:21" ht="15.75" customHeight="1">
      <c r="L909" s="3"/>
      <c r="M909" s="3"/>
      <c r="S909" s="2"/>
      <c r="U909" s="3"/>
    </row>
    <row r="910" spans="12:21" ht="15.75" customHeight="1">
      <c r="L910" s="3"/>
      <c r="M910" s="3"/>
      <c r="S910" s="2"/>
      <c r="U910" s="3"/>
    </row>
    <row r="911" spans="12:21" ht="15.75" customHeight="1">
      <c r="L911" s="3"/>
      <c r="M911" s="3"/>
      <c r="S911" s="2"/>
      <c r="U911" s="3"/>
    </row>
    <row r="912" spans="12:21" ht="15.75" customHeight="1">
      <c r="L912" s="3"/>
      <c r="M912" s="3"/>
      <c r="S912" s="2"/>
      <c r="U912" s="3"/>
    </row>
    <row r="913" spans="12:21" ht="15.75" customHeight="1">
      <c r="L913" s="3"/>
      <c r="M913" s="3"/>
      <c r="S913" s="2"/>
      <c r="U913" s="3"/>
    </row>
    <row r="914" spans="12:21" ht="15.75" customHeight="1">
      <c r="L914" s="3"/>
      <c r="M914" s="3"/>
      <c r="S914" s="2"/>
      <c r="U914" s="3"/>
    </row>
    <row r="915" spans="12:21" ht="15.75" customHeight="1">
      <c r="L915" s="3"/>
      <c r="M915" s="3"/>
      <c r="S915" s="2"/>
      <c r="U915" s="3"/>
    </row>
    <row r="916" spans="12:21" ht="15.75" customHeight="1">
      <c r="L916" s="3"/>
      <c r="M916" s="3"/>
      <c r="S916" s="2"/>
      <c r="U916" s="3"/>
    </row>
    <row r="917" spans="12:21" ht="15.75" customHeight="1">
      <c r="L917" s="3"/>
      <c r="M917" s="3"/>
      <c r="S917" s="2"/>
      <c r="U917" s="3"/>
    </row>
    <row r="918" spans="12:21" ht="15.75" customHeight="1">
      <c r="L918" s="3"/>
      <c r="M918" s="3"/>
      <c r="S918" s="2"/>
      <c r="U918" s="3"/>
    </row>
    <row r="919" spans="12:21" ht="15.75" customHeight="1">
      <c r="L919" s="3"/>
      <c r="M919" s="3"/>
      <c r="S919" s="2"/>
      <c r="U919" s="3"/>
    </row>
    <row r="920" spans="12:21" ht="15.75" customHeight="1">
      <c r="L920" s="3"/>
      <c r="M920" s="3"/>
      <c r="S920" s="2"/>
      <c r="U920" s="3"/>
    </row>
    <row r="921" spans="12:21" ht="15.75" customHeight="1">
      <c r="L921" s="3"/>
      <c r="M921" s="3"/>
      <c r="S921" s="2"/>
      <c r="U921" s="3"/>
    </row>
    <row r="922" spans="12:21" ht="15.75" customHeight="1">
      <c r="L922" s="3"/>
      <c r="M922" s="3"/>
      <c r="S922" s="2"/>
      <c r="U922" s="3"/>
    </row>
    <row r="923" spans="12:21" ht="15.75" customHeight="1">
      <c r="L923" s="3"/>
      <c r="M923" s="3"/>
      <c r="S923" s="2"/>
      <c r="U923" s="3"/>
    </row>
    <row r="924" spans="12:21" ht="15.75" customHeight="1">
      <c r="L924" s="3"/>
      <c r="M924" s="3"/>
      <c r="S924" s="2"/>
      <c r="U924" s="3"/>
    </row>
    <row r="925" spans="12:21" ht="15.75" customHeight="1">
      <c r="L925" s="3"/>
      <c r="M925" s="3"/>
      <c r="S925" s="2"/>
      <c r="U925" s="3"/>
    </row>
    <row r="926" spans="12:21" ht="15.75" customHeight="1">
      <c r="L926" s="3"/>
      <c r="M926" s="3"/>
      <c r="S926" s="2"/>
      <c r="U926" s="3"/>
    </row>
    <row r="927" spans="12:21" ht="15.75" customHeight="1">
      <c r="L927" s="3"/>
      <c r="M927" s="3"/>
      <c r="S927" s="2"/>
      <c r="U927" s="3"/>
    </row>
    <row r="928" spans="12:21" ht="15.75" customHeight="1">
      <c r="L928" s="3"/>
      <c r="M928" s="3"/>
      <c r="S928" s="2"/>
      <c r="U928" s="3"/>
    </row>
    <row r="929" spans="12:21" ht="15.75" customHeight="1">
      <c r="L929" s="3"/>
      <c r="M929" s="3"/>
      <c r="S929" s="2"/>
      <c r="U929" s="3"/>
    </row>
    <row r="930" spans="12:21" ht="15.75" customHeight="1">
      <c r="L930" s="3"/>
      <c r="M930" s="3"/>
      <c r="S930" s="2"/>
      <c r="U930" s="3"/>
    </row>
    <row r="931" spans="12:21" ht="15.75" customHeight="1">
      <c r="L931" s="3"/>
      <c r="M931" s="3"/>
      <c r="S931" s="2"/>
      <c r="U931" s="3"/>
    </row>
    <row r="932" spans="12:21" ht="15.75" customHeight="1">
      <c r="L932" s="3"/>
      <c r="M932" s="3"/>
      <c r="S932" s="2"/>
      <c r="U932" s="3"/>
    </row>
    <row r="933" spans="12:21" ht="15.75" customHeight="1">
      <c r="L933" s="3"/>
      <c r="M933" s="3"/>
      <c r="S933" s="2"/>
      <c r="U933" s="3"/>
    </row>
    <row r="934" spans="12:21" ht="15.75" customHeight="1">
      <c r="L934" s="3"/>
      <c r="M934" s="3"/>
      <c r="S934" s="2"/>
      <c r="U934" s="3"/>
    </row>
    <row r="935" spans="12:21" ht="15.75" customHeight="1">
      <c r="L935" s="3"/>
      <c r="M935" s="3"/>
      <c r="S935" s="2"/>
      <c r="U935" s="3"/>
    </row>
    <row r="936" spans="12:21" ht="15.75" customHeight="1">
      <c r="L936" s="3"/>
      <c r="M936" s="3"/>
      <c r="S936" s="2"/>
      <c r="U936" s="3"/>
    </row>
    <row r="937" spans="12:21" ht="15.75" customHeight="1">
      <c r="L937" s="3"/>
      <c r="M937" s="3"/>
      <c r="S937" s="2"/>
      <c r="U937" s="3"/>
    </row>
    <row r="938" spans="12:21" ht="15.75" customHeight="1">
      <c r="L938" s="3"/>
      <c r="M938" s="3"/>
      <c r="S938" s="2"/>
      <c r="U938" s="3"/>
    </row>
    <row r="939" spans="12:21" ht="15.75" customHeight="1">
      <c r="L939" s="3"/>
      <c r="M939" s="3"/>
      <c r="S939" s="2"/>
      <c r="U939" s="3"/>
    </row>
    <row r="940" spans="12:21" ht="15.75" customHeight="1">
      <c r="L940" s="3"/>
      <c r="M940" s="3"/>
      <c r="S940" s="2"/>
      <c r="U940" s="3"/>
    </row>
    <row r="941" spans="12:21" ht="15.75" customHeight="1">
      <c r="L941" s="3"/>
      <c r="M941" s="3"/>
      <c r="S941" s="2"/>
      <c r="U941" s="3"/>
    </row>
    <row r="942" spans="12:21" ht="15.75" customHeight="1">
      <c r="L942" s="3"/>
      <c r="M942" s="3"/>
      <c r="S942" s="2"/>
      <c r="U942" s="3"/>
    </row>
    <row r="943" spans="12:21" ht="15.75" customHeight="1">
      <c r="L943" s="3"/>
      <c r="M943" s="3"/>
      <c r="S943" s="2"/>
      <c r="U943" s="3"/>
    </row>
    <row r="944" spans="12:21" ht="15.75" customHeight="1">
      <c r="L944" s="3"/>
      <c r="M944" s="3"/>
      <c r="S944" s="2"/>
      <c r="U944" s="3"/>
    </row>
    <row r="945" spans="12:21" ht="15.75" customHeight="1">
      <c r="L945" s="3"/>
      <c r="M945" s="3"/>
      <c r="S945" s="2"/>
      <c r="U945" s="3"/>
    </row>
    <row r="946" spans="12:21" ht="15.75" customHeight="1">
      <c r="L946" s="3"/>
      <c r="M946" s="3"/>
      <c r="S946" s="2"/>
      <c r="U946" s="3"/>
    </row>
    <row r="947" spans="12:21" ht="15.75" customHeight="1">
      <c r="L947" s="3"/>
      <c r="M947" s="3"/>
      <c r="S947" s="2"/>
      <c r="U947" s="3"/>
    </row>
    <row r="948" spans="12:21" ht="15.75" customHeight="1">
      <c r="L948" s="3"/>
      <c r="M948" s="3"/>
      <c r="S948" s="2"/>
      <c r="U948" s="3"/>
    </row>
    <row r="949" spans="12:21" ht="15.75" customHeight="1">
      <c r="L949" s="3"/>
      <c r="M949" s="3"/>
      <c r="S949" s="2"/>
      <c r="U949" s="3"/>
    </row>
    <row r="950" spans="12:21" ht="15.75" customHeight="1">
      <c r="L950" s="3"/>
      <c r="M950" s="3"/>
      <c r="S950" s="2"/>
      <c r="U950" s="3"/>
    </row>
    <row r="951" spans="12:21" ht="15.75" customHeight="1">
      <c r="L951" s="3"/>
      <c r="M951" s="3"/>
      <c r="S951" s="2"/>
      <c r="U951" s="3"/>
    </row>
    <row r="952" spans="12:21" ht="15.75" customHeight="1">
      <c r="L952" s="3"/>
      <c r="M952" s="3"/>
      <c r="S952" s="2"/>
      <c r="U952" s="3"/>
    </row>
    <row r="953" spans="12:21" ht="15.75" customHeight="1">
      <c r="L953" s="3"/>
      <c r="M953" s="3"/>
      <c r="S953" s="2"/>
      <c r="U953" s="3"/>
    </row>
    <row r="954" spans="12:21" ht="15.75" customHeight="1">
      <c r="L954" s="3"/>
      <c r="M954" s="3"/>
      <c r="S954" s="2"/>
      <c r="U954" s="3"/>
    </row>
    <row r="955" spans="12:21" ht="15.75" customHeight="1">
      <c r="L955" s="3"/>
      <c r="M955" s="3"/>
      <c r="S955" s="2"/>
      <c r="U955" s="3"/>
    </row>
    <row r="956" spans="12:21" ht="15.75" customHeight="1">
      <c r="L956" s="3"/>
      <c r="M956" s="3"/>
      <c r="S956" s="2"/>
      <c r="U956" s="3"/>
    </row>
    <row r="957" spans="12:21" ht="15.75" customHeight="1">
      <c r="L957" s="3"/>
      <c r="M957" s="3"/>
      <c r="S957" s="2"/>
      <c r="U957" s="3"/>
    </row>
    <row r="958" spans="12:21" ht="15.75" customHeight="1">
      <c r="L958" s="3"/>
      <c r="M958" s="3"/>
      <c r="S958" s="2"/>
      <c r="U958" s="3"/>
    </row>
    <row r="959" spans="12:21" ht="15.75" customHeight="1">
      <c r="L959" s="3"/>
      <c r="M959" s="3"/>
      <c r="S959" s="2"/>
      <c r="U959" s="3"/>
    </row>
    <row r="960" spans="12:21" ht="15.75" customHeight="1">
      <c r="L960" s="3"/>
      <c r="M960" s="3"/>
      <c r="S960" s="2"/>
      <c r="U960" s="3"/>
    </row>
    <row r="961" spans="12:21" ht="15.75" customHeight="1">
      <c r="L961" s="3"/>
      <c r="M961" s="3"/>
      <c r="S961" s="2"/>
      <c r="U961" s="3"/>
    </row>
    <row r="962" spans="12:21" ht="15.75" customHeight="1">
      <c r="L962" s="3"/>
      <c r="M962" s="3"/>
      <c r="S962" s="2"/>
      <c r="U962" s="3"/>
    </row>
    <row r="963" spans="12:21" ht="15.75" customHeight="1">
      <c r="L963" s="3"/>
      <c r="M963" s="3"/>
      <c r="S963" s="2"/>
      <c r="U963" s="3"/>
    </row>
    <row r="964" spans="12:21" ht="15.75" customHeight="1">
      <c r="L964" s="3"/>
      <c r="M964" s="3"/>
      <c r="S964" s="2"/>
      <c r="U964" s="3"/>
    </row>
    <row r="965" spans="12:21" ht="15.75" customHeight="1">
      <c r="L965" s="3"/>
      <c r="M965" s="3"/>
      <c r="S965" s="2"/>
      <c r="U965" s="3"/>
    </row>
    <row r="966" spans="12:21" ht="15.75" customHeight="1">
      <c r="L966" s="3"/>
      <c r="M966" s="3"/>
      <c r="S966" s="2"/>
      <c r="U966" s="3"/>
    </row>
    <row r="967" spans="12:21" ht="15.75" customHeight="1">
      <c r="L967" s="3"/>
      <c r="M967" s="3"/>
      <c r="S967" s="2"/>
      <c r="U967" s="3"/>
    </row>
    <row r="968" spans="12:21" ht="15.75" customHeight="1">
      <c r="L968" s="3"/>
      <c r="M968" s="3"/>
      <c r="S968" s="2"/>
      <c r="U968" s="3"/>
    </row>
    <row r="969" spans="12:21" ht="15.75" customHeight="1">
      <c r="L969" s="3"/>
      <c r="M969" s="3"/>
      <c r="S969" s="2"/>
      <c r="U969" s="3"/>
    </row>
    <row r="970" spans="12:21" ht="15.75" customHeight="1">
      <c r="L970" s="3"/>
      <c r="M970" s="3"/>
      <c r="S970" s="2"/>
      <c r="U970" s="3"/>
    </row>
    <row r="971" spans="12:21" ht="15.75" customHeight="1">
      <c r="L971" s="3"/>
      <c r="M971" s="3"/>
      <c r="S971" s="2"/>
      <c r="U971" s="3"/>
    </row>
    <row r="972" spans="12:21" ht="15.75" customHeight="1">
      <c r="L972" s="3"/>
      <c r="M972" s="3"/>
      <c r="S972" s="2"/>
      <c r="U972" s="3"/>
    </row>
    <row r="973" spans="12:21" ht="15.75" customHeight="1">
      <c r="L973" s="3"/>
      <c r="M973" s="3"/>
      <c r="S973" s="2"/>
      <c r="U973" s="3"/>
    </row>
    <row r="974" spans="12:21" ht="15.75" customHeight="1">
      <c r="L974" s="3"/>
      <c r="M974" s="3"/>
      <c r="S974" s="2"/>
      <c r="U974" s="3"/>
    </row>
    <row r="975" spans="12:21" ht="15.75" customHeight="1">
      <c r="L975" s="3"/>
      <c r="M975" s="3"/>
      <c r="S975" s="2"/>
      <c r="U975" s="3"/>
    </row>
    <row r="976" spans="12:21" ht="15.75" customHeight="1">
      <c r="L976" s="3"/>
      <c r="M976" s="3"/>
      <c r="S976" s="2"/>
      <c r="U976" s="3"/>
    </row>
    <row r="977" spans="12:21" ht="15.75" customHeight="1">
      <c r="L977" s="3"/>
      <c r="M977" s="3"/>
      <c r="S977" s="2"/>
      <c r="U977" s="3"/>
    </row>
    <row r="978" spans="12:21" ht="15.75" customHeight="1">
      <c r="L978" s="3"/>
      <c r="M978" s="3"/>
      <c r="S978" s="2"/>
      <c r="U978" s="3"/>
    </row>
    <row r="979" spans="12:21" ht="15.75" customHeight="1">
      <c r="L979" s="3"/>
      <c r="M979" s="3"/>
      <c r="S979" s="2"/>
      <c r="U979" s="3"/>
    </row>
    <row r="980" spans="12:21" ht="15.75" customHeight="1">
      <c r="L980" s="3"/>
      <c r="M980" s="3"/>
      <c r="S980" s="2"/>
      <c r="U980" s="3"/>
    </row>
    <row r="981" spans="12:21" ht="15.75" customHeight="1">
      <c r="L981" s="3"/>
      <c r="M981" s="3"/>
      <c r="S981" s="2"/>
      <c r="U981" s="3"/>
    </row>
    <row r="982" spans="12:21" ht="15.75" customHeight="1">
      <c r="L982" s="3"/>
      <c r="M982" s="3"/>
      <c r="S982" s="2"/>
      <c r="U982" s="3"/>
    </row>
    <row r="983" spans="12:21" ht="15.75" customHeight="1">
      <c r="L983" s="3"/>
      <c r="M983" s="3"/>
      <c r="S983" s="2"/>
      <c r="U983" s="3"/>
    </row>
    <row r="984" spans="12:21" ht="15.75" customHeight="1">
      <c r="L984" s="3"/>
      <c r="M984" s="3"/>
      <c r="S984" s="2"/>
      <c r="U984" s="3"/>
    </row>
    <row r="985" spans="12:21" ht="15.75" customHeight="1">
      <c r="L985" s="3"/>
      <c r="M985" s="3"/>
      <c r="S985" s="2"/>
      <c r="U985" s="3"/>
    </row>
    <row r="986" spans="12:21" ht="15.75" customHeight="1">
      <c r="L986" s="3"/>
      <c r="M986" s="3"/>
      <c r="S986" s="2"/>
      <c r="U986" s="3"/>
    </row>
    <row r="987" spans="12:21" ht="15.75" customHeight="1">
      <c r="L987" s="3"/>
      <c r="M987" s="3"/>
      <c r="S987" s="2"/>
      <c r="U987" s="3"/>
    </row>
    <row r="988" spans="12:21" ht="15.75" customHeight="1">
      <c r="L988" s="3"/>
      <c r="M988" s="3"/>
      <c r="S988" s="2"/>
      <c r="U988" s="3"/>
    </row>
    <row r="989" spans="12:21" ht="15.75" customHeight="1">
      <c r="L989" s="3"/>
      <c r="M989" s="3"/>
      <c r="S989" s="2"/>
      <c r="U989" s="3"/>
    </row>
    <row r="990" spans="12:21" ht="15.75" customHeight="1">
      <c r="L990" s="3"/>
      <c r="M990" s="3"/>
      <c r="S990" s="2"/>
      <c r="U990" s="3"/>
    </row>
    <row r="991" spans="12:21" ht="15.75" customHeight="1">
      <c r="L991" s="3"/>
      <c r="M991" s="3"/>
      <c r="S991" s="2"/>
      <c r="U991" s="3"/>
    </row>
    <row r="992" spans="12:21" ht="15.75" customHeight="1">
      <c r="L992" s="3"/>
      <c r="M992" s="3"/>
      <c r="S992" s="2"/>
      <c r="U992" s="3"/>
    </row>
    <row r="993" spans="12:21" ht="15.75" customHeight="1">
      <c r="L993" s="3"/>
      <c r="M993" s="3"/>
      <c r="S993" s="2"/>
      <c r="U993" s="3"/>
    </row>
    <row r="994" spans="12:21" ht="15.75" customHeight="1">
      <c r="L994" s="3"/>
      <c r="M994" s="3"/>
      <c r="S994" s="2"/>
      <c r="U994" s="3"/>
    </row>
    <row r="995" spans="12:21" ht="15.75" customHeight="1">
      <c r="L995" s="3"/>
      <c r="M995" s="3"/>
      <c r="S995" s="2"/>
      <c r="U995" s="3"/>
    </row>
    <row r="996" spans="12:21" ht="15.75" customHeight="1">
      <c r="L996" s="3"/>
      <c r="M996" s="3"/>
      <c r="S996" s="2"/>
      <c r="U996" s="3"/>
    </row>
    <row r="997" spans="12:21" ht="15.75" customHeight="1">
      <c r="L997" s="3"/>
      <c r="M997" s="3"/>
      <c r="S997" s="2"/>
      <c r="U997" s="3"/>
    </row>
    <row r="998" spans="12:21" ht="15.75" customHeight="1">
      <c r="L998" s="3"/>
      <c r="M998" s="3"/>
      <c r="S998" s="2"/>
      <c r="U998" s="3"/>
    </row>
    <row r="999" spans="12:21" ht="15.75" customHeight="1">
      <c r="L999" s="3"/>
      <c r="M999" s="3"/>
      <c r="S999" s="2"/>
      <c r="U999" s="3"/>
    </row>
    <row r="1000" spans="12:21" ht="15.75" customHeight="1">
      <c r="L1000" s="3"/>
      <c r="M1000" s="3"/>
      <c r="S1000" s="2"/>
      <c r="U1000" s="3"/>
    </row>
  </sheetData>
  <autoFilter ref="A3:P3">
    <sortState ref="A3:P3">
      <sortCondition ref="L3"/>
    </sortState>
  </autoFilter>
  <mergeCells count="1">
    <mergeCell ref="A1:P1"/>
  </mergeCell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1000"/>
  <sheetViews>
    <sheetView workbookViewId="0">
      <selection sqref="A1:P1"/>
    </sheetView>
  </sheetViews>
  <sheetFormatPr defaultColWidth="12.625" defaultRowHeight="15" customHeight="1"/>
  <cols>
    <col min="1" max="11" width="6.625" customWidth="1"/>
    <col min="12" max="12" width="10" customWidth="1"/>
    <col min="13" max="13" width="9.375" customWidth="1"/>
    <col min="14" max="18" width="6.625" customWidth="1"/>
    <col min="19" max="19" width="21.125" customWidth="1"/>
    <col min="20" max="20" width="13.625" customWidth="1"/>
    <col min="21" max="26" width="6.625" customWidth="1"/>
  </cols>
  <sheetData>
    <row r="1" spans="1:21" ht="20.25">
      <c r="A1" s="151" t="s">
        <v>1</v>
      </c>
      <c r="B1" s="152"/>
      <c r="C1" s="152"/>
      <c r="D1" s="152"/>
      <c r="E1" s="152"/>
      <c r="F1" s="152"/>
      <c r="G1" s="152"/>
      <c r="H1" s="152"/>
      <c r="I1" s="152"/>
      <c r="J1" s="152"/>
      <c r="K1" s="152"/>
      <c r="L1" s="152"/>
      <c r="M1" s="152"/>
      <c r="N1" s="152"/>
      <c r="O1" s="152"/>
      <c r="P1" s="152"/>
      <c r="S1" s="2"/>
      <c r="U1" s="3"/>
    </row>
    <row r="2" spans="1:21">
      <c r="A2" s="4" t="s">
        <v>9</v>
      </c>
      <c r="B2" s="4" t="s">
        <v>11</v>
      </c>
      <c r="C2" s="4" t="s">
        <v>12</v>
      </c>
      <c r="D2" s="4" t="s">
        <v>13</v>
      </c>
      <c r="E2" s="4" t="s">
        <v>14</v>
      </c>
      <c r="F2" s="4" t="s">
        <v>15</v>
      </c>
      <c r="G2" s="4" t="s">
        <v>16</v>
      </c>
      <c r="H2" s="4" t="s">
        <v>17</v>
      </c>
      <c r="I2" s="4" t="s">
        <v>18</v>
      </c>
      <c r="J2" s="4" t="s">
        <v>19</v>
      </c>
      <c r="K2" s="4" t="s">
        <v>20</v>
      </c>
      <c r="L2" s="5" t="s">
        <v>21</v>
      </c>
      <c r="M2" s="5" t="s">
        <v>22</v>
      </c>
      <c r="N2" s="4" t="s">
        <v>23</v>
      </c>
      <c r="O2" s="4" t="s">
        <v>24</v>
      </c>
      <c r="P2" s="4" t="s">
        <v>25</v>
      </c>
      <c r="S2" s="2"/>
      <c r="U2" s="3"/>
    </row>
    <row r="3" spans="1:21">
      <c r="A3" s="7" t="s">
        <v>27</v>
      </c>
      <c r="B3" s="7" t="s">
        <v>28</v>
      </c>
      <c r="C3" s="7" t="s">
        <v>29</v>
      </c>
      <c r="D3" s="7" t="s">
        <v>30</v>
      </c>
      <c r="E3" s="7" t="s">
        <v>31</v>
      </c>
      <c r="F3" s="7" t="s">
        <v>32</v>
      </c>
      <c r="G3" s="7" t="s">
        <v>33</v>
      </c>
      <c r="H3" s="7" t="s">
        <v>34</v>
      </c>
      <c r="I3" s="7" t="s">
        <v>35</v>
      </c>
      <c r="J3" s="7" t="s">
        <v>36</v>
      </c>
      <c r="K3" s="7" t="s">
        <v>37</v>
      </c>
      <c r="L3" s="9" t="s">
        <v>38</v>
      </c>
      <c r="M3" s="9" t="s">
        <v>39</v>
      </c>
      <c r="N3" s="7" t="s">
        <v>40</v>
      </c>
      <c r="O3" s="7" t="s">
        <v>41</v>
      </c>
      <c r="P3" s="7" t="s">
        <v>42</v>
      </c>
      <c r="S3" s="2"/>
      <c r="U3" s="3"/>
    </row>
    <row r="4" spans="1:21">
      <c r="A4" s="11" t="s">
        <v>53</v>
      </c>
      <c r="B4" s="11" t="s">
        <v>54</v>
      </c>
      <c r="C4" s="12">
        <v>3680</v>
      </c>
      <c r="D4" s="12">
        <v>3685</v>
      </c>
      <c r="E4" s="12">
        <v>3670</v>
      </c>
      <c r="F4" s="12">
        <v>3670</v>
      </c>
      <c r="G4" s="12">
        <v>3639</v>
      </c>
      <c r="H4" s="12">
        <v>3655</v>
      </c>
      <c r="I4" s="12">
        <v>3652</v>
      </c>
      <c r="J4" s="13">
        <v>-30</v>
      </c>
      <c r="K4" s="13">
        <v>-33</v>
      </c>
      <c r="L4" s="15">
        <f t="shared" ref="L4:L247" si="0">(H4-3484)/3484</f>
        <v>4.9081515499425944E-2</v>
      </c>
      <c r="M4" s="15">
        <f t="shared" ref="M4:M247" si="1">K4/D4</f>
        <v>-8.9552238805970154E-3</v>
      </c>
      <c r="N4" s="12">
        <v>1988</v>
      </c>
      <c r="O4" s="17">
        <v>7260.5079999999998</v>
      </c>
      <c r="P4" s="12">
        <v>16440</v>
      </c>
      <c r="S4" s="2"/>
      <c r="T4" s="18"/>
      <c r="U4" s="3"/>
    </row>
    <row r="5" spans="1:21">
      <c r="A5" s="19" t="s">
        <v>58</v>
      </c>
      <c r="B5" s="11" t="s">
        <v>59</v>
      </c>
      <c r="C5" s="20">
        <v>3655</v>
      </c>
      <c r="D5" s="20">
        <v>3652</v>
      </c>
      <c r="E5" s="20">
        <v>3619</v>
      </c>
      <c r="F5" s="20">
        <v>3652</v>
      </c>
      <c r="G5" s="20">
        <v>3619</v>
      </c>
      <c r="H5" s="20">
        <v>3642</v>
      </c>
      <c r="I5" s="20">
        <v>3639</v>
      </c>
      <c r="J5" s="22">
        <v>-10</v>
      </c>
      <c r="K5" s="22">
        <v>-13</v>
      </c>
      <c r="L5" s="15">
        <f t="shared" si="0"/>
        <v>4.5350172215843858E-2</v>
      </c>
      <c r="M5" s="15">
        <f t="shared" si="1"/>
        <v>-3.5596933187294635E-3</v>
      </c>
      <c r="N5" s="20">
        <v>4800</v>
      </c>
      <c r="O5" s="23">
        <v>17471.939999999999</v>
      </c>
      <c r="P5" s="20">
        <v>12360</v>
      </c>
      <c r="S5" s="2"/>
      <c r="U5" s="3"/>
    </row>
    <row r="6" spans="1:21">
      <c r="A6" s="11" t="s">
        <v>64</v>
      </c>
      <c r="B6" s="11" t="s">
        <v>65</v>
      </c>
      <c r="C6" s="12">
        <v>3642</v>
      </c>
      <c r="D6" s="12">
        <v>3639</v>
      </c>
      <c r="E6" s="12">
        <v>3631</v>
      </c>
      <c r="F6" s="12">
        <v>3631</v>
      </c>
      <c r="G6" s="12">
        <v>3590</v>
      </c>
      <c r="H6" s="12">
        <v>3631</v>
      </c>
      <c r="I6" s="12">
        <v>3613</v>
      </c>
      <c r="J6" s="13">
        <v>-8</v>
      </c>
      <c r="K6" s="13">
        <v>-26</v>
      </c>
      <c r="L6" s="15">
        <f t="shared" si="0"/>
        <v>4.219288174512055E-2</v>
      </c>
      <c r="M6" s="15">
        <f t="shared" si="1"/>
        <v>-7.1448200054960156E-3</v>
      </c>
      <c r="N6" s="12">
        <v>6060</v>
      </c>
      <c r="O6" s="17">
        <v>21900.66</v>
      </c>
      <c r="P6" s="12">
        <v>9900</v>
      </c>
      <c r="S6" s="2"/>
      <c r="U6" s="3"/>
    </row>
    <row r="7" spans="1:21">
      <c r="A7" s="19" t="s">
        <v>67</v>
      </c>
      <c r="B7" s="11" t="s">
        <v>68</v>
      </c>
      <c r="C7" s="20">
        <v>3631</v>
      </c>
      <c r="D7" s="20">
        <v>3613</v>
      </c>
      <c r="E7" s="20">
        <v>3634</v>
      </c>
      <c r="F7" s="20">
        <v>3645</v>
      </c>
      <c r="G7" s="20">
        <v>3620</v>
      </c>
      <c r="H7" s="20">
        <v>3645</v>
      </c>
      <c r="I7" s="20">
        <v>3633</v>
      </c>
      <c r="J7" s="21">
        <v>32</v>
      </c>
      <c r="K7" s="21">
        <v>20</v>
      </c>
      <c r="L7" s="15">
        <f t="shared" si="0"/>
        <v>4.6211251435132029E-2</v>
      </c>
      <c r="M7" s="15">
        <f t="shared" si="1"/>
        <v>5.5355660116246886E-3</v>
      </c>
      <c r="N7" s="20">
        <v>1740</v>
      </c>
      <c r="O7" s="23">
        <v>6321.72</v>
      </c>
      <c r="P7" s="20">
        <v>9540</v>
      </c>
      <c r="S7" s="2"/>
      <c r="U7" s="3"/>
    </row>
    <row r="8" spans="1:21">
      <c r="A8" s="11" t="s">
        <v>69</v>
      </c>
      <c r="B8" s="11" t="s">
        <v>70</v>
      </c>
      <c r="C8" s="12">
        <v>3645</v>
      </c>
      <c r="D8" s="12">
        <v>3633</v>
      </c>
      <c r="E8" s="12">
        <v>3727</v>
      </c>
      <c r="F8" s="12">
        <v>3727</v>
      </c>
      <c r="G8" s="12">
        <v>3625</v>
      </c>
      <c r="H8" s="12">
        <v>3630</v>
      </c>
      <c r="I8" s="12">
        <v>3636</v>
      </c>
      <c r="J8" s="13">
        <v>-3</v>
      </c>
      <c r="K8" s="27">
        <v>3</v>
      </c>
      <c r="L8" s="15">
        <f t="shared" si="0"/>
        <v>4.1905855338691157E-2</v>
      </c>
      <c r="M8" s="15">
        <f t="shared" si="1"/>
        <v>8.2576383154417832E-4</v>
      </c>
      <c r="N8" s="12">
        <v>1560</v>
      </c>
      <c r="O8" s="17">
        <v>5672.76</v>
      </c>
      <c r="P8" s="12">
        <v>9000</v>
      </c>
      <c r="S8" s="2"/>
      <c r="U8" s="3"/>
    </row>
    <row r="9" spans="1:21">
      <c r="A9" s="19" t="s">
        <v>75</v>
      </c>
      <c r="B9" s="11" t="s">
        <v>77</v>
      </c>
      <c r="C9" s="20">
        <v>3630</v>
      </c>
      <c r="D9" s="20">
        <v>3636</v>
      </c>
      <c r="E9" s="20">
        <v>3607</v>
      </c>
      <c r="F9" s="20">
        <v>3647</v>
      </c>
      <c r="G9" s="20">
        <v>3607</v>
      </c>
      <c r="H9" s="20">
        <v>3620</v>
      </c>
      <c r="I9" s="20">
        <v>3635</v>
      </c>
      <c r="J9" s="22">
        <v>-16</v>
      </c>
      <c r="K9" s="22">
        <v>-1</v>
      </c>
      <c r="L9" s="15">
        <f t="shared" si="0"/>
        <v>3.9035591274397242E-2</v>
      </c>
      <c r="M9" s="15">
        <f t="shared" si="1"/>
        <v>-2.7502750275027501E-4</v>
      </c>
      <c r="N9" s="20">
        <v>1200</v>
      </c>
      <c r="O9" s="23">
        <v>4362.12</v>
      </c>
      <c r="P9" s="20">
        <v>8640</v>
      </c>
      <c r="S9" s="2"/>
      <c r="U9" s="3"/>
    </row>
    <row r="10" spans="1:21">
      <c r="A10" s="11" t="s">
        <v>78</v>
      </c>
      <c r="B10" s="11" t="s">
        <v>80</v>
      </c>
      <c r="C10" s="12">
        <v>3620</v>
      </c>
      <c r="D10" s="12">
        <v>3635</v>
      </c>
      <c r="E10" s="12">
        <v>3601</v>
      </c>
      <c r="F10" s="12">
        <v>3629</v>
      </c>
      <c r="G10" s="12">
        <v>3600</v>
      </c>
      <c r="H10" s="12">
        <v>3612</v>
      </c>
      <c r="I10" s="12">
        <v>3606</v>
      </c>
      <c r="J10" s="13">
        <v>-23</v>
      </c>
      <c r="K10" s="13">
        <v>-29</v>
      </c>
      <c r="L10" s="15">
        <f t="shared" si="0"/>
        <v>3.6739380022962113E-2</v>
      </c>
      <c r="M10" s="15">
        <f t="shared" si="1"/>
        <v>-7.9779917469050901E-3</v>
      </c>
      <c r="N10" s="12">
        <v>1680</v>
      </c>
      <c r="O10" s="17">
        <v>6059.58</v>
      </c>
      <c r="P10" s="12">
        <v>8460</v>
      </c>
      <c r="S10" s="2"/>
      <c r="U10" s="3"/>
    </row>
    <row r="11" spans="1:21">
      <c r="A11" s="19" t="s">
        <v>85</v>
      </c>
      <c r="B11" s="11" t="s">
        <v>86</v>
      </c>
      <c r="C11" s="20">
        <v>3612</v>
      </c>
      <c r="D11" s="20">
        <v>3606</v>
      </c>
      <c r="E11" s="20">
        <v>3611</v>
      </c>
      <c r="F11" s="20">
        <v>3625</v>
      </c>
      <c r="G11" s="20">
        <v>3611</v>
      </c>
      <c r="H11" s="20">
        <v>3625</v>
      </c>
      <c r="I11" s="20">
        <v>3615</v>
      </c>
      <c r="J11" s="21">
        <v>19</v>
      </c>
      <c r="K11" s="21">
        <v>9</v>
      </c>
      <c r="L11" s="15">
        <f t="shared" si="0"/>
        <v>4.04707233065442E-2</v>
      </c>
      <c r="M11" s="15">
        <f t="shared" si="1"/>
        <v>2.4958402662229617E-3</v>
      </c>
      <c r="N11" s="20">
        <v>900</v>
      </c>
      <c r="O11" s="23">
        <v>3253.56</v>
      </c>
      <c r="P11" s="20">
        <v>8400</v>
      </c>
      <c r="S11" s="2"/>
      <c r="U11" s="3"/>
    </row>
    <row r="12" spans="1:21">
      <c r="A12" s="11" t="s">
        <v>89</v>
      </c>
      <c r="B12" s="11" t="s">
        <v>90</v>
      </c>
      <c r="C12" s="12">
        <v>3625</v>
      </c>
      <c r="D12" s="12">
        <v>3615</v>
      </c>
      <c r="E12" s="12">
        <v>3630</v>
      </c>
      <c r="F12" s="12">
        <v>3633</v>
      </c>
      <c r="G12" s="12">
        <v>3616</v>
      </c>
      <c r="H12" s="12">
        <v>3623</v>
      </c>
      <c r="I12" s="12">
        <v>3625</v>
      </c>
      <c r="J12" s="27">
        <v>8</v>
      </c>
      <c r="K12" s="27">
        <v>10</v>
      </c>
      <c r="L12" s="15">
        <f t="shared" si="0"/>
        <v>3.9896670493685421E-2</v>
      </c>
      <c r="M12" s="15">
        <f t="shared" si="1"/>
        <v>2.7662517289073307E-3</v>
      </c>
      <c r="N12" s="12">
        <v>360</v>
      </c>
      <c r="O12" s="17">
        <v>1305.1199999999999</v>
      </c>
      <c r="P12" s="12">
        <v>8340</v>
      </c>
      <c r="S12" s="2"/>
      <c r="U12" s="3"/>
    </row>
    <row r="13" spans="1:21">
      <c r="A13" s="19" t="s">
        <v>96</v>
      </c>
      <c r="B13" s="11" t="s">
        <v>98</v>
      </c>
      <c r="C13" s="20">
        <v>3623</v>
      </c>
      <c r="D13" s="20">
        <v>3625</v>
      </c>
      <c r="E13" s="20">
        <v>3601</v>
      </c>
      <c r="F13" s="20">
        <v>3601</v>
      </c>
      <c r="G13" s="20">
        <v>3581</v>
      </c>
      <c r="H13" s="20">
        <v>3591</v>
      </c>
      <c r="I13" s="20">
        <v>3594</v>
      </c>
      <c r="J13" s="22">
        <v>-34</v>
      </c>
      <c r="K13" s="22">
        <v>-31</v>
      </c>
      <c r="L13" s="15">
        <f t="shared" si="0"/>
        <v>3.0711825487944891E-2</v>
      </c>
      <c r="M13" s="15">
        <f t="shared" si="1"/>
        <v>-8.5517241379310348E-3</v>
      </c>
      <c r="N13" s="20">
        <v>600</v>
      </c>
      <c r="O13" s="23">
        <v>2156.8200000000002</v>
      </c>
      <c r="P13" s="20">
        <v>8340</v>
      </c>
      <c r="S13" s="2"/>
      <c r="U13" s="3"/>
    </row>
    <row r="14" spans="1:21">
      <c r="A14" s="11" t="s">
        <v>43</v>
      </c>
      <c r="B14" s="11" t="s">
        <v>45</v>
      </c>
      <c r="C14" s="12">
        <v>3275</v>
      </c>
      <c r="D14" s="12">
        <v>3275</v>
      </c>
      <c r="E14" s="12">
        <v>3197</v>
      </c>
      <c r="F14" s="12">
        <v>3197</v>
      </c>
      <c r="G14" s="12">
        <v>3167</v>
      </c>
      <c r="H14" s="12">
        <v>3188</v>
      </c>
      <c r="I14" s="12">
        <v>3177</v>
      </c>
      <c r="J14" s="13">
        <v>-87</v>
      </c>
      <c r="K14" s="13">
        <v>-98</v>
      </c>
      <c r="L14" s="15">
        <f t="shared" si="0"/>
        <v>-8.4959816303099886E-2</v>
      </c>
      <c r="M14" s="15">
        <f t="shared" si="1"/>
        <v>-2.9923664122137403E-2</v>
      </c>
      <c r="N14" s="12">
        <v>3986</v>
      </c>
      <c r="O14" s="17">
        <v>12664.172</v>
      </c>
      <c r="P14" s="12">
        <v>2334</v>
      </c>
      <c r="S14" s="2"/>
      <c r="U14" s="3"/>
    </row>
    <row r="15" spans="1:21">
      <c r="A15" s="19" t="s">
        <v>56</v>
      </c>
      <c r="B15" s="11" t="s">
        <v>57</v>
      </c>
      <c r="C15" s="20">
        <v>3188</v>
      </c>
      <c r="D15" s="20">
        <v>3177</v>
      </c>
      <c r="E15" s="20">
        <v>3188</v>
      </c>
      <c r="F15" s="20">
        <v>3210</v>
      </c>
      <c r="G15" s="20">
        <v>3188</v>
      </c>
      <c r="H15" s="20">
        <v>3201</v>
      </c>
      <c r="I15" s="20">
        <v>3200</v>
      </c>
      <c r="J15" s="21">
        <v>24</v>
      </c>
      <c r="K15" s="21">
        <v>23</v>
      </c>
      <c r="L15" s="15">
        <f t="shared" si="0"/>
        <v>-8.12284730195178E-2</v>
      </c>
      <c r="M15" s="15">
        <f t="shared" si="1"/>
        <v>7.239534151715455E-3</v>
      </c>
      <c r="N15" s="20">
        <v>862</v>
      </c>
      <c r="O15" s="23">
        <v>2759.154</v>
      </c>
      <c r="P15" s="20">
        <v>2794</v>
      </c>
      <c r="S15" s="2"/>
      <c r="U15" s="3"/>
    </row>
    <row r="16" spans="1:21">
      <c r="A16" s="11" t="s">
        <v>82</v>
      </c>
      <c r="B16" s="11" t="s">
        <v>84</v>
      </c>
      <c r="C16" s="12">
        <v>3201</v>
      </c>
      <c r="D16" s="12">
        <v>3200</v>
      </c>
      <c r="E16" s="12">
        <v>3205</v>
      </c>
      <c r="F16" s="12">
        <v>3245</v>
      </c>
      <c r="G16" s="12">
        <v>3182</v>
      </c>
      <c r="H16" s="12">
        <v>3245</v>
      </c>
      <c r="I16" s="12">
        <v>3229</v>
      </c>
      <c r="J16" s="27">
        <v>45</v>
      </c>
      <c r="K16" s="27">
        <v>29</v>
      </c>
      <c r="L16" s="15">
        <f t="shared" si="0"/>
        <v>-6.8599311136624569E-2</v>
      </c>
      <c r="M16" s="15">
        <f t="shared" si="1"/>
        <v>9.0624999999999994E-3</v>
      </c>
      <c r="N16" s="12">
        <v>2578</v>
      </c>
      <c r="O16" s="17">
        <v>8326.5580000000009</v>
      </c>
      <c r="P16" s="12">
        <v>2686</v>
      </c>
      <c r="S16" s="2"/>
      <c r="U16" s="3"/>
    </row>
    <row r="17" spans="1:21">
      <c r="A17" s="19" t="s">
        <v>107</v>
      </c>
      <c r="B17" s="11" t="s">
        <v>108</v>
      </c>
      <c r="C17" s="20">
        <v>3245</v>
      </c>
      <c r="D17" s="20">
        <v>3229</v>
      </c>
      <c r="E17" s="20">
        <v>3270</v>
      </c>
      <c r="F17" s="20">
        <v>3270</v>
      </c>
      <c r="G17" s="20">
        <v>3241</v>
      </c>
      <c r="H17" s="20">
        <v>3264</v>
      </c>
      <c r="I17" s="20">
        <v>3256</v>
      </c>
      <c r="J17" s="21">
        <v>35</v>
      </c>
      <c r="K17" s="21">
        <v>27</v>
      </c>
      <c r="L17" s="15">
        <f t="shared" si="0"/>
        <v>-6.3145809414466125E-2</v>
      </c>
      <c r="M17" s="15">
        <f t="shared" si="1"/>
        <v>8.3617218953236302E-3</v>
      </c>
      <c r="N17" s="20">
        <v>1326</v>
      </c>
      <c r="O17" s="23">
        <v>4317.7839999999997</v>
      </c>
      <c r="P17" s="20">
        <v>3224</v>
      </c>
      <c r="S17" s="2"/>
      <c r="U17" s="3"/>
    </row>
    <row r="18" spans="1:21">
      <c r="A18" s="11" t="s">
        <v>110</v>
      </c>
      <c r="B18" s="11" t="s">
        <v>111</v>
      </c>
      <c r="C18" s="12">
        <v>3264</v>
      </c>
      <c r="D18" s="12">
        <v>3256</v>
      </c>
      <c r="E18" s="12">
        <v>3247</v>
      </c>
      <c r="F18" s="12">
        <v>3307</v>
      </c>
      <c r="G18" s="12">
        <v>3247</v>
      </c>
      <c r="H18" s="12">
        <v>3268</v>
      </c>
      <c r="I18" s="12">
        <v>3289</v>
      </c>
      <c r="J18" s="27">
        <v>12</v>
      </c>
      <c r="K18" s="27">
        <v>33</v>
      </c>
      <c r="L18" s="15">
        <f t="shared" si="0"/>
        <v>-6.1997703788748568E-2</v>
      </c>
      <c r="M18" s="15">
        <f t="shared" si="1"/>
        <v>1.0135135135135136E-2</v>
      </c>
      <c r="N18" s="12">
        <v>2868</v>
      </c>
      <c r="O18" s="17">
        <v>9435.3559999999998</v>
      </c>
      <c r="P18" s="12">
        <v>3486</v>
      </c>
      <c r="S18" s="2"/>
      <c r="U18" s="3"/>
    </row>
    <row r="19" spans="1:21">
      <c r="A19" s="19" t="s">
        <v>99</v>
      </c>
      <c r="B19" s="11" t="s">
        <v>100</v>
      </c>
      <c r="C19" s="20">
        <v>3268</v>
      </c>
      <c r="D19" s="20">
        <v>3289</v>
      </c>
      <c r="E19" s="20">
        <v>3268</v>
      </c>
      <c r="F19" s="20">
        <v>3281</v>
      </c>
      <c r="G19" s="20">
        <v>3258</v>
      </c>
      <c r="H19" s="20">
        <v>3261</v>
      </c>
      <c r="I19" s="20">
        <v>3269</v>
      </c>
      <c r="J19" s="22">
        <v>-28</v>
      </c>
      <c r="K19" s="22">
        <v>-20</v>
      </c>
      <c r="L19" s="15">
        <f t="shared" si="0"/>
        <v>-6.4006888633754311E-2</v>
      </c>
      <c r="M19" s="15">
        <f t="shared" si="1"/>
        <v>-6.0808756460930371E-3</v>
      </c>
      <c r="N19" s="20">
        <v>1050</v>
      </c>
      <c r="O19" s="23">
        <v>3432.9520000000002</v>
      </c>
      <c r="P19" s="20">
        <v>3994</v>
      </c>
      <c r="S19" s="2"/>
      <c r="U19" s="3"/>
    </row>
    <row r="20" spans="1:21">
      <c r="A20" s="11" t="s">
        <v>118</v>
      </c>
      <c r="B20" s="11" t="s">
        <v>119</v>
      </c>
      <c r="C20" s="12">
        <v>3261</v>
      </c>
      <c r="D20" s="12">
        <v>3269</v>
      </c>
      <c r="E20" s="12">
        <v>3271</v>
      </c>
      <c r="F20" s="12">
        <v>3284</v>
      </c>
      <c r="G20" s="12">
        <v>3262</v>
      </c>
      <c r="H20" s="12">
        <v>3284</v>
      </c>
      <c r="I20" s="12">
        <v>3276</v>
      </c>
      <c r="J20" s="27">
        <v>15</v>
      </c>
      <c r="K20" s="27">
        <v>7</v>
      </c>
      <c r="L20" s="15">
        <f t="shared" si="0"/>
        <v>-5.7405281285878303E-2</v>
      </c>
      <c r="M20" s="15">
        <f t="shared" si="1"/>
        <v>2.1413276231263384E-3</v>
      </c>
      <c r="N20" s="12">
        <v>838</v>
      </c>
      <c r="O20" s="17">
        <v>2745.3679999999999</v>
      </c>
      <c r="P20" s="12">
        <v>4026</v>
      </c>
      <c r="S20" s="2"/>
      <c r="U20" s="3"/>
    </row>
    <row r="21" spans="1:21" ht="15.75" customHeight="1">
      <c r="A21" s="19" t="s">
        <v>124</v>
      </c>
      <c r="B21" s="11" t="s">
        <v>125</v>
      </c>
      <c r="C21" s="20">
        <v>3284</v>
      </c>
      <c r="D21" s="20">
        <v>3276</v>
      </c>
      <c r="E21" s="20">
        <v>3284</v>
      </c>
      <c r="F21" s="20">
        <v>3324</v>
      </c>
      <c r="G21" s="20">
        <v>3270</v>
      </c>
      <c r="H21" s="20">
        <v>3297</v>
      </c>
      <c r="I21" s="20">
        <v>3308</v>
      </c>
      <c r="J21" s="21">
        <v>21</v>
      </c>
      <c r="K21" s="21">
        <v>32</v>
      </c>
      <c r="L21" s="15">
        <f t="shared" si="0"/>
        <v>-5.3673938002296209E-2</v>
      </c>
      <c r="M21" s="15">
        <f t="shared" si="1"/>
        <v>9.768009768009768E-3</v>
      </c>
      <c r="N21" s="20">
        <v>1544</v>
      </c>
      <c r="O21" s="23">
        <v>5108.3639999999996</v>
      </c>
      <c r="P21" s="20">
        <v>4114</v>
      </c>
      <c r="S21" s="2"/>
      <c r="U21" s="3"/>
    </row>
    <row r="22" spans="1:21" ht="15.75" customHeight="1">
      <c r="A22" s="11" t="s">
        <v>122</v>
      </c>
      <c r="B22" s="11" t="s">
        <v>123</v>
      </c>
      <c r="C22" s="12">
        <v>3297</v>
      </c>
      <c r="D22" s="12">
        <v>3308</v>
      </c>
      <c r="E22" s="12">
        <v>3308</v>
      </c>
      <c r="F22" s="12">
        <v>3320</v>
      </c>
      <c r="G22" s="12">
        <v>3282</v>
      </c>
      <c r="H22" s="12">
        <v>3282</v>
      </c>
      <c r="I22" s="12">
        <v>3303</v>
      </c>
      <c r="J22" s="13">
        <v>-26</v>
      </c>
      <c r="K22" s="13">
        <v>-5</v>
      </c>
      <c r="L22" s="15">
        <f t="shared" si="0"/>
        <v>-5.7979334098737081E-2</v>
      </c>
      <c r="M22" s="15">
        <f t="shared" si="1"/>
        <v>-1.5114873035066505E-3</v>
      </c>
      <c r="N22" s="12">
        <v>1668</v>
      </c>
      <c r="O22" s="17">
        <v>5510.8180000000002</v>
      </c>
      <c r="P22" s="12">
        <v>4168</v>
      </c>
      <c r="S22" s="2"/>
      <c r="U22" s="3"/>
    </row>
    <row r="23" spans="1:21" ht="15.75" customHeight="1">
      <c r="A23" s="19" t="s">
        <v>116</v>
      </c>
      <c r="B23" s="11" t="s">
        <v>117</v>
      </c>
      <c r="C23" s="20">
        <v>3282</v>
      </c>
      <c r="D23" s="20">
        <v>3303</v>
      </c>
      <c r="E23" s="20">
        <v>3288</v>
      </c>
      <c r="F23" s="20">
        <v>3296</v>
      </c>
      <c r="G23" s="20">
        <v>3270</v>
      </c>
      <c r="H23" s="20">
        <v>3281</v>
      </c>
      <c r="I23" s="20">
        <v>3282</v>
      </c>
      <c r="J23" s="22">
        <v>-22</v>
      </c>
      <c r="K23" s="22">
        <v>-21</v>
      </c>
      <c r="L23" s="15">
        <f t="shared" si="0"/>
        <v>-5.8266360505166474E-2</v>
      </c>
      <c r="M23" s="15">
        <f t="shared" si="1"/>
        <v>-6.3578564940962763E-3</v>
      </c>
      <c r="N23" s="20">
        <v>1984</v>
      </c>
      <c r="O23" s="23">
        <v>6512.1840000000002</v>
      </c>
      <c r="P23" s="20">
        <v>4714</v>
      </c>
      <c r="S23" s="2"/>
      <c r="U23" s="3"/>
    </row>
    <row r="24" spans="1:21" ht="15.75" customHeight="1">
      <c r="A24" s="11" t="s">
        <v>134</v>
      </c>
      <c r="B24" s="11" t="s">
        <v>135</v>
      </c>
      <c r="C24" s="12">
        <v>3281</v>
      </c>
      <c r="D24" s="12">
        <v>3282</v>
      </c>
      <c r="E24" s="12">
        <v>3282</v>
      </c>
      <c r="F24" s="12">
        <v>3343</v>
      </c>
      <c r="G24" s="12">
        <v>3279</v>
      </c>
      <c r="H24" s="12">
        <v>3288</v>
      </c>
      <c r="I24" s="12">
        <v>3312</v>
      </c>
      <c r="J24" s="27">
        <v>6</v>
      </c>
      <c r="K24" s="27">
        <v>30</v>
      </c>
      <c r="L24" s="15">
        <f t="shared" si="0"/>
        <v>-5.6257175660160738E-2</v>
      </c>
      <c r="M24" s="15">
        <f t="shared" si="1"/>
        <v>9.140767824497258E-3</v>
      </c>
      <c r="N24" s="12">
        <v>2604</v>
      </c>
      <c r="O24" s="17">
        <v>8625.6859999999997</v>
      </c>
      <c r="P24" s="12">
        <v>4542</v>
      </c>
      <c r="S24" s="2"/>
      <c r="U24" s="3"/>
    </row>
    <row r="25" spans="1:21" ht="15.75" customHeight="1">
      <c r="A25" s="19" t="s">
        <v>136</v>
      </c>
      <c r="B25" s="11" t="s">
        <v>137</v>
      </c>
      <c r="C25" s="20">
        <v>3288</v>
      </c>
      <c r="D25" s="20">
        <v>3312</v>
      </c>
      <c r="E25" s="20">
        <v>3291</v>
      </c>
      <c r="F25" s="20">
        <v>3308</v>
      </c>
      <c r="G25" s="20">
        <v>3280</v>
      </c>
      <c r="H25" s="20">
        <v>3301</v>
      </c>
      <c r="I25" s="20">
        <v>3294</v>
      </c>
      <c r="J25" s="22">
        <v>-11</v>
      </c>
      <c r="K25" s="22">
        <v>-18</v>
      </c>
      <c r="L25" s="15">
        <f t="shared" si="0"/>
        <v>-5.2525832376578645E-2</v>
      </c>
      <c r="M25" s="15">
        <f t="shared" si="1"/>
        <v>-5.434782608695652E-3</v>
      </c>
      <c r="N25" s="20">
        <v>3336</v>
      </c>
      <c r="O25" s="23">
        <v>10992</v>
      </c>
      <c r="P25" s="20">
        <v>4638</v>
      </c>
      <c r="S25" s="2"/>
      <c r="U25" s="3"/>
    </row>
    <row r="26" spans="1:21" ht="15.75" customHeight="1">
      <c r="A26" s="11" t="s">
        <v>139</v>
      </c>
      <c r="B26" s="11" t="s">
        <v>140</v>
      </c>
      <c r="C26" s="12">
        <v>3301</v>
      </c>
      <c r="D26" s="12">
        <v>3294</v>
      </c>
      <c r="E26" s="12">
        <v>3305</v>
      </c>
      <c r="F26" s="12">
        <v>3328</v>
      </c>
      <c r="G26" s="12">
        <v>3299</v>
      </c>
      <c r="H26" s="12">
        <v>3323</v>
      </c>
      <c r="I26" s="12">
        <v>3308</v>
      </c>
      <c r="J26" s="27">
        <v>29</v>
      </c>
      <c r="K26" s="27">
        <v>14</v>
      </c>
      <c r="L26" s="15">
        <f t="shared" si="0"/>
        <v>-4.6211251435132029E-2</v>
      </c>
      <c r="M26" s="15">
        <f t="shared" si="1"/>
        <v>4.2501517911353974E-3</v>
      </c>
      <c r="N26" s="12">
        <v>1872</v>
      </c>
      <c r="O26" s="17">
        <v>6194.1019999999999</v>
      </c>
      <c r="P26" s="12">
        <v>4218</v>
      </c>
      <c r="S26" s="2"/>
      <c r="U26" s="3"/>
    </row>
    <row r="27" spans="1:21" ht="15.75" customHeight="1">
      <c r="A27" s="25" t="s">
        <v>143</v>
      </c>
      <c r="B27" s="11" t="s">
        <v>144</v>
      </c>
      <c r="C27" s="26">
        <v>3323</v>
      </c>
      <c r="D27" s="26">
        <v>3308</v>
      </c>
      <c r="E27" s="26">
        <v>3400</v>
      </c>
      <c r="F27" s="26">
        <v>3414</v>
      </c>
      <c r="G27" s="26">
        <v>3353</v>
      </c>
      <c r="H27" s="26">
        <v>3359</v>
      </c>
      <c r="I27" s="26">
        <v>3384</v>
      </c>
      <c r="J27" s="33">
        <v>51</v>
      </c>
      <c r="K27" s="33">
        <v>76</v>
      </c>
      <c r="L27" s="15">
        <f t="shared" si="0"/>
        <v>-3.5878300803673935E-2</v>
      </c>
      <c r="M27" s="15">
        <f t="shared" si="1"/>
        <v>2.2974607013301087E-2</v>
      </c>
      <c r="N27" s="26">
        <v>3334</v>
      </c>
      <c r="O27" s="29">
        <v>11284.544</v>
      </c>
      <c r="P27" s="26">
        <v>4740</v>
      </c>
      <c r="S27" s="2"/>
      <c r="U27" s="3"/>
    </row>
    <row r="28" spans="1:21" ht="15.75" customHeight="1">
      <c r="A28" s="11" t="s">
        <v>148</v>
      </c>
      <c r="B28" s="11" t="s">
        <v>150</v>
      </c>
      <c r="C28" s="12">
        <v>3359</v>
      </c>
      <c r="D28" s="12">
        <v>3384</v>
      </c>
      <c r="E28" s="12">
        <v>3359</v>
      </c>
      <c r="F28" s="12">
        <v>3379</v>
      </c>
      <c r="G28" s="12">
        <v>3345</v>
      </c>
      <c r="H28" s="12">
        <v>3351</v>
      </c>
      <c r="I28" s="12">
        <v>3360</v>
      </c>
      <c r="J28" s="32">
        <v>-33</v>
      </c>
      <c r="K28" s="32">
        <v>-24</v>
      </c>
      <c r="L28" s="15">
        <f t="shared" si="0"/>
        <v>-3.8174512055109071E-2</v>
      </c>
      <c r="M28" s="15">
        <f t="shared" si="1"/>
        <v>-7.0921985815602835E-3</v>
      </c>
      <c r="N28" s="12">
        <v>3106</v>
      </c>
      <c r="O28" s="17">
        <v>10437.428</v>
      </c>
      <c r="P28" s="12">
        <v>6130</v>
      </c>
      <c r="S28" s="2"/>
      <c r="U28" s="3"/>
    </row>
    <row r="29" spans="1:21" ht="15.75" customHeight="1">
      <c r="A29" s="25" t="s">
        <v>154</v>
      </c>
      <c r="B29" s="11" t="s">
        <v>155</v>
      </c>
      <c r="C29" s="26">
        <v>3351</v>
      </c>
      <c r="D29" s="26">
        <v>3360</v>
      </c>
      <c r="E29" s="26">
        <v>3333</v>
      </c>
      <c r="F29" s="26">
        <v>3367</v>
      </c>
      <c r="G29" s="26">
        <v>3301</v>
      </c>
      <c r="H29" s="26">
        <v>3309</v>
      </c>
      <c r="I29" s="26">
        <v>3330</v>
      </c>
      <c r="J29" s="28">
        <v>-51</v>
      </c>
      <c r="K29" s="28">
        <v>-30</v>
      </c>
      <c r="L29" s="15">
        <f t="shared" si="0"/>
        <v>-5.0229621125143516E-2</v>
      </c>
      <c r="M29" s="15">
        <f t="shared" si="1"/>
        <v>-8.9285714285714281E-3</v>
      </c>
      <c r="N29" s="26">
        <v>3448</v>
      </c>
      <c r="O29" s="29">
        <v>11484.664000000001</v>
      </c>
      <c r="P29" s="26">
        <v>7532</v>
      </c>
      <c r="S29" s="2"/>
      <c r="U29" s="3"/>
    </row>
    <row r="30" spans="1:21" ht="15.75" customHeight="1">
      <c r="A30" s="11" t="s">
        <v>160</v>
      </c>
      <c r="B30" s="11" t="s">
        <v>161</v>
      </c>
      <c r="C30" s="12">
        <v>3309</v>
      </c>
      <c r="D30" s="12">
        <v>3330</v>
      </c>
      <c r="E30" s="12">
        <v>3310</v>
      </c>
      <c r="F30" s="12">
        <v>3321</v>
      </c>
      <c r="G30" s="12">
        <v>3286</v>
      </c>
      <c r="H30" s="12">
        <v>3300</v>
      </c>
      <c r="I30" s="12">
        <v>3301</v>
      </c>
      <c r="J30" s="32">
        <v>-30</v>
      </c>
      <c r="K30" s="32">
        <v>-29</v>
      </c>
      <c r="L30" s="15">
        <f t="shared" si="0"/>
        <v>-5.2812858783008038E-2</v>
      </c>
      <c r="M30" s="15">
        <f t="shared" si="1"/>
        <v>-8.7087087087087088E-3</v>
      </c>
      <c r="N30" s="12">
        <v>3800</v>
      </c>
      <c r="O30" s="17">
        <v>12544.196</v>
      </c>
      <c r="P30" s="12">
        <v>8660</v>
      </c>
      <c r="S30" s="2"/>
      <c r="U30" s="3"/>
    </row>
    <row r="31" spans="1:21" ht="15.75" customHeight="1">
      <c r="A31" s="25" t="s">
        <v>66</v>
      </c>
      <c r="B31" s="11" t="s">
        <v>71</v>
      </c>
      <c r="C31" s="26">
        <v>3300</v>
      </c>
      <c r="D31" s="26">
        <v>3301</v>
      </c>
      <c r="E31" s="26">
        <v>3298</v>
      </c>
      <c r="F31" s="26">
        <v>3306</v>
      </c>
      <c r="G31" s="26">
        <v>3233</v>
      </c>
      <c r="H31" s="26">
        <v>3244</v>
      </c>
      <c r="I31" s="26">
        <v>3263</v>
      </c>
      <c r="J31" s="28">
        <v>-57</v>
      </c>
      <c r="K31" s="28">
        <v>-38</v>
      </c>
      <c r="L31" s="15">
        <f t="shared" si="0"/>
        <v>-6.8886337543053955E-2</v>
      </c>
      <c r="M31" s="15">
        <f t="shared" si="1"/>
        <v>-1.1511663132384126E-2</v>
      </c>
      <c r="N31" s="26">
        <v>6894</v>
      </c>
      <c r="O31" s="29">
        <v>22496.348000000002</v>
      </c>
      <c r="P31" s="26">
        <v>11250</v>
      </c>
      <c r="S31" s="2"/>
      <c r="U31" s="3"/>
    </row>
    <row r="32" spans="1:21" ht="15.75" customHeight="1">
      <c r="A32" s="11" t="s">
        <v>165</v>
      </c>
      <c r="B32" s="11" t="s">
        <v>166</v>
      </c>
      <c r="C32" s="12">
        <v>3244</v>
      </c>
      <c r="D32" s="12">
        <v>3263</v>
      </c>
      <c r="E32" s="12">
        <v>3254</v>
      </c>
      <c r="F32" s="12">
        <v>3314</v>
      </c>
      <c r="G32" s="12">
        <v>3238</v>
      </c>
      <c r="H32" s="12">
        <v>3301</v>
      </c>
      <c r="I32" s="12">
        <v>3289</v>
      </c>
      <c r="J32" s="27">
        <v>38</v>
      </c>
      <c r="K32" s="27">
        <v>26</v>
      </c>
      <c r="L32" s="15">
        <f t="shared" si="0"/>
        <v>-5.2525832376578645E-2</v>
      </c>
      <c r="M32" s="15">
        <f t="shared" si="1"/>
        <v>7.9681274900398405E-3</v>
      </c>
      <c r="N32" s="12">
        <v>4836</v>
      </c>
      <c r="O32" s="17">
        <v>15906.81</v>
      </c>
      <c r="P32" s="12">
        <v>11156</v>
      </c>
      <c r="S32" s="2"/>
      <c r="U32" s="3"/>
    </row>
    <row r="33" spans="1:21" ht="15.75" customHeight="1">
      <c r="A33" s="25" t="s">
        <v>169</v>
      </c>
      <c r="B33" s="11" t="s">
        <v>170</v>
      </c>
      <c r="C33" s="26">
        <v>3301</v>
      </c>
      <c r="D33" s="26">
        <v>3289</v>
      </c>
      <c r="E33" s="26">
        <v>3315</v>
      </c>
      <c r="F33" s="26">
        <v>3342</v>
      </c>
      <c r="G33" s="26">
        <v>3299</v>
      </c>
      <c r="H33" s="26">
        <v>3306</v>
      </c>
      <c r="I33" s="26">
        <v>3321</v>
      </c>
      <c r="J33" s="33">
        <v>17</v>
      </c>
      <c r="K33" s="33">
        <v>32</v>
      </c>
      <c r="L33" s="15">
        <f t="shared" si="0"/>
        <v>-5.1090700344431687E-2</v>
      </c>
      <c r="M33" s="15">
        <f t="shared" si="1"/>
        <v>9.72940103374886E-3</v>
      </c>
      <c r="N33" s="26">
        <v>6330</v>
      </c>
      <c r="O33" s="29">
        <v>21027.37</v>
      </c>
      <c r="P33" s="26">
        <v>11684</v>
      </c>
      <c r="S33" s="2"/>
      <c r="U33" s="3"/>
    </row>
    <row r="34" spans="1:21" ht="15.75" customHeight="1">
      <c r="A34" s="11" t="s">
        <v>174</v>
      </c>
      <c r="B34" s="11" t="s">
        <v>175</v>
      </c>
      <c r="C34" s="12">
        <v>3306</v>
      </c>
      <c r="D34" s="12">
        <v>3321</v>
      </c>
      <c r="E34" s="12">
        <v>3331</v>
      </c>
      <c r="F34" s="12">
        <v>3331</v>
      </c>
      <c r="G34" s="12">
        <v>3270</v>
      </c>
      <c r="H34" s="12">
        <v>3318</v>
      </c>
      <c r="I34" s="12">
        <v>3297</v>
      </c>
      <c r="J34" s="32">
        <v>-3</v>
      </c>
      <c r="K34" s="32">
        <v>-24</v>
      </c>
      <c r="L34" s="15">
        <f t="shared" si="0"/>
        <v>-4.7646383467278987E-2</v>
      </c>
      <c r="M34" s="15">
        <f t="shared" si="1"/>
        <v>-7.2267389340560069E-3</v>
      </c>
      <c r="N34" s="12">
        <v>5178</v>
      </c>
      <c r="O34" s="17">
        <v>17072.196</v>
      </c>
      <c r="P34" s="12">
        <v>11568</v>
      </c>
      <c r="S34" s="2"/>
      <c r="U34" s="3"/>
    </row>
    <row r="35" spans="1:21" ht="15.75" customHeight="1">
      <c r="A35" s="25" t="s">
        <v>179</v>
      </c>
      <c r="B35" s="11" t="s">
        <v>180</v>
      </c>
      <c r="C35" s="26">
        <v>3318</v>
      </c>
      <c r="D35" s="26">
        <v>3297</v>
      </c>
      <c r="E35" s="26">
        <v>3316</v>
      </c>
      <c r="F35" s="26">
        <v>3338</v>
      </c>
      <c r="G35" s="26">
        <v>3310</v>
      </c>
      <c r="H35" s="26">
        <v>3318</v>
      </c>
      <c r="I35" s="26">
        <v>3326</v>
      </c>
      <c r="J35" s="33">
        <v>21</v>
      </c>
      <c r="K35" s="33">
        <v>29</v>
      </c>
      <c r="L35" s="15">
        <f t="shared" si="0"/>
        <v>-4.7646383467278987E-2</v>
      </c>
      <c r="M35" s="15">
        <f t="shared" si="1"/>
        <v>8.795875037913254E-3</v>
      </c>
      <c r="N35" s="26">
        <v>5586</v>
      </c>
      <c r="O35" s="29">
        <v>18581.491999999998</v>
      </c>
      <c r="P35" s="26">
        <v>11620</v>
      </c>
      <c r="S35" s="2"/>
      <c r="U35" s="3"/>
    </row>
    <row r="36" spans="1:21" ht="15.75" customHeight="1">
      <c r="A36" s="11" t="s">
        <v>183</v>
      </c>
      <c r="B36" s="11" t="s">
        <v>184</v>
      </c>
      <c r="C36" s="12">
        <v>3318</v>
      </c>
      <c r="D36" s="12">
        <v>3326</v>
      </c>
      <c r="E36" s="12">
        <v>3326</v>
      </c>
      <c r="F36" s="12">
        <v>3358</v>
      </c>
      <c r="G36" s="12">
        <v>3315</v>
      </c>
      <c r="H36" s="12">
        <v>3356</v>
      </c>
      <c r="I36" s="12">
        <v>3340</v>
      </c>
      <c r="J36" s="27">
        <v>30</v>
      </c>
      <c r="K36" s="27">
        <v>14</v>
      </c>
      <c r="L36" s="15">
        <f t="shared" si="0"/>
        <v>-3.6739380022962113E-2</v>
      </c>
      <c r="M36" s="15">
        <f t="shared" si="1"/>
        <v>4.2092603728202047E-3</v>
      </c>
      <c r="N36" s="12">
        <v>5148</v>
      </c>
      <c r="O36" s="17">
        <v>17195.148000000001</v>
      </c>
      <c r="P36" s="12">
        <v>11164</v>
      </c>
      <c r="S36" s="2"/>
      <c r="U36" s="3"/>
    </row>
    <row r="37" spans="1:21" ht="15.75" customHeight="1">
      <c r="A37" s="25" t="s">
        <v>185</v>
      </c>
      <c r="B37" s="11" t="s">
        <v>187</v>
      </c>
      <c r="C37" s="26">
        <v>3356</v>
      </c>
      <c r="D37" s="26">
        <v>3340</v>
      </c>
      <c r="E37" s="26">
        <v>3365</v>
      </c>
      <c r="F37" s="26">
        <v>3394</v>
      </c>
      <c r="G37" s="26">
        <v>3333</v>
      </c>
      <c r="H37" s="26">
        <v>3339</v>
      </c>
      <c r="I37" s="26">
        <v>3363</v>
      </c>
      <c r="J37" s="28">
        <v>-1</v>
      </c>
      <c r="K37" s="33">
        <v>23</v>
      </c>
      <c r="L37" s="15">
        <f t="shared" si="0"/>
        <v>-4.1618828932261771E-2</v>
      </c>
      <c r="M37" s="15">
        <f t="shared" si="1"/>
        <v>6.8862275449101795E-3</v>
      </c>
      <c r="N37" s="26">
        <v>4778</v>
      </c>
      <c r="O37" s="29">
        <v>16069.766</v>
      </c>
      <c r="P37" s="26">
        <v>12214</v>
      </c>
      <c r="S37" s="2"/>
      <c r="U37" s="3"/>
    </row>
    <row r="38" spans="1:21" ht="15.75" customHeight="1">
      <c r="A38" s="11" t="s">
        <v>189</v>
      </c>
      <c r="B38" s="11" t="s">
        <v>190</v>
      </c>
      <c r="C38" s="12">
        <v>3339</v>
      </c>
      <c r="D38" s="12">
        <v>3363</v>
      </c>
      <c r="E38" s="12">
        <v>3330</v>
      </c>
      <c r="F38" s="12">
        <v>3382</v>
      </c>
      <c r="G38" s="12">
        <v>3327</v>
      </c>
      <c r="H38" s="12">
        <v>3373</v>
      </c>
      <c r="I38" s="12">
        <v>3357</v>
      </c>
      <c r="J38" s="27">
        <v>10</v>
      </c>
      <c r="K38" s="32">
        <v>-6</v>
      </c>
      <c r="L38" s="15">
        <f t="shared" si="0"/>
        <v>-3.1859931113662456E-2</v>
      </c>
      <c r="M38" s="15">
        <f t="shared" si="1"/>
        <v>-1.7841213202497771E-3</v>
      </c>
      <c r="N38" s="12">
        <v>4740</v>
      </c>
      <c r="O38" s="17">
        <v>15913.474</v>
      </c>
      <c r="P38" s="12">
        <v>11758</v>
      </c>
      <c r="S38" s="2"/>
      <c r="U38" s="3"/>
    </row>
    <row r="39" spans="1:21" ht="15.75" customHeight="1">
      <c r="A39" s="25" t="s">
        <v>194</v>
      </c>
      <c r="B39" s="11" t="s">
        <v>195</v>
      </c>
      <c r="C39" s="26">
        <v>3373</v>
      </c>
      <c r="D39" s="26">
        <v>3357</v>
      </c>
      <c r="E39" s="26">
        <v>3377</v>
      </c>
      <c r="F39" s="26">
        <v>3383</v>
      </c>
      <c r="G39" s="26">
        <v>3345</v>
      </c>
      <c r="H39" s="26">
        <v>3360</v>
      </c>
      <c r="I39" s="26">
        <v>3371</v>
      </c>
      <c r="J39" s="33">
        <v>3</v>
      </c>
      <c r="K39" s="33">
        <v>14</v>
      </c>
      <c r="L39" s="15">
        <f t="shared" si="0"/>
        <v>-3.5591274397244549E-2</v>
      </c>
      <c r="M39" s="15">
        <f t="shared" si="1"/>
        <v>4.1703902293714623E-3</v>
      </c>
      <c r="N39" s="26">
        <v>3112</v>
      </c>
      <c r="O39" s="29">
        <v>10492.95</v>
      </c>
      <c r="P39" s="26">
        <v>11926</v>
      </c>
      <c r="S39" s="2"/>
      <c r="U39" s="3"/>
    </row>
    <row r="40" spans="1:21" ht="15.75" customHeight="1">
      <c r="A40" s="11" t="s">
        <v>197</v>
      </c>
      <c r="B40" s="11" t="s">
        <v>198</v>
      </c>
      <c r="C40" s="12">
        <v>3360</v>
      </c>
      <c r="D40" s="12">
        <v>3371</v>
      </c>
      <c r="E40" s="12">
        <v>3373</v>
      </c>
      <c r="F40" s="12">
        <v>3380</v>
      </c>
      <c r="G40" s="12">
        <v>3345</v>
      </c>
      <c r="H40" s="12">
        <v>3380</v>
      </c>
      <c r="I40" s="12">
        <v>3361</v>
      </c>
      <c r="J40" s="27">
        <v>9</v>
      </c>
      <c r="K40" s="32">
        <v>-10</v>
      </c>
      <c r="L40" s="15">
        <f t="shared" si="0"/>
        <v>-2.9850746268656716E-2</v>
      </c>
      <c r="M40" s="15">
        <f t="shared" si="1"/>
        <v>-2.9664787896766538E-3</v>
      </c>
      <c r="N40" s="12">
        <v>4616</v>
      </c>
      <c r="O40" s="17">
        <v>15516.5</v>
      </c>
      <c r="P40" s="12">
        <v>11986</v>
      </c>
      <c r="S40" s="2"/>
      <c r="U40" s="3"/>
    </row>
    <row r="41" spans="1:21" ht="15.75" customHeight="1">
      <c r="A41" s="11" t="s">
        <v>202</v>
      </c>
      <c r="B41" s="11" t="s">
        <v>203</v>
      </c>
      <c r="C41" s="12">
        <v>3380</v>
      </c>
      <c r="D41" s="12">
        <v>3361</v>
      </c>
      <c r="E41" s="12">
        <v>3380</v>
      </c>
      <c r="F41" s="12">
        <v>3417</v>
      </c>
      <c r="G41" s="12">
        <v>3372</v>
      </c>
      <c r="H41" s="12">
        <v>3417</v>
      </c>
      <c r="I41" s="12">
        <v>3389</v>
      </c>
      <c r="J41" s="27">
        <v>56</v>
      </c>
      <c r="K41" s="27">
        <v>28</v>
      </c>
      <c r="L41" s="15">
        <f t="shared" si="0"/>
        <v>-1.9230769230769232E-2</v>
      </c>
      <c r="M41" s="15">
        <f t="shared" si="1"/>
        <v>8.3308539125260331E-3</v>
      </c>
      <c r="N41" s="12">
        <v>4542</v>
      </c>
      <c r="O41" s="17">
        <v>15392.87</v>
      </c>
      <c r="P41" s="12">
        <v>12598</v>
      </c>
      <c r="S41" s="2"/>
      <c r="U41" s="3"/>
    </row>
    <row r="42" spans="1:21" ht="15.75" customHeight="1">
      <c r="A42" s="25" t="s">
        <v>205</v>
      </c>
      <c r="B42" s="11" t="s">
        <v>206</v>
      </c>
      <c r="C42" s="26">
        <v>3417</v>
      </c>
      <c r="D42" s="26">
        <v>3389</v>
      </c>
      <c r="E42" s="26">
        <v>3418</v>
      </c>
      <c r="F42" s="26">
        <v>3437</v>
      </c>
      <c r="G42" s="26">
        <v>3390</v>
      </c>
      <c r="H42" s="26">
        <v>3410</v>
      </c>
      <c r="I42" s="26">
        <v>3418</v>
      </c>
      <c r="J42" s="33">
        <v>21</v>
      </c>
      <c r="K42" s="33">
        <v>29</v>
      </c>
      <c r="L42" s="15">
        <f t="shared" si="0"/>
        <v>-2.1239954075774971E-2</v>
      </c>
      <c r="M42" s="15">
        <f t="shared" si="1"/>
        <v>8.5570964886397174E-3</v>
      </c>
      <c r="N42" s="26">
        <v>4460</v>
      </c>
      <c r="O42" s="29">
        <v>15248.647999999999</v>
      </c>
      <c r="P42" s="26">
        <v>12752</v>
      </c>
      <c r="S42" s="2"/>
      <c r="U42" s="3"/>
    </row>
    <row r="43" spans="1:21" ht="15.75" customHeight="1">
      <c r="A43" s="11" t="s">
        <v>209</v>
      </c>
      <c r="B43" s="11" t="s">
        <v>210</v>
      </c>
      <c r="C43" s="12">
        <v>3410</v>
      </c>
      <c r="D43" s="12">
        <v>3418</v>
      </c>
      <c r="E43" s="12">
        <v>3427</v>
      </c>
      <c r="F43" s="12">
        <v>3427</v>
      </c>
      <c r="G43" s="12">
        <v>3371</v>
      </c>
      <c r="H43" s="12">
        <v>3397</v>
      </c>
      <c r="I43" s="12">
        <v>3389</v>
      </c>
      <c r="J43" s="32">
        <v>-21</v>
      </c>
      <c r="K43" s="32">
        <v>-29</v>
      </c>
      <c r="L43" s="15">
        <f t="shared" si="0"/>
        <v>-2.4971297359357061E-2</v>
      </c>
      <c r="M43" s="15">
        <f t="shared" si="1"/>
        <v>-8.4844938560561731E-3</v>
      </c>
      <c r="N43" s="12">
        <v>7840</v>
      </c>
      <c r="O43" s="17">
        <v>26570.7</v>
      </c>
      <c r="P43" s="12">
        <v>13494</v>
      </c>
      <c r="S43" s="2"/>
      <c r="U43" s="3"/>
    </row>
    <row r="44" spans="1:21" ht="15.75" customHeight="1">
      <c r="A44" s="25" t="s">
        <v>213</v>
      </c>
      <c r="B44" s="11" t="s">
        <v>214</v>
      </c>
      <c r="C44" s="26">
        <v>3397</v>
      </c>
      <c r="D44" s="26">
        <v>3389</v>
      </c>
      <c r="E44" s="26">
        <v>3402</v>
      </c>
      <c r="F44" s="26">
        <v>3405</v>
      </c>
      <c r="G44" s="26">
        <v>3346</v>
      </c>
      <c r="H44" s="26">
        <v>3347</v>
      </c>
      <c r="I44" s="26">
        <v>3373</v>
      </c>
      <c r="J44" s="28">
        <v>-42</v>
      </c>
      <c r="K44" s="28">
        <v>-16</v>
      </c>
      <c r="L44" s="15">
        <f t="shared" si="0"/>
        <v>-3.9322617680826635E-2</v>
      </c>
      <c r="M44" s="15">
        <f t="shared" si="1"/>
        <v>-4.7211566833874298E-3</v>
      </c>
      <c r="N44" s="26">
        <v>5860</v>
      </c>
      <c r="O44" s="29">
        <v>19767.7</v>
      </c>
      <c r="P44" s="26">
        <v>16262</v>
      </c>
      <c r="S44" s="2"/>
      <c r="U44" s="3"/>
    </row>
    <row r="45" spans="1:21" ht="15.75" customHeight="1">
      <c r="A45" s="11" t="s">
        <v>217</v>
      </c>
      <c r="B45" s="11" t="s">
        <v>218</v>
      </c>
      <c r="C45" s="12">
        <v>3347</v>
      </c>
      <c r="D45" s="12">
        <v>3373</v>
      </c>
      <c r="E45" s="12">
        <v>3347</v>
      </c>
      <c r="F45" s="12">
        <v>3386</v>
      </c>
      <c r="G45" s="12">
        <v>3347</v>
      </c>
      <c r="H45" s="12">
        <v>3373</v>
      </c>
      <c r="I45" s="12">
        <v>3360</v>
      </c>
      <c r="J45" s="31">
        <v>0</v>
      </c>
      <c r="K45" s="32">
        <v>-13</v>
      </c>
      <c r="L45" s="15">
        <f t="shared" si="0"/>
        <v>-3.1859931113662456E-2</v>
      </c>
      <c r="M45" s="15">
        <f t="shared" si="1"/>
        <v>-3.8541357841683963E-3</v>
      </c>
      <c r="N45" s="12">
        <v>4874</v>
      </c>
      <c r="O45" s="17">
        <v>16380.528</v>
      </c>
      <c r="P45" s="12">
        <v>16224</v>
      </c>
      <c r="S45" s="2"/>
      <c r="U45" s="3"/>
    </row>
    <row r="46" spans="1:21" ht="15.75" customHeight="1">
      <c r="A46" s="25" t="s">
        <v>220</v>
      </c>
      <c r="B46" s="11" t="s">
        <v>221</v>
      </c>
      <c r="C46" s="26">
        <v>3373</v>
      </c>
      <c r="D46" s="26">
        <v>3360</v>
      </c>
      <c r="E46" s="26">
        <v>3374</v>
      </c>
      <c r="F46" s="26">
        <v>3374</v>
      </c>
      <c r="G46" s="26">
        <v>3333</v>
      </c>
      <c r="H46" s="26">
        <v>3343</v>
      </c>
      <c r="I46" s="26">
        <v>3348</v>
      </c>
      <c r="J46" s="28">
        <v>-17</v>
      </c>
      <c r="K46" s="28">
        <v>-12</v>
      </c>
      <c r="L46" s="15">
        <f t="shared" si="0"/>
        <v>-4.04707233065442E-2</v>
      </c>
      <c r="M46" s="15">
        <f t="shared" si="1"/>
        <v>-3.5714285714285713E-3</v>
      </c>
      <c r="N46" s="26">
        <v>4046</v>
      </c>
      <c r="O46" s="29">
        <v>13548.26</v>
      </c>
      <c r="P46" s="26">
        <v>17488</v>
      </c>
      <c r="S46" s="2"/>
      <c r="U46" s="3"/>
    </row>
    <row r="47" spans="1:21" ht="15.75" customHeight="1">
      <c r="A47" s="11" t="s">
        <v>171</v>
      </c>
      <c r="B47" s="11" t="s">
        <v>172</v>
      </c>
      <c r="C47" s="12">
        <v>3343</v>
      </c>
      <c r="D47" s="12">
        <v>3348</v>
      </c>
      <c r="E47" s="12">
        <v>3330</v>
      </c>
      <c r="F47" s="12">
        <v>3330</v>
      </c>
      <c r="G47" s="12">
        <v>3290</v>
      </c>
      <c r="H47" s="12">
        <v>3300</v>
      </c>
      <c r="I47" s="12">
        <v>3306</v>
      </c>
      <c r="J47" s="32">
        <v>-48</v>
      </c>
      <c r="K47" s="32">
        <v>-42</v>
      </c>
      <c r="L47" s="15">
        <f t="shared" si="0"/>
        <v>-5.2812858783008038E-2</v>
      </c>
      <c r="M47" s="15">
        <f t="shared" si="1"/>
        <v>-1.2544802867383513E-2</v>
      </c>
      <c r="N47" s="12">
        <v>10250</v>
      </c>
      <c r="O47" s="17">
        <v>33888.264000000003</v>
      </c>
      <c r="P47" s="12">
        <v>22380</v>
      </c>
      <c r="S47" s="2"/>
      <c r="U47" s="3"/>
    </row>
    <row r="48" spans="1:21" ht="15.75" customHeight="1">
      <c r="A48" s="25" t="s">
        <v>224</v>
      </c>
      <c r="B48" s="11" t="s">
        <v>225</v>
      </c>
      <c r="C48" s="26">
        <v>3300</v>
      </c>
      <c r="D48" s="26">
        <v>3306</v>
      </c>
      <c r="E48" s="26">
        <v>3308</v>
      </c>
      <c r="F48" s="26">
        <v>3357</v>
      </c>
      <c r="G48" s="26">
        <v>3306</v>
      </c>
      <c r="H48" s="26">
        <v>3355</v>
      </c>
      <c r="I48" s="26">
        <v>3337</v>
      </c>
      <c r="J48" s="33">
        <v>49</v>
      </c>
      <c r="K48" s="33">
        <v>31</v>
      </c>
      <c r="L48" s="15">
        <f t="shared" si="0"/>
        <v>-3.7026406429391506E-2</v>
      </c>
      <c r="M48" s="15">
        <f t="shared" si="1"/>
        <v>9.3768905021173622E-3</v>
      </c>
      <c r="N48" s="26">
        <v>5594</v>
      </c>
      <c r="O48" s="29">
        <v>18670.212</v>
      </c>
      <c r="P48" s="26">
        <v>21554</v>
      </c>
      <c r="S48" s="2"/>
      <c r="U48" s="3"/>
    </row>
    <row r="49" spans="1:21" ht="15.75" customHeight="1">
      <c r="A49" s="11" t="s">
        <v>227</v>
      </c>
      <c r="B49" s="11" t="s">
        <v>228</v>
      </c>
      <c r="C49" s="12">
        <v>3355</v>
      </c>
      <c r="D49" s="12">
        <v>3337</v>
      </c>
      <c r="E49" s="12">
        <v>3360</v>
      </c>
      <c r="F49" s="12">
        <v>3365</v>
      </c>
      <c r="G49" s="12">
        <v>3327</v>
      </c>
      <c r="H49" s="12">
        <v>3327</v>
      </c>
      <c r="I49" s="12">
        <v>3349</v>
      </c>
      <c r="J49" s="32">
        <v>-10</v>
      </c>
      <c r="K49" s="27">
        <v>12</v>
      </c>
      <c r="L49" s="15">
        <f t="shared" si="0"/>
        <v>-4.5063145809414465E-2</v>
      </c>
      <c r="M49" s="15">
        <f t="shared" si="1"/>
        <v>3.596044351213665E-3</v>
      </c>
      <c r="N49" s="12">
        <v>4098</v>
      </c>
      <c r="O49" s="17">
        <v>13728.273999999999</v>
      </c>
      <c r="P49" s="12">
        <v>21556</v>
      </c>
      <c r="S49" s="2"/>
      <c r="U49" s="3"/>
    </row>
    <row r="50" spans="1:21" ht="15.75" customHeight="1">
      <c r="A50" s="25" t="s">
        <v>192</v>
      </c>
      <c r="B50" s="11" t="s">
        <v>193</v>
      </c>
      <c r="C50" s="26">
        <v>3327</v>
      </c>
      <c r="D50" s="26">
        <v>3349</v>
      </c>
      <c r="E50" s="26">
        <v>3321</v>
      </c>
      <c r="F50" s="26">
        <v>3346</v>
      </c>
      <c r="G50" s="26">
        <v>3303</v>
      </c>
      <c r="H50" s="26">
        <v>3308</v>
      </c>
      <c r="I50" s="26">
        <v>3318</v>
      </c>
      <c r="J50" s="28">
        <v>-41</v>
      </c>
      <c r="K50" s="28">
        <v>-31</v>
      </c>
      <c r="L50" s="15">
        <f t="shared" si="0"/>
        <v>-5.0516647531572902E-2</v>
      </c>
      <c r="M50" s="15">
        <f t="shared" si="1"/>
        <v>-9.2564944759629744E-3</v>
      </c>
      <c r="N50" s="26">
        <v>7022</v>
      </c>
      <c r="O50" s="29">
        <v>23302.126</v>
      </c>
      <c r="P50" s="26">
        <v>23658</v>
      </c>
      <c r="S50" s="2"/>
      <c r="U50" s="3"/>
    </row>
    <row r="51" spans="1:21" ht="15.75" customHeight="1">
      <c r="A51" s="11" t="s">
        <v>141</v>
      </c>
      <c r="B51" s="11" t="s">
        <v>142</v>
      </c>
      <c r="C51" s="12">
        <v>3308</v>
      </c>
      <c r="D51" s="12">
        <v>3318</v>
      </c>
      <c r="E51" s="12">
        <v>3311</v>
      </c>
      <c r="F51" s="12">
        <v>3315</v>
      </c>
      <c r="G51" s="12">
        <v>3276</v>
      </c>
      <c r="H51" s="12">
        <v>3288</v>
      </c>
      <c r="I51" s="12">
        <v>3289</v>
      </c>
      <c r="J51" s="32">
        <v>-30</v>
      </c>
      <c r="K51" s="32">
        <v>-29</v>
      </c>
      <c r="L51" s="15">
        <f t="shared" si="0"/>
        <v>-5.6257175660160738E-2</v>
      </c>
      <c r="M51" s="15">
        <f t="shared" si="1"/>
        <v>-8.7402049427365881E-3</v>
      </c>
      <c r="N51" s="12">
        <v>11182</v>
      </c>
      <c r="O51" s="17">
        <v>36782.25</v>
      </c>
      <c r="P51" s="12">
        <v>29668</v>
      </c>
      <c r="S51" s="2"/>
      <c r="U51" s="3"/>
    </row>
    <row r="52" spans="1:21" ht="15.75" customHeight="1">
      <c r="A52" s="25" t="s">
        <v>186</v>
      </c>
      <c r="B52" s="11" t="s">
        <v>188</v>
      </c>
      <c r="C52" s="26">
        <v>3288</v>
      </c>
      <c r="D52" s="26">
        <v>3289</v>
      </c>
      <c r="E52" s="26">
        <v>3290</v>
      </c>
      <c r="F52" s="26">
        <v>3319</v>
      </c>
      <c r="G52" s="26">
        <v>3286</v>
      </c>
      <c r="H52" s="26">
        <v>3302</v>
      </c>
      <c r="I52" s="26">
        <v>3299</v>
      </c>
      <c r="J52" s="33">
        <v>13</v>
      </c>
      <c r="K52" s="33">
        <v>10</v>
      </c>
      <c r="L52" s="15">
        <f t="shared" si="0"/>
        <v>-5.2238805970149252E-2</v>
      </c>
      <c r="M52" s="15">
        <f t="shared" si="1"/>
        <v>3.0404378230465185E-3</v>
      </c>
      <c r="N52" s="26">
        <v>7194</v>
      </c>
      <c r="O52" s="29">
        <v>23738.024000000001</v>
      </c>
      <c r="P52" s="26">
        <v>29788</v>
      </c>
      <c r="S52" s="2"/>
      <c r="U52" s="3"/>
    </row>
    <row r="53" spans="1:21" ht="15.75" customHeight="1">
      <c r="A53" s="11" t="s">
        <v>162</v>
      </c>
      <c r="B53" s="11" t="s">
        <v>163</v>
      </c>
      <c r="C53" s="12">
        <v>3302</v>
      </c>
      <c r="D53" s="12">
        <v>3299</v>
      </c>
      <c r="E53" s="12">
        <v>3302</v>
      </c>
      <c r="F53" s="12">
        <v>3325</v>
      </c>
      <c r="G53" s="12">
        <v>3282</v>
      </c>
      <c r="H53" s="12">
        <v>3297</v>
      </c>
      <c r="I53" s="12">
        <v>3302</v>
      </c>
      <c r="J53" s="32">
        <v>-2</v>
      </c>
      <c r="K53" s="27">
        <v>3</v>
      </c>
      <c r="L53" s="15">
        <f t="shared" si="0"/>
        <v>-5.3673938002296209E-2</v>
      </c>
      <c r="M53" s="15">
        <f t="shared" si="1"/>
        <v>9.093664746892998E-4</v>
      </c>
      <c r="N53" s="12">
        <v>8602</v>
      </c>
      <c r="O53" s="17">
        <v>28405.477999999999</v>
      </c>
      <c r="P53" s="12">
        <v>32330</v>
      </c>
      <c r="S53" s="2"/>
      <c r="U53" s="3"/>
    </row>
    <row r="54" spans="1:21" ht="15.75" customHeight="1">
      <c r="A54" s="25" t="s">
        <v>146</v>
      </c>
      <c r="B54" s="11" t="s">
        <v>147</v>
      </c>
      <c r="C54" s="26">
        <v>3297</v>
      </c>
      <c r="D54" s="26">
        <v>3302</v>
      </c>
      <c r="E54" s="26">
        <v>3303</v>
      </c>
      <c r="F54" s="26">
        <v>3323</v>
      </c>
      <c r="G54" s="26">
        <v>3286</v>
      </c>
      <c r="H54" s="26">
        <v>3289</v>
      </c>
      <c r="I54" s="26">
        <v>3297</v>
      </c>
      <c r="J54" s="28">
        <v>-13</v>
      </c>
      <c r="K54" s="28">
        <v>-5</v>
      </c>
      <c r="L54" s="15">
        <f t="shared" si="0"/>
        <v>-5.5970149253731345E-2</v>
      </c>
      <c r="M54" s="15">
        <f t="shared" si="1"/>
        <v>-1.5142337976983646E-3</v>
      </c>
      <c r="N54" s="26">
        <v>7216</v>
      </c>
      <c r="O54" s="29">
        <v>23795.712</v>
      </c>
      <c r="P54" s="26">
        <v>34680</v>
      </c>
      <c r="S54" s="2"/>
      <c r="U54" s="3"/>
    </row>
    <row r="55" spans="1:21" ht="15.75" customHeight="1">
      <c r="A55" s="11" t="s">
        <v>157</v>
      </c>
      <c r="B55" s="11" t="s">
        <v>158</v>
      </c>
      <c r="C55" s="12">
        <v>3289</v>
      </c>
      <c r="D55" s="12">
        <v>3297</v>
      </c>
      <c r="E55" s="12">
        <v>3291</v>
      </c>
      <c r="F55" s="12">
        <v>3318</v>
      </c>
      <c r="G55" s="12">
        <v>3290</v>
      </c>
      <c r="H55" s="12">
        <v>3295</v>
      </c>
      <c r="I55" s="12">
        <v>3307</v>
      </c>
      <c r="J55" s="32">
        <v>-2</v>
      </c>
      <c r="K55" s="27">
        <v>10</v>
      </c>
      <c r="L55" s="15">
        <f t="shared" si="0"/>
        <v>-5.4247990815154995E-2</v>
      </c>
      <c r="M55" s="15">
        <f t="shared" si="1"/>
        <v>3.0330603579011221E-3</v>
      </c>
      <c r="N55" s="12">
        <v>5426</v>
      </c>
      <c r="O55" s="17">
        <v>17948.292000000001</v>
      </c>
      <c r="P55" s="12">
        <v>34556</v>
      </c>
      <c r="S55" s="2"/>
      <c r="U55" s="3"/>
    </row>
    <row r="56" spans="1:21" ht="15.75" customHeight="1">
      <c r="A56" s="25" t="s">
        <v>207</v>
      </c>
      <c r="B56" s="11" t="s">
        <v>208</v>
      </c>
      <c r="C56" s="26">
        <v>3295</v>
      </c>
      <c r="D56" s="26">
        <v>3307</v>
      </c>
      <c r="E56" s="26">
        <v>3292</v>
      </c>
      <c r="F56" s="26">
        <v>3316</v>
      </c>
      <c r="G56" s="26">
        <v>3286</v>
      </c>
      <c r="H56" s="26">
        <v>3313</v>
      </c>
      <c r="I56" s="26">
        <v>3303</v>
      </c>
      <c r="J56" s="33">
        <v>6</v>
      </c>
      <c r="K56" s="28">
        <v>-4</v>
      </c>
      <c r="L56" s="15">
        <f t="shared" si="0"/>
        <v>-4.9081515499425944E-2</v>
      </c>
      <c r="M56" s="15">
        <f t="shared" si="1"/>
        <v>-1.2095554883580285E-3</v>
      </c>
      <c r="N56" s="26">
        <v>3886</v>
      </c>
      <c r="O56" s="29">
        <v>12837.914000000001</v>
      </c>
      <c r="P56" s="26">
        <v>34092</v>
      </c>
      <c r="S56" s="2"/>
      <c r="U56" s="3"/>
    </row>
    <row r="57" spans="1:21" ht="15.75" customHeight="1">
      <c r="A57" s="11" t="s">
        <v>114</v>
      </c>
      <c r="B57" s="11" t="s">
        <v>115</v>
      </c>
      <c r="C57" s="12">
        <v>3313</v>
      </c>
      <c r="D57" s="12">
        <v>3303</v>
      </c>
      <c r="E57" s="12">
        <v>3317</v>
      </c>
      <c r="F57" s="12">
        <v>3317</v>
      </c>
      <c r="G57" s="12">
        <v>3274</v>
      </c>
      <c r="H57" s="12">
        <v>3276</v>
      </c>
      <c r="I57" s="12">
        <v>3291</v>
      </c>
      <c r="J57" s="32">
        <v>-27</v>
      </c>
      <c r="K57" s="32">
        <v>-12</v>
      </c>
      <c r="L57" s="15">
        <f t="shared" si="0"/>
        <v>-5.9701492537313432E-2</v>
      </c>
      <c r="M57" s="15">
        <f t="shared" si="1"/>
        <v>-3.6330608537693005E-3</v>
      </c>
      <c r="N57" s="12">
        <v>6534</v>
      </c>
      <c r="O57" s="17">
        <v>21505.394</v>
      </c>
      <c r="P57" s="12">
        <v>38026</v>
      </c>
      <c r="S57" s="2"/>
      <c r="U57" s="3"/>
    </row>
    <row r="58" spans="1:21" ht="15.75" customHeight="1">
      <c r="A58" s="25" t="s">
        <v>91</v>
      </c>
      <c r="B58" s="11" t="s">
        <v>92</v>
      </c>
      <c r="C58" s="26">
        <v>3276</v>
      </c>
      <c r="D58" s="26">
        <v>3291</v>
      </c>
      <c r="E58" s="26">
        <v>3271</v>
      </c>
      <c r="F58" s="26">
        <v>3285</v>
      </c>
      <c r="G58" s="26">
        <v>3246</v>
      </c>
      <c r="H58" s="26">
        <v>3257</v>
      </c>
      <c r="I58" s="26">
        <v>3262</v>
      </c>
      <c r="J58" s="28">
        <v>-34</v>
      </c>
      <c r="K58" s="28">
        <v>-29</v>
      </c>
      <c r="L58" s="15">
        <f t="shared" si="0"/>
        <v>-6.5154994259471868E-2</v>
      </c>
      <c r="M58" s="15">
        <f t="shared" si="1"/>
        <v>-8.8119112731692498E-3</v>
      </c>
      <c r="N58" s="26">
        <v>9666</v>
      </c>
      <c r="O58" s="29">
        <v>31537.286</v>
      </c>
      <c r="P58" s="26">
        <v>43138</v>
      </c>
      <c r="S58" s="2"/>
      <c r="U58" s="3"/>
    </row>
    <row r="59" spans="1:21" ht="15.75" customHeight="1">
      <c r="A59" s="11" t="s">
        <v>104</v>
      </c>
      <c r="B59" s="11" t="s">
        <v>105</v>
      </c>
      <c r="C59" s="12">
        <v>3257</v>
      </c>
      <c r="D59" s="12">
        <v>3262</v>
      </c>
      <c r="E59" s="12">
        <v>3265</v>
      </c>
      <c r="F59" s="12">
        <v>3270</v>
      </c>
      <c r="G59" s="12">
        <v>3240</v>
      </c>
      <c r="H59" s="12">
        <v>3262</v>
      </c>
      <c r="I59" s="12">
        <v>3257</v>
      </c>
      <c r="J59" s="31">
        <v>0</v>
      </c>
      <c r="K59" s="32">
        <v>-5</v>
      </c>
      <c r="L59" s="15">
        <f t="shared" si="0"/>
        <v>-6.3719862227324911E-2</v>
      </c>
      <c r="M59" s="15">
        <f t="shared" si="1"/>
        <v>-1.5328019619865114E-3</v>
      </c>
      <c r="N59" s="12">
        <v>6850</v>
      </c>
      <c r="O59" s="17">
        <v>22315.596000000001</v>
      </c>
      <c r="P59" s="12">
        <v>43818</v>
      </c>
      <c r="S59" s="2"/>
      <c r="U59" s="3"/>
    </row>
    <row r="60" spans="1:21" ht="15.75" customHeight="1">
      <c r="A60" s="25" t="s">
        <v>87</v>
      </c>
      <c r="B60" s="11" t="s">
        <v>88</v>
      </c>
      <c r="C60" s="26">
        <v>3262</v>
      </c>
      <c r="D60" s="26">
        <v>3257</v>
      </c>
      <c r="E60" s="26">
        <v>3258</v>
      </c>
      <c r="F60" s="26">
        <v>3276</v>
      </c>
      <c r="G60" s="26">
        <v>3240</v>
      </c>
      <c r="H60" s="26">
        <v>3246</v>
      </c>
      <c r="I60" s="26">
        <v>3256</v>
      </c>
      <c r="J60" s="28">
        <v>-11</v>
      </c>
      <c r="K60" s="28">
        <v>-1</v>
      </c>
      <c r="L60" s="15">
        <f t="shared" si="0"/>
        <v>-6.8312284730195183E-2</v>
      </c>
      <c r="M60" s="15">
        <f t="shared" si="1"/>
        <v>-3.0703101013202335E-4</v>
      </c>
      <c r="N60" s="26">
        <v>10474</v>
      </c>
      <c r="O60" s="29">
        <v>34107.964</v>
      </c>
      <c r="P60" s="26">
        <v>44910</v>
      </c>
      <c r="S60" s="2"/>
      <c r="U60" s="3"/>
    </row>
    <row r="61" spans="1:21" ht="15.75" customHeight="1">
      <c r="A61" s="11" t="s">
        <v>149</v>
      </c>
      <c r="B61" s="11" t="s">
        <v>152</v>
      </c>
      <c r="C61" s="12">
        <v>3246</v>
      </c>
      <c r="D61" s="12">
        <v>3256</v>
      </c>
      <c r="E61" s="12">
        <v>3251</v>
      </c>
      <c r="F61" s="12">
        <v>3301</v>
      </c>
      <c r="G61" s="12">
        <v>3232</v>
      </c>
      <c r="H61" s="12">
        <v>3290</v>
      </c>
      <c r="I61" s="12">
        <v>3257</v>
      </c>
      <c r="J61" s="27">
        <v>34</v>
      </c>
      <c r="K61" s="27">
        <v>1</v>
      </c>
      <c r="L61" s="15">
        <f t="shared" si="0"/>
        <v>-5.5683122847301952E-2</v>
      </c>
      <c r="M61" s="15">
        <f t="shared" si="1"/>
        <v>3.0712530712530712E-4</v>
      </c>
      <c r="N61" s="12">
        <v>16844</v>
      </c>
      <c r="O61" s="17">
        <v>54869.707999999999</v>
      </c>
      <c r="P61" s="12">
        <v>45060</v>
      </c>
      <c r="S61" s="2"/>
      <c r="U61" s="3"/>
    </row>
    <row r="62" spans="1:21" ht="15.75" customHeight="1">
      <c r="A62" s="11" t="s">
        <v>222</v>
      </c>
      <c r="B62" s="11" t="s">
        <v>223</v>
      </c>
      <c r="C62" s="12">
        <v>3290</v>
      </c>
      <c r="D62" s="12">
        <v>3257</v>
      </c>
      <c r="E62" s="12">
        <v>3302</v>
      </c>
      <c r="F62" s="12">
        <v>3323</v>
      </c>
      <c r="G62" s="12">
        <v>3279</v>
      </c>
      <c r="H62" s="12">
        <v>3318</v>
      </c>
      <c r="I62" s="12">
        <v>3302</v>
      </c>
      <c r="J62" s="27">
        <v>61</v>
      </c>
      <c r="K62" s="27">
        <v>45</v>
      </c>
      <c r="L62" s="15">
        <f t="shared" si="0"/>
        <v>-4.7646383467278987E-2</v>
      </c>
      <c r="M62" s="15">
        <f t="shared" si="1"/>
        <v>1.3816395455941049E-2</v>
      </c>
      <c r="N62" s="12">
        <v>6824</v>
      </c>
      <c r="O62" s="17">
        <v>22534.455999999998</v>
      </c>
      <c r="P62" s="12">
        <v>44336</v>
      </c>
      <c r="S62" s="2"/>
      <c r="U62" s="3"/>
    </row>
    <row r="63" spans="1:21" ht="15.75" customHeight="1">
      <c r="A63" s="19" t="s">
        <v>234</v>
      </c>
      <c r="B63" s="11" t="s">
        <v>235</v>
      </c>
      <c r="C63" s="20">
        <v>3318</v>
      </c>
      <c r="D63" s="20">
        <v>3302</v>
      </c>
      <c r="E63" s="20">
        <v>3320</v>
      </c>
      <c r="F63" s="20">
        <v>3344</v>
      </c>
      <c r="G63" s="20">
        <v>3295</v>
      </c>
      <c r="H63" s="20">
        <v>3339</v>
      </c>
      <c r="I63" s="20">
        <v>3326</v>
      </c>
      <c r="J63" s="21">
        <v>37</v>
      </c>
      <c r="K63" s="21">
        <v>24</v>
      </c>
      <c r="L63" s="15">
        <f t="shared" si="0"/>
        <v>-4.1618828932261771E-2</v>
      </c>
      <c r="M63" s="15">
        <f t="shared" si="1"/>
        <v>7.2683222289521504E-3</v>
      </c>
      <c r="N63" s="20">
        <v>18166</v>
      </c>
      <c r="O63" s="23">
        <v>60425.482000000004</v>
      </c>
      <c r="P63" s="20">
        <v>44458</v>
      </c>
      <c r="S63" s="2"/>
      <c r="U63" s="3"/>
    </row>
    <row r="64" spans="1:21" ht="15.75" customHeight="1">
      <c r="A64" s="11" t="s">
        <v>244</v>
      </c>
      <c r="B64" s="11" t="s">
        <v>245</v>
      </c>
      <c r="C64" s="12">
        <v>3339</v>
      </c>
      <c r="D64" s="12">
        <v>3326</v>
      </c>
      <c r="E64" s="12">
        <v>3335</v>
      </c>
      <c r="F64" s="12">
        <v>3382</v>
      </c>
      <c r="G64" s="12">
        <v>3330</v>
      </c>
      <c r="H64" s="12">
        <v>3376</v>
      </c>
      <c r="I64" s="12">
        <v>3358</v>
      </c>
      <c r="J64" s="27">
        <v>50</v>
      </c>
      <c r="K64" s="27">
        <v>32</v>
      </c>
      <c r="L64" s="15">
        <f t="shared" si="0"/>
        <v>-3.0998851894374284E-2</v>
      </c>
      <c r="M64" s="15">
        <f t="shared" si="1"/>
        <v>9.6211665664461821E-3</v>
      </c>
      <c r="N64" s="12">
        <v>16740</v>
      </c>
      <c r="O64" s="17">
        <v>56228.05</v>
      </c>
      <c r="P64" s="12">
        <v>40900</v>
      </c>
      <c r="S64" s="2"/>
      <c r="U64" s="3"/>
    </row>
    <row r="65" spans="1:21" ht="15.75" customHeight="1">
      <c r="A65" s="19" t="s">
        <v>248</v>
      </c>
      <c r="B65" s="11" t="s">
        <v>249</v>
      </c>
      <c r="C65" s="20">
        <v>3376</v>
      </c>
      <c r="D65" s="20">
        <v>3358</v>
      </c>
      <c r="E65" s="20">
        <v>3380</v>
      </c>
      <c r="F65" s="20">
        <v>3396</v>
      </c>
      <c r="G65" s="20">
        <v>3360</v>
      </c>
      <c r="H65" s="20">
        <v>3394</v>
      </c>
      <c r="I65" s="20">
        <v>3377</v>
      </c>
      <c r="J65" s="21">
        <v>36</v>
      </c>
      <c r="K65" s="21">
        <v>19</v>
      </c>
      <c r="L65" s="15">
        <f t="shared" si="0"/>
        <v>-2.5832376578645237E-2</v>
      </c>
      <c r="M65" s="15">
        <f t="shared" si="1"/>
        <v>5.658129839189994E-3</v>
      </c>
      <c r="N65" s="20">
        <v>8950</v>
      </c>
      <c r="O65" s="23">
        <v>30230.954000000002</v>
      </c>
      <c r="P65" s="20">
        <v>40692</v>
      </c>
      <c r="S65" s="2"/>
      <c r="U65" s="3"/>
    </row>
    <row r="66" spans="1:21" ht="15.75" customHeight="1">
      <c r="A66" s="11" t="s">
        <v>250</v>
      </c>
      <c r="B66" s="11" t="s">
        <v>251</v>
      </c>
      <c r="C66" s="12">
        <v>3394</v>
      </c>
      <c r="D66" s="12">
        <v>3377</v>
      </c>
      <c r="E66" s="12">
        <v>3400</v>
      </c>
      <c r="F66" s="12">
        <v>3504</v>
      </c>
      <c r="G66" s="12">
        <v>3400</v>
      </c>
      <c r="H66" s="12">
        <v>3491</v>
      </c>
      <c r="I66" s="12">
        <v>3469</v>
      </c>
      <c r="J66" s="27">
        <v>114</v>
      </c>
      <c r="K66" s="27">
        <v>92</v>
      </c>
      <c r="L66" s="15">
        <f t="shared" si="0"/>
        <v>2.0091848450057405E-3</v>
      </c>
      <c r="M66" s="15">
        <f t="shared" si="1"/>
        <v>2.7243115190997928E-2</v>
      </c>
      <c r="N66" s="12">
        <v>27156</v>
      </c>
      <c r="O66" s="17">
        <v>94226.464000000007</v>
      </c>
      <c r="P66" s="12">
        <v>36330</v>
      </c>
      <c r="S66" s="2"/>
      <c r="U66" s="3"/>
    </row>
    <row r="67" spans="1:21" ht="15.75" customHeight="1">
      <c r="A67" s="19" t="s">
        <v>254</v>
      </c>
      <c r="B67" s="11" t="s">
        <v>255</v>
      </c>
      <c r="C67" s="20">
        <v>3491</v>
      </c>
      <c r="D67" s="20">
        <v>3469</v>
      </c>
      <c r="E67" s="20">
        <v>3495</v>
      </c>
      <c r="F67" s="20">
        <v>3538</v>
      </c>
      <c r="G67" s="20">
        <v>3477</v>
      </c>
      <c r="H67" s="20">
        <v>3499</v>
      </c>
      <c r="I67" s="20">
        <v>3507</v>
      </c>
      <c r="J67" s="21">
        <v>30</v>
      </c>
      <c r="K67" s="21">
        <v>38</v>
      </c>
      <c r="L67" s="15">
        <f t="shared" si="0"/>
        <v>4.3053960964408722E-3</v>
      </c>
      <c r="M67" s="15">
        <f t="shared" si="1"/>
        <v>1.0954165465552033E-2</v>
      </c>
      <c r="N67" s="20">
        <v>16370</v>
      </c>
      <c r="O67" s="23">
        <v>57423.925999999999</v>
      </c>
      <c r="P67" s="20">
        <v>37462</v>
      </c>
      <c r="S67" s="2"/>
      <c r="U67" s="3"/>
    </row>
    <row r="68" spans="1:21" ht="15.75" customHeight="1">
      <c r="A68" s="11" t="s">
        <v>258</v>
      </c>
      <c r="B68" s="11" t="s">
        <v>259</v>
      </c>
      <c r="C68" s="12">
        <v>3499</v>
      </c>
      <c r="D68" s="12">
        <v>3507</v>
      </c>
      <c r="E68" s="12">
        <v>3500</v>
      </c>
      <c r="F68" s="12">
        <v>3511</v>
      </c>
      <c r="G68" s="12">
        <v>3465</v>
      </c>
      <c r="H68" s="12">
        <v>3502</v>
      </c>
      <c r="I68" s="12">
        <v>3489</v>
      </c>
      <c r="J68" s="13">
        <v>-5</v>
      </c>
      <c r="K68" s="13">
        <v>-18</v>
      </c>
      <c r="L68" s="15">
        <f t="shared" si="0"/>
        <v>5.1664753157290473E-3</v>
      </c>
      <c r="M68" s="15">
        <f t="shared" si="1"/>
        <v>-5.1325919589392645E-3</v>
      </c>
      <c r="N68" s="12">
        <v>20158</v>
      </c>
      <c r="O68" s="17">
        <v>70336.672000000006</v>
      </c>
      <c r="P68" s="12">
        <v>37580</v>
      </c>
      <c r="S68" s="2"/>
      <c r="U68" s="3"/>
    </row>
    <row r="69" spans="1:21" ht="15.75" customHeight="1">
      <c r="A69" s="19" t="s">
        <v>260</v>
      </c>
      <c r="B69" s="11" t="s">
        <v>261</v>
      </c>
      <c r="C69" s="20">
        <v>3502</v>
      </c>
      <c r="D69" s="20">
        <v>3489</v>
      </c>
      <c r="E69" s="20">
        <v>3509</v>
      </c>
      <c r="F69" s="20">
        <v>3517</v>
      </c>
      <c r="G69" s="20">
        <v>3472</v>
      </c>
      <c r="H69" s="20">
        <v>3509</v>
      </c>
      <c r="I69" s="20">
        <v>3489</v>
      </c>
      <c r="J69" s="21">
        <v>20</v>
      </c>
      <c r="K69" s="34">
        <v>0</v>
      </c>
      <c r="L69" s="15">
        <f t="shared" si="0"/>
        <v>7.1756601607347878E-3</v>
      </c>
      <c r="M69" s="15">
        <f t="shared" si="1"/>
        <v>0</v>
      </c>
      <c r="N69" s="20">
        <v>18466</v>
      </c>
      <c r="O69" s="23">
        <v>64446.232000000004</v>
      </c>
      <c r="P69" s="20">
        <v>39268</v>
      </c>
      <c r="S69" s="2"/>
      <c r="U69" s="3"/>
    </row>
    <row r="70" spans="1:21" ht="15.75" customHeight="1">
      <c r="A70" s="11" t="s">
        <v>262</v>
      </c>
      <c r="B70" s="11" t="s">
        <v>263</v>
      </c>
      <c r="C70" s="12">
        <v>3509</v>
      </c>
      <c r="D70" s="12">
        <v>3489</v>
      </c>
      <c r="E70" s="12">
        <v>3501</v>
      </c>
      <c r="F70" s="12">
        <v>3537</v>
      </c>
      <c r="G70" s="12">
        <v>3462</v>
      </c>
      <c r="H70" s="12">
        <v>3503</v>
      </c>
      <c r="I70" s="12">
        <v>3496</v>
      </c>
      <c r="J70" s="27">
        <v>14</v>
      </c>
      <c r="K70" s="27">
        <v>7</v>
      </c>
      <c r="L70" s="15">
        <f t="shared" si="0"/>
        <v>5.4535017221584384E-3</v>
      </c>
      <c r="M70" s="15">
        <f t="shared" si="1"/>
        <v>2.0063055316709658E-3</v>
      </c>
      <c r="N70" s="12">
        <v>25690</v>
      </c>
      <c r="O70" s="17">
        <v>89837.445999999996</v>
      </c>
      <c r="P70" s="12">
        <v>39512</v>
      </c>
      <c r="S70" s="2"/>
      <c r="U70" s="3"/>
    </row>
    <row r="71" spans="1:21" ht="15.75" customHeight="1">
      <c r="A71" s="19" t="s">
        <v>268</v>
      </c>
      <c r="B71" s="11" t="s">
        <v>269</v>
      </c>
      <c r="C71" s="20">
        <v>3503</v>
      </c>
      <c r="D71" s="20">
        <v>3496</v>
      </c>
      <c r="E71" s="20">
        <v>3520</v>
      </c>
      <c r="F71" s="20">
        <v>3565</v>
      </c>
      <c r="G71" s="20">
        <v>3511</v>
      </c>
      <c r="H71" s="20">
        <v>3564</v>
      </c>
      <c r="I71" s="20">
        <v>3542</v>
      </c>
      <c r="J71" s="21">
        <v>68</v>
      </c>
      <c r="K71" s="21">
        <v>46</v>
      </c>
      <c r="L71" s="15">
        <f t="shared" si="0"/>
        <v>2.2962112514351322E-2</v>
      </c>
      <c r="M71" s="15">
        <f t="shared" si="1"/>
        <v>1.3157894736842105E-2</v>
      </c>
      <c r="N71" s="20">
        <v>26464</v>
      </c>
      <c r="O71" s="23">
        <v>93756.52</v>
      </c>
      <c r="P71" s="20">
        <v>39948</v>
      </c>
      <c r="S71" s="2"/>
      <c r="U71" s="3"/>
    </row>
    <row r="72" spans="1:21" ht="15.75" customHeight="1">
      <c r="A72" s="11" t="s">
        <v>270</v>
      </c>
      <c r="B72" s="11" t="s">
        <v>271</v>
      </c>
      <c r="C72" s="12">
        <v>3564</v>
      </c>
      <c r="D72" s="12">
        <v>3542</v>
      </c>
      <c r="E72" s="12">
        <v>3566</v>
      </c>
      <c r="F72" s="12">
        <v>3567</v>
      </c>
      <c r="G72" s="12">
        <v>3505</v>
      </c>
      <c r="H72" s="12">
        <v>3512</v>
      </c>
      <c r="I72" s="12">
        <v>3532</v>
      </c>
      <c r="J72" s="13">
        <v>-30</v>
      </c>
      <c r="K72" s="13">
        <v>-10</v>
      </c>
      <c r="L72" s="15">
        <f t="shared" si="0"/>
        <v>8.0367393800229621E-3</v>
      </c>
      <c r="M72" s="15">
        <f t="shared" si="1"/>
        <v>-2.82326369282891E-3</v>
      </c>
      <c r="N72" s="12">
        <v>17946</v>
      </c>
      <c r="O72" s="17">
        <v>63393.976000000002</v>
      </c>
      <c r="P72" s="12">
        <v>39892</v>
      </c>
      <c r="S72" s="2"/>
      <c r="U72" s="3"/>
    </row>
    <row r="73" spans="1:21" ht="15.75" customHeight="1">
      <c r="A73" s="19" t="s">
        <v>274</v>
      </c>
      <c r="B73" s="11" t="s">
        <v>275</v>
      </c>
      <c r="C73" s="20">
        <v>3512</v>
      </c>
      <c r="D73" s="20">
        <v>3532</v>
      </c>
      <c r="E73" s="20">
        <v>3507</v>
      </c>
      <c r="F73" s="20">
        <v>3533</v>
      </c>
      <c r="G73" s="20">
        <v>3486</v>
      </c>
      <c r="H73" s="20">
        <v>3528</v>
      </c>
      <c r="I73" s="20">
        <v>3507</v>
      </c>
      <c r="J73" s="22">
        <v>-4</v>
      </c>
      <c r="K73" s="22">
        <v>-25</v>
      </c>
      <c r="L73" s="15">
        <f t="shared" si="0"/>
        <v>1.2629161882893225E-2</v>
      </c>
      <c r="M73" s="15">
        <f t="shared" si="1"/>
        <v>-7.0781426953567383E-3</v>
      </c>
      <c r="N73" s="20">
        <v>13408</v>
      </c>
      <c r="O73" s="23">
        <v>47031.106</v>
      </c>
      <c r="P73" s="20">
        <v>40270</v>
      </c>
      <c r="S73" s="2"/>
      <c r="U73" s="3"/>
    </row>
    <row r="74" spans="1:21" ht="15.75" customHeight="1">
      <c r="A74" s="11" t="s">
        <v>276</v>
      </c>
      <c r="B74" s="11" t="s">
        <v>277</v>
      </c>
      <c r="C74" s="12">
        <v>3528</v>
      </c>
      <c r="D74" s="12">
        <v>3507</v>
      </c>
      <c r="E74" s="12">
        <v>3533</v>
      </c>
      <c r="F74" s="12">
        <v>3533</v>
      </c>
      <c r="G74" s="12">
        <v>3450</v>
      </c>
      <c r="H74" s="12">
        <v>3450</v>
      </c>
      <c r="I74" s="12">
        <v>3475</v>
      </c>
      <c r="J74" s="13">
        <v>-57</v>
      </c>
      <c r="K74" s="13">
        <v>-32</v>
      </c>
      <c r="L74" s="15">
        <f t="shared" si="0"/>
        <v>-9.7588978185993106E-3</v>
      </c>
      <c r="M74" s="15">
        <f t="shared" si="1"/>
        <v>-9.1246079270031373E-3</v>
      </c>
      <c r="N74" s="12">
        <v>14734</v>
      </c>
      <c r="O74" s="17">
        <v>51203.222000000002</v>
      </c>
      <c r="P74" s="12">
        <v>42878</v>
      </c>
      <c r="S74" s="2"/>
      <c r="U74" s="3"/>
    </row>
    <row r="75" spans="1:21" ht="15.75" customHeight="1">
      <c r="A75" s="19" t="s">
        <v>280</v>
      </c>
      <c r="B75" s="11" t="s">
        <v>281</v>
      </c>
      <c r="C75" s="20">
        <v>3450</v>
      </c>
      <c r="D75" s="20">
        <v>3475</v>
      </c>
      <c r="E75" s="20">
        <v>3440</v>
      </c>
      <c r="F75" s="20">
        <v>3495</v>
      </c>
      <c r="G75" s="20">
        <v>3440</v>
      </c>
      <c r="H75" s="20">
        <v>3488</v>
      </c>
      <c r="I75" s="20">
        <v>3468</v>
      </c>
      <c r="J75" s="21">
        <v>13</v>
      </c>
      <c r="K75" s="22">
        <v>-7</v>
      </c>
      <c r="L75" s="15">
        <f t="shared" si="0"/>
        <v>1.148105625717566E-3</v>
      </c>
      <c r="M75" s="15">
        <f t="shared" si="1"/>
        <v>-2.014388489208633E-3</v>
      </c>
      <c r="N75" s="20">
        <v>13412</v>
      </c>
      <c r="O75" s="23">
        <v>46525.402000000002</v>
      </c>
      <c r="P75" s="20">
        <v>43356</v>
      </c>
      <c r="S75" s="2"/>
      <c r="U75" s="3"/>
    </row>
    <row r="76" spans="1:21" ht="15.75" customHeight="1">
      <c r="A76" s="11" t="s">
        <v>284</v>
      </c>
      <c r="B76" s="11" t="s">
        <v>285</v>
      </c>
      <c r="C76" s="12">
        <v>3488</v>
      </c>
      <c r="D76" s="12">
        <v>3468</v>
      </c>
      <c r="E76" s="12">
        <v>3508</v>
      </c>
      <c r="F76" s="12">
        <v>3554</v>
      </c>
      <c r="G76" s="12">
        <v>3482</v>
      </c>
      <c r="H76" s="12">
        <v>3504</v>
      </c>
      <c r="I76" s="12">
        <v>3524</v>
      </c>
      <c r="J76" s="27">
        <v>36</v>
      </c>
      <c r="K76" s="27">
        <v>56</v>
      </c>
      <c r="L76" s="15">
        <f t="shared" si="0"/>
        <v>5.7405281285878304E-3</v>
      </c>
      <c r="M76" s="15">
        <f t="shared" si="1"/>
        <v>1.6147635524798153E-2</v>
      </c>
      <c r="N76" s="12">
        <v>20428</v>
      </c>
      <c r="O76" s="17">
        <v>71991.346000000005</v>
      </c>
      <c r="P76" s="12">
        <v>42590</v>
      </c>
      <c r="S76" s="2"/>
      <c r="U76" s="3"/>
    </row>
    <row r="77" spans="1:21" ht="15.75" customHeight="1">
      <c r="A77" s="19" t="s">
        <v>288</v>
      </c>
      <c r="B77" s="11" t="s">
        <v>289</v>
      </c>
      <c r="C77" s="20">
        <v>3504</v>
      </c>
      <c r="D77" s="20">
        <v>3524</v>
      </c>
      <c r="E77" s="20">
        <v>3505</v>
      </c>
      <c r="F77" s="20">
        <v>3535</v>
      </c>
      <c r="G77" s="20">
        <v>3500</v>
      </c>
      <c r="H77" s="20">
        <v>3500</v>
      </c>
      <c r="I77" s="20">
        <v>3520</v>
      </c>
      <c r="J77" s="22">
        <v>-24</v>
      </c>
      <c r="K77" s="22">
        <v>-4</v>
      </c>
      <c r="L77" s="15">
        <f t="shared" si="0"/>
        <v>4.5924225028702642E-3</v>
      </c>
      <c r="M77" s="15">
        <f t="shared" si="1"/>
        <v>-1.1350737797956867E-3</v>
      </c>
      <c r="N77" s="20">
        <v>16880</v>
      </c>
      <c r="O77" s="23">
        <v>59420.925999999999</v>
      </c>
      <c r="P77" s="20">
        <v>44022</v>
      </c>
      <c r="S77" s="2"/>
      <c r="U77" s="3"/>
    </row>
    <row r="78" spans="1:21" ht="15.75" customHeight="1">
      <c r="A78" s="11" t="s">
        <v>292</v>
      </c>
      <c r="B78" s="11" t="s">
        <v>293</v>
      </c>
      <c r="C78" s="12">
        <v>3500</v>
      </c>
      <c r="D78" s="12">
        <v>3520</v>
      </c>
      <c r="E78" s="12">
        <v>3495</v>
      </c>
      <c r="F78" s="12">
        <v>3497</v>
      </c>
      <c r="G78" s="12">
        <v>3470</v>
      </c>
      <c r="H78" s="12">
        <v>3480</v>
      </c>
      <c r="I78" s="12">
        <v>3480</v>
      </c>
      <c r="J78" s="13">
        <v>-40</v>
      </c>
      <c r="K78" s="13">
        <v>-40</v>
      </c>
      <c r="L78" s="15">
        <f t="shared" si="0"/>
        <v>-1.148105625717566E-3</v>
      </c>
      <c r="M78" s="15">
        <f t="shared" si="1"/>
        <v>-1.1363636363636364E-2</v>
      </c>
      <c r="N78" s="12">
        <v>16888</v>
      </c>
      <c r="O78" s="17">
        <v>58778.559999999998</v>
      </c>
      <c r="P78" s="12">
        <v>44752</v>
      </c>
      <c r="S78" s="2"/>
      <c r="U78" s="3"/>
    </row>
    <row r="79" spans="1:21" ht="15.75" customHeight="1">
      <c r="A79" s="19" t="s">
        <v>294</v>
      </c>
      <c r="B79" s="11" t="s">
        <v>295</v>
      </c>
      <c r="C79" s="20">
        <v>3480</v>
      </c>
      <c r="D79" s="20">
        <v>3480</v>
      </c>
      <c r="E79" s="20">
        <v>3486</v>
      </c>
      <c r="F79" s="20">
        <v>3513</v>
      </c>
      <c r="G79" s="20">
        <v>3451</v>
      </c>
      <c r="H79" s="20">
        <v>3452</v>
      </c>
      <c r="I79" s="20">
        <v>3483</v>
      </c>
      <c r="J79" s="22">
        <v>-28</v>
      </c>
      <c r="K79" s="21">
        <v>3</v>
      </c>
      <c r="L79" s="15">
        <f t="shared" si="0"/>
        <v>-9.1848450057405284E-3</v>
      </c>
      <c r="M79" s="15">
        <f t="shared" si="1"/>
        <v>8.6206896551724137E-4</v>
      </c>
      <c r="N79" s="20">
        <v>19086</v>
      </c>
      <c r="O79" s="23">
        <v>66477.728000000003</v>
      </c>
      <c r="P79" s="20">
        <v>45530</v>
      </c>
      <c r="S79" s="2"/>
      <c r="U79" s="3"/>
    </row>
    <row r="80" spans="1:21" ht="15.75" customHeight="1">
      <c r="A80" s="11" t="s">
        <v>296</v>
      </c>
      <c r="B80" s="11" t="s">
        <v>297</v>
      </c>
      <c r="C80" s="12">
        <v>3452</v>
      </c>
      <c r="D80" s="12">
        <v>3483</v>
      </c>
      <c r="E80" s="12">
        <v>3450</v>
      </c>
      <c r="F80" s="12">
        <v>3489</v>
      </c>
      <c r="G80" s="12">
        <v>3450</v>
      </c>
      <c r="H80" s="12">
        <v>3477</v>
      </c>
      <c r="I80" s="12">
        <v>3475</v>
      </c>
      <c r="J80" s="13">
        <v>-6</v>
      </c>
      <c r="K80" s="13">
        <v>-8</v>
      </c>
      <c r="L80" s="15">
        <f t="shared" si="0"/>
        <v>-2.0091848450057405E-3</v>
      </c>
      <c r="M80" s="15">
        <f t="shared" si="1"/>
        <v>-2.2968705139247776E-3</v>
      </c>
      <c r="N80" s="12">
        <v>14972</v>
      </c>
      <c r="O80" s="17">
        <v>52040.68</v>
      </c>
      <c r="P80" s="12">
        <v>44926</v>
      </c>
      <c r="S80" s="2"/>
      <c r="U80" s="3"/>
    </row>
    <row r="81" spans="1:21" ht="15.75" customHeight="1">
      <c r="A81" s="19" t="s">
        <v>298</v>
      </c>
      <c r="B81" s="11" t="s">
        <v>299</v>
      </c>
      <c r="C81" s="20">
        <v>3477</v>
      </c>
      <c r="D81" s="20">
        <v>3475</v>
      </c>
      <c r="E81" s="20">
        <v>3479</v>
      </c>
      <c r="F81" s="20">
        <v>3503</v>
      </c>
      <c r="G81" s="20">
        <v>3471</v>
      </c>
      <c r="H81" s="20">
        <v>3503</v>
      </c>
      <c r="I81" s="20">
        <v>3494</v>
      </c>
      <c r="J81" s="21">
        <v>28</v>
      </c>
      <c r="K81" s="21">
        <v>19</v>
      </c>
      <c r="L81" s="15">
        <f t="shared" si="0"/>
        <v>5.4535017221584384E-3</v>
      </c>
      <c r="M81" s="15">
        <f t="shared" si="1"/>
        <v>5.4676258992805756E-3</v>
      </c>
      <c r="N81" s="20">
        <v>22520</v>
      </c>
      <c r="O81" s="23">
        <v>78686.928</v>
      </c>
      <c r="P81" s="20">
        <v>46446</v>
      </c>
      <c r="S81" s="2"/>
      <c r="U81" s="3"/>
    </row>
    <row r="82" spans="1:21" ht="15.75" customHeight="1">
      <c r="A82" s="11" t="s">
        <v>300</v>
      </c>
      <c r="B82" s="11" t="s">
        <v>301</v>
      </c>
      <c r="C82" s="12">
        <v>3503</v>
      </c>
      <c r="D82" s="12">
        <v>3494</v>
      </c>
      <c r="E82" s="12">
        <v>3510</v>
      </c>
      <c r="F82" s="12">
        <v>3571</v>
      </c>
      <c r="G82" s="12">
        <v>3509</v>
      </c>
      <c r="H82" s="12">
        <v>3564</v>
      </c>
      <c r="I82" s="12">
        <v>3551</v>
      </c>
      <c r="J82" s="27">
        <v>70</v>
      </c>
      <c r="K82" s="27">
        <v>57</v>
      </c>
      <c r="L82" s="15">
        <f t="shared" si="0"/>
        <v>2.2962112514351322E-2</v>
      </c>
      <c r="M82" s="15">
        <f t="shared" si="1"/>
        <v>1.6313680595306239E-2</v>
      </c>
      <c r="N82" s="12">
        <v>37980</v>
      </c>
      <c r="O82" s="17">
        <v>134867.696</v>
      </c>
      <c r="P82" s="12">
        <v>52664</v>
      </c>
      <c r="S82" s="2"/>
      <c r="U82" s="3"/>
    </row>
    <row r="83" spans="1:21" ht="15.75" customHeight="1">
      <c r="A83" s="11" t="s">
        <v>304</v>
      </c>
      <c r="B83" s="11" t="s">
        <v>305</v>
      </c>
      <c r="C83" s="12">
        <v>3564</v>
      </c>
      <c r="D83" s="12">
        <v>3551</v>
      </c>
      <c r="E83" s="12">
        <v>3501</v>
      </c>
      <c r="F83" s="12">
        <v>3519</v>
      </c>
      <c r="G83" s="12">
        <v>3474</v>
      </c>
      <c r="H83" s="12">
        <v>3495</v>
      </c>
      <c r="I83" s="12">
        <v>3501</v>
      </c>
      <c r="J83" s="13">
        <v>-56</v>
      </c>
      <c r="K83" s="13">
        <v>-50</v>
      </c>
      <c r="L83" s="15">
        <f t="shared" si="0"/>
        <v>3.1572904707233064E-3</v>
      </c>
      <c r="M83" s="15">
        <f t="shared" si="1"/>
        <v>-1.4080540692762602E-2</v>
      </c>
      <c r="N83" s="12">
        <v>29772</v>
      </c>
      <c r="O83" s="17">
        <v>104237.59600000001</v>
      </c>
      <c r="P83" s="12">
        <v>52544</v>
      </c>
      <c r="S83" s="2"/>
      <c r="U83" s="3"/>
    </row>
    <row r="84" spans="1:21" ht="15.75" customHeight="1">
      <c r="A84" s="19" t="s">
        <v>306</v>
      </c>
      <c r="B84" s="11" t="s">
        <v>307</v>
      </c>
      <c r="C84" s="20">
        <v>3495</v>
      </c>
      <c r="D84" s="20">
        <v>3501</v>
      </c>
      <c r="E84" s="20">
        <v>3498</v>
      </c>
      <c r="F84" s="20">
        <v>3549</v>
      </c>
      <c r="G84" s="20">
        <v>3494</v>
      </c>
      <c r="H84" s="20">
        <v>3511</v>
      </c>
      <c r="I84" s="20">
        <v>3523</v>
      </c>
      <c r="J84" s="21">
        <v>10</v>
      </c>
      <c r="K84" s="21">
        <v>22</v>
      </c>
      <c r="L84" s="15">
        <f t="shared" si="0"/>
        <v>7.749712973593571E-3</v>
      </c>
      <c r="M84" s="15">
        <f t="shared" si="1"/>
        <v>6.2839188803199084E-3</v>
      </c>
      <c r="N84" s="20">
        <v>28648</v>
      </c>
      <c r="O84" s="23">
        <v>100947.864</v>
      </c>
      <c r="P84" s="20">
        <v>57684</v>
      </c>
      <c r="S84" s="2"/>
      <c r="U84" s="3"/>
    </row>
    <row r="85" spans="1:21" ht="15.75" customHeight="1">
      <c r="A85" s="11" t="s">
        <v>310</v>
      </c>
      <c r="B85" s="11" t="s">
        <v>311</v>
      </c>
      <c r="C85" s="12">
        <v>3511</v>
      </c>
      <c r="D85" s="12">
        <v>3523</v>
      </c>
      <c r="E85" s="12">
        <v>3510</v>
      </c>
      <c r="F85" s="12">
        <v>3510</v>
      </c>
      <c r="G85" s="12">
        <v>3464</v>
      </c>
      <c r="H85" s="12">
        <v>3480</v>
      </c>
      <c r="I85" s="12">
        <v>3485</v>
      </c>
      <c r="J85" s="13">
        <v>-43</v>
      </c>
      <c r="K85" s="13">
        <v>-38</v>
      </c>
      <c r="L85" s="15">
        <f t="shared" si="0"/>
        <v>-1.148105625717566E-3</v>
      </c>
      <c r="M85" s="15">
        <f t="shared" si="1"/>
        <v>-1.0786261708770934E-2</v>
      </c>
      <c r="N85" s="12">
        <v>24058</v>
      </c>
      <c r="O85" s="17">
        <v>83864.118000000002</v>
      </c>
      <c r="P85" s="12">
        <v>60526</v>
      </c>
      <c r="S85" s="2"/>
      <c r="U85" s="3"/>
    </row>
    <row r="86" spans="1:21" ht="15.75" customHeight="1">
      <c r="A86" s="19" t="s">
        <v>315</v>
      </c>
      <c r="B86" s="11" t="s">
        <v>317</v>
      </c>
      <c r="C86" s="20">
        <v>3480</v>
      </c>
      <c r="D86" s="20">
        <v>3485</v>
      </c>
      <c r="E86" s="20">
        <v>3460</v>
      </c>
      <c r="F86" s="20">
        <v>3478</v>
      </c>
      <c r="G86" s="20">
        <v>3432</v>
      </c>
      <c r="H86" s="20">
        <v>3464</v>
      </c>
      <c r="I86" s="20">
        <v>3459</v>
      </c>
      <c r="J86" s="22">
        <v>-21</v>
      </c>
      <c r="K86" s="22">
        <v>-26</v>
      </c>
      <c r="L86" s="15">
        <f t="shared" si="0"/>
        <v>-5.7405281285878304E-3</v>
      </c>
      <c r="M86" s="15">
        <f t="shared" si="1"/>
        <v>-7.460545193687231E-3</v>
      </c>
      <c r="N86" s="20">
        <v>26920</v>
      </c>
      <c r="O86" s="23">
        <v>93127.741999999998</v>
      </c>
      <c r="P86" s="20">
        <v>63670</v>
      </c>
      <c r="S86" s="2"/>
      <c r="U86" s="3"/>
    </row>
    <row r="87" spans="1:21" ht="15.75" customHeight="1">
      <c r="A87" s="11" t="s">
        <v>318</v>
      </c>
      <c r="B87" s="11" t="s">
        <v>319</v>
      </c>
      <c r="C87" s="12">
        <v>3464</v>
      </c>
      <c r="D87" s="12">
        <v>3459</v>
      </c>
      <c r="E87" s="12">
        <v>3457</v>
      </c>
      <c r="F87" s="12">
        <v>3481</v>
      </c>
      <c r="G87" s="12">
        <v>3447</v>
      </c>
      <c r="H87" s="12">
        <v>3473</v>
      </c>
      <c r="I87" s="12">
        <v>3468</v>
      </c>
      <c r="J87" s="27">
        <v>14</v>
      </c>
      <c r="K87" s="27">
        <v>9</v>
      </c>
      <c r="L87" s="15">
        <f t="shared" si="0"/>
        <v>-3.1572904707233064E-3</v>
      </c>
      <c r="M87" s="15">
        <f t="shared" si="1"/>
        <v>2.6019080659150044E-3</v>
      </c>
      <c r="N87" s="12">
        <v>22202</v>
      </c>
      <c r="O87" s="17">
        <v>77003.774000000005</v>
      </c>
      <c r="P87" s="12">
        <v>65280</v>
      </c>
      <c r="S87" s="2"/>
      <c r="U87" s="3"/>
    </row>
    <row r="88" spans="1:21" ht="15.75" customHeight="1">
      <c r="A88" s="19" t="s">
        <v>322</v>
      </c>
      <c r="B88" s="11" t="s">
        <v>323</v>
      </c>
      <c r="C88" s="20">
        <v>3473</v>
      </c>
      <c r="D88" s="20">
        <v>3468</v>
      </c>
      <c r="E88" s="20">
        <v>3472</v>
      </c>
      <c r="F88" s="20">
        <v>3480</v>
      </c>
      <c r="G88" s="20">
        <v>3410</v>
      </c>
      <c r="H88" s="20">
        <v>3410</v>
      </c>
      <c r="I88" s="20">
        <v>3437</v>
      </c>
      <c r="J88" s="22">
        <v>-58</v>
      </c>
      <c r="K88" s="22">
        <v>-31</v>
      </c>
      <c r="L88" s="15">
        <f t="shared" si="0"/>
        <v>-2.1239954075774971E-2</v>
      </c>
      <c r="M88" s="15">
        <f t="shared" si="1"/>
        <v>-8.9388696655132646E-3</v>
      </c>
      <c r="N88" s="20">
        <v>28846</v>
      </c>
      <c r="O88" s="23">
        <v>99145.346000000005</v>
      </c>
      <c r="P88" s="20">
        <v>67966</v>
      </c>
      <c r="S88" s="2"/>
      <c r="U88" s="3"/>
    </row>
    <row r="89" spans="1:21" ht="15.75" customHeight="1">
      <c r="A89" s="11" t="s">
        <v>326</v>
      </c>
      <c r="B89" s="11" t="s">
        <v>327</v>
      </c>
      <c r="C89" s="12">
        <v>3410</v>
      </c>
      <c r="D89" s="12">
        <v>3437</v>
      </c>
      <c r="E89" s="12">
        <v>3406</v>
      </c>
      <c r="F89" s="12">
        <v>3425</v>
      </c>
      <c r="G89" s="12">
        <v>3377</v>
      </c>
      <c r="H89" s="12">
        <v>3396</v>
      </c>
      <c r="I89" s="12">
        <v>3395</v>
      </c>
      <c r="J89" s="13">
        <v>-41</v>
      </c>
      <c r="K89" s="13">
        <v>-42</v>
      </c>
      <c r="L89" s="15">
        <f t="shared" si="0"/>
        <v>-2.5258323765786451E-2</v>
      </c>
      <c r="M89" s="15">
        <f t="shared" si="1"/>
        <v>-1.2219959266802444E-2</v>
      </c>
      <c r="N89" s="12">
        <v>38374</v>
      </c>
      <c r="O89" s="17">
        <v>130295.724</v>
      </c>
      <c r="P89" s="12">
        <v>72506</v>
      </c>
      <c r="S89" s="2"/>
      <c r="U89" s="3"/>
    </row>
    <row r="90" spans="1:21" ht="15.75" customHeight="1">
      <c r="A90" s="19" t="s">
        <v>328</v>
      </c>
      <c r="B90" s="11" t="s">
        <v>329</v>
      </c>
      <c r="C90" s="20">
        <v>3396</v>
      </c>
      <c r="D90" s="20">
        <v>3395</v>
      </c>
      <c r="E90" s="20">
        <v>3398</v>
      </c>
      <c r="F90" s="20">
        <v>3429</v>
      </c>
      <c r="G90" s="20">
        <v>3374</v>
      </c>
      <c r="H90" s="20">
        <v>3425</v>
      </c>
      <c r="I90" s="20">
        <v>3395</v>
      </c>
      <c r="J90" s="21">
        <v>30</v>
      </c>
      <c r="K90" s="34">
        <v>0</v>
      </c>
      <c r="L90" s="15">
        <f t="shared" si="0"/>
        <v>-1.6934557979334099E-2</v>
      </c>
      <c r="M90" s="15">
        <f t="shared" si="1"/>
        <v>0</v>
      </c>
      <c r="N90" s="20">
        <v>26210</v>
      </c>
      <c r="O90" s="23">
        <v>88990.178</v>
      </c>
      <c r="P90" s="20">
        <v>76230</v>
      </c>
      <c r="S90" s="2"/>
      <c r="U90" s="3"/>
    </row>
    <row r="91" spans="1:21" ht="15.75" customHeight="1">
      <c r="A91" s="11" t="s">
        <v>330</v>
      </c>
      <c r="B91" s="11" t="s">
        <v>331</v>
      </c>
      <c r="C91" s="12">
        <v>3425</v>
      </c>
      <c r="D91" s="12">
        <v>3395</v>
      </c>
      <c r="E91" s="12">
        <v>3418</v>
      </c>
      <c r="F91" s="12">
        <v>3460</v>
      </c>
      <c r="G91" s="12">
        <v>3413</v>
      </c>
      <c r="H91" s="12">
        <v>3448</v>
      </c>
      <c r="I91" s="12">
        <v>3436</v>
      </c>
      <c r="J91" s="27">
        <v>53</v>
      </c>
      <c r="K91" s="27">
        <v>41</v>
      </c>
      <c r="L91" s="15">
        <f t="shared" si="0"/>
        <v>-1.0332950631458095E-2</v>
      </c>
      <c r="M91" s="15">
        <f t="shared" si="1"/>
        <v>1.207658321060383E-2</v>
      </c>
      <c r="N91" s="12">
        <v>38396</v>
      </c>
      <c r="O91" s="17">
        <v>131954.39199999999</v>
      </c>
      <c r="P91" s="12">
        <v>83184</v>
      </c>
      <c r="S91" s="2"/>
      <c r="U91" s="3"/>
    </row>
    <row r="92" spans="1:21" ht="15.75" customHeight="1">
      <c r="A92" s="19" t="s">
        <v>334</v>
      </c>
      <c r="B92" s="11" t="s">
        <v>335</v>
      </c>
      <c r="C92" s="20">
        <v>3448</v>
      </c>
      <c r="D92" s="20">
        <v>3436</v>
      </c>
      <c r="E92" s="20">
        <v>3448</v>
      </c>
      <c r="F92" s="20">
        <v>3493</v>
      </c>
      <c r="G92" s="20">
        <v>3448</v>
      </c>
      <c r="H92" s="20">
        <v>3474</v>
      </c>
      <c r="I92" s="20">
        <v>3472</v>
      </c>
      <c r="J92" s="21">
        <v>38</v>
      </c>
      <c r="K92" s="21">
        <v>36</v>
      </c>
      <c r="L92" s="15">
        <f t="shared" si="0"/>
        <v>-2.8702640642939152E-3</v>
      </c>
      <c r="M92" s="15">
        <f t="shared" si="1"/>
        <v>1.0477299185098952E-2</v>
      </c>
      <c r="N92" s="20">
        <v>53730</v>
      </c>
      <c r="O92" s="23">
        <v>186571.11</v>
      </c>
      <c r="P92" s="20">
        <v>87338</v>
      </c>
      <c r="S92" s="2"/>
      <c r="U92" s="3"/>
    </row>
    <row r="93" spans="1:21" ht="15.75" customHeight="1">
      <c r="A93" s="11" t="s">
        <v>339</v>
      </c>
      <c r="B93" s="11" t="s">
        <v>340</v>
      </c>
      <c r="C93" s="12">
        <v>3474</v>
      </c>
      <c r="D93" s="12">
        <v>3472</v>
      </c>
      <c r="E93" s="12">
        <v>3470</v>
      </c>
      <c r="F93" s="12">
        <v>3480</v>
      </c>
      <c r="G93" s="12">
        <v>3415</v>
      </c>
      <c r="H93" s="12">
        <v>3439</v>
      </c>
      <c r="I93" s="12">
        <v>3442</v>
      </c>
      <c r="J93" s="13">
        <v>-33</v>
      </c>
      <c r="K93" s="13">
        <v>-30</v>
      </c>
      <c r="L93" s="15">
        <f t="shared" si="0"/>
        <v>-1.2916188289322618E-2</v>
      </c>
      <c r="M93" s="15">
        <f t="shared" si="1"/>
        <v>-8.6405529953917058E-3</v>
      </c>
      <c r="N93" s="12">
        <v>52636</v>
      </c>
      <c r="O93" s="17">
        <v>181196.11199999999</v>
      </c>
      <c r="P93" s="12">
        <v>91900</v>
      </c>
      <c r="S93" s="2"/>
      <c r="U93" s="3"/>
    </row>
    <row r="94" spans="1:21" ht="15.75" customHeight="1">
      <c r="A94" s="19" t="s">
        <v>343</v>
      </c>
      <c r="B94" s="11" t="s">
        <v>344</v>
      </c>
      <c r="C94" s="20">
        <v>3439</v>
      </c>
      <c r="D94" s="20">
        <v>3442</v>
      </c>
      <c r="E94" s="20">
        <v>3440</v>
      </c>
      <c r="F94" s="20">
        <v>3562</v>
      </c>
      <c r="G94" s="20">
        <v>3433</v>
      </c>
      <c r="H94" s="20">
        <v>3559</v>
      </c>
      <c r="I94" s="20">
        <v>3487</v>
      </c>
      <c r="J94" s="21">
        <v>117</v>
      </c>
      <c r="K94" s="21">
        <v>45</v>
      </c>
      <c r="L94" s="15">
        <f t="shared" si="0"/>
        <v>2.1526980482204364E-2</v>
      </c>
      <c r="M94" s="15">
        <f t="shared" si="1"/>
        <v>1.3073794305636257E-2</v>
      </c>
      <c r="N94" s="20">
        <v>61160</v>
      </c>
      <c r="O94" s="23">
        <v>213294.49799999999</v>
      </c>
      <c r="P94" s="20">
        <v>86984</v>
      </c>
      <c r="S94" s="2"/>
      <c r="U94" s="3"/>
    </row>
    <row r="95" spans="1:21" ht="15.75" customHeight="1">
      <c r="A95" s="11" t="s">
        <v>347</v>
      </c>
      <c r="B95" s="11" t="s">
        <v>348</v>
      </c>
      <c r="C95" s="12">
        <v>3559</v>
      </c>
      <c r="D95" s="12">
        <v>3487</v>
      </c>
      <c r="E95" s="12">
        <v>3562</v>
      </c>
      <c r="F95" s="12">
        <v>3595</v>
      </c>
      <c r="G95" s="12">
        <v>3517</v>
      </c>
      <c r="H95" s="12">
        <v>3552</v>
      </c>
      <c r="I95" s="12">
        <v>3553</v>
      </c>
      <c r="J95" s="27">
        <v>65</v>
      </c>
      <c r="K95" s="27">
        <v>66</v>
      </c>
      <c r="L95" s="15">
        <f t="shared" si="0"/>
        <v>1.9517795637198621E-2</v>
      </c>
      <c r="M95" s="15">
        <f t="shared" si="1"/>
        <v>1.8927444794952682E-2</v>
      </c>
      <c r="N95" s="12">
        <v>58912</v>
      </c>
      <c r="O95" s="17">
        <v>209360.584</v>
      </c>
      <c r="P95" s="12">
        <v>96448</v>
      </c>
      <c r="S95" s="2"/>
      <c r="U95" s="3"/>
    </row>
    <row r="96" spans="1:21" ht="15.75" customHeight="1">
      <c r="A96" s="19" t="s">
        <v>350</v>
      </c>
      <c r="B96" s="11" t="s">
        <v>351</v>
      </c>
      <c r="C96" s="20">
        <v>3552</v>
      </c>
      <c r="D96" s="20">
        <v>3553</v>
      </c>
      <c r="E96" s="20">
        <v>3547</v>
      </c>
      <c r="F96" s="20">
        <v>3556</v>
      </c>
      <c r="G96" s="20">
        <v>3512</v>
      </c>
      <c r="H96" s="20">
        <v>3518</v>
      </c>
      <c r="I96" s="20">
        <v>3534</v>
      </c>
      <c r="J96" s="22">
        <v>-35</v>
      </c>
      <c r="K96" s="22">
        <v>-19</v>
      </c>
      <c r="L96" s="15">
        <f t="shared" si="0"/>
        <v>9.7588978185993106E-3</v>
      </c>
      <c r="M96" s="15">
        <f t="shared" si="1"/>
        <v>-5.3475935828877002E-3</v>
      </c>
      <c r="N96" s="20">
        <v>32390</v>
      </c>
      <c r="O96" s="23">
        <v>114498.602</v>
      </c>
      <c r="P96" s="20">
        <v>95970</v>
      </c>
      <c r="S96" s="2"/>
      <c r="U96" s="3"/>
    </row>
    <row r="97" spans="1:21" ht="15.75" customHeight="1">
      <c r="A97" s="11" t="s">
        <v>353</v>
      </c>
      <c r="B97" s="11" t="s">
        <v>354</v>
      </c>
      <c r="C97" s="12">
        <v>3518</v>
      </c>
      <c r="D97" s="12">
        <v>3534</v>
      </c>
      <c r="E97" s="12">
        <v>3523</v>
      </c>
      <c r="F97" s="12">
        <v>3540</v>
      </c>
      <c r="G97" s="12">
        <v>3452</v>
      </c>
      <c r="H97" s="12">
        <v>3534</v>
      </c>
      <c r="I97" s="12">
        <v>3496</v>
      </c>
      <c r="J97" s="31">
        <v>0</v>
      </c>
      <c r="K97" s="13">
        <v>-38</v>
      </c>
      <c r="L97" s="15">
        <f t="shared" si="0"/>
        <v>1.4351320321469576E-2</v>
      </c>
      <c r="M97" s="15">
        <f t="shared" si="1"/>
        <v>-1.0752688172043012E-2</v>
      </c>
      <c r="N97" s="12">
        <v>44466</v>
      </c>
      <c r="O97" s="17">
        <v>155459.89799999999</v>
      </c>
      <c r="P97" s="12">
        <v>98380</v>
      </c>
      <c r="S97" s="2"/>
      <c r="U97" s="3"/>
    </row>
    <row r="98" spans="1:21" ht="15.75" customHeight="1">
      <c r="A98" s="19" t="s">
        <v>358</v>
      </c>
      <c r="B98" s="11" t="s">
        <v>359</v>
      </c>
      <c r="C98" s="20">
        <v>3534</v>
      </c>
      <c r="D98" s="20">
        <v>3496</v>
      </c>
      <c r="E98" s="20">
        <v>3540</v>
      </c>
      <c r="F98" s="20">
        <v>3558</v>
      </c>
      <c r="G98" s="20">
        <v>3483</v>
      </c>
      <c r="H98" s="20">
        <v>3483</v>
      </c>
      <c r="I98" s="20">
        <v>3518</v>
      </c>
      <c r="J98" s="22">
        <v>-13</v>
      </c>
      <c r="K98" s="21">
        <v>22</v>
      </c>
      <c r="L98" s="15">
        <f t="shared" si="0"/>
        <v>-2.8702640642939151E-4</v>
      </c>
      <c r="M98" s="15">
        <f t="shared" si="1"/>
        <v>6.2929061784897022E-3</v>
      </c>
      <c r="N98" s="20">
        <v>59972</v>
      </c>
      <c r="O98" s="23">
        <v>211028.58</v>
      </c>
      <c r="P98" s="20">
        <v>101170</v>
      </c>
      <c r="S98" s="2"/>
      <c r="U98" s="3"/>
    </row>
    <row r="99" spans="1:21" ht="15.75" customHeight="1">
      <c r="A99" s="11" t="s">
        <v>364</v>
      </c>
      <c r="B99" s="11" t="s">
        <v>365</v>
      </c>
      <c r="C99" s="12">
        <v>3483</v>
      </c>
      <c r="D99" s="12">
        <v>3518</v>
      </c>
      <c r="E99" s="12">
        <v>3485</v>
      </c>
      <c r="F99" s="12">
        <v>3514</v>
      </c>
      <c r="G99" s="12">
        <v>3466</v>
      </c>
      <c r="H99" s="12">
        <v>3494</v>
      </c>
      <c r="I99" s="12">
        <v>3492</v>
      </c>
      <c r="J99" s="13">
        <v>-24</v>
      </c>
      <c r="K99" s="13">
        <v>-26</v>
      </c>
      <c r="L99" s="15">
        <f t="shared" si="0"/>
        <v>2.8702640642939152E-3</v>
      </c>
      <c r="M99" s="15">
        <f t="shared" si="1"/>
        <v>-7.390562819783968E-3</v>
      </c>
      <c r="N99" s="12">
        <v>53748</v>
      </c>
      <c r="O99" s="17">
        <v>187707.95</v>
      </c>
      <c r="P99" s="12">
        <v>106288</v>
      </c>
      <c r="S99" s="2"/>
      <c r="U99" s="3"/>
    </row>
    <row r="100" spans="1:21" ht="15.75" customHeight="1">
      <c r="A100" s="19" t="s">
        <v>366</v>
      </c>
      <c r="B100" s="11" t="s">
        <v>367</v>
      </c>
      <c r="C100" s="20">
        <v>3494</v>
      </c>
      <c r="D100" s="20">
        <v>3492</v>
      </c>
      <c r="E100" s="20">
        <v>3494</v>
      </c>
      <c r="F100" s="20">
        <v>3502</v>
      </c>
      <c r="G100" s="20">
        <v>3466</v>
      </c>
      <c r="H100" s="20">
        <v>3485</v>
      </c>
      <c r="I100" s="20">
        <v>3482</v>
      </c>
      <c r="J100" s="22">
        <v>-7</v>
      </c>
      <c r="K100" s="22">
        <v>-10</v>
      </c>
      <c r="L100" s="15">
        <f t="shared" si="0"/>
        <v>2.8702640642939151E-4</v>
      </c>
      <c r="M100" s="15">
        <f t="shared" si="1"/>
        <v>-2.8636884306987398E-3</v>
      </c>
      <c r="N100" s="20">
        <v>50812</v>
      </c>
      <c r="O100" s="23">
        <v>176934.698</v>
      </c>
      <c r="P100" s="20">
        <v>117374</v>
      </c>
      <c r="S100" s="2"/>
      <c r="U100" s="3"/>
    </row>
    <row r="101" spans="1:21" ht="15.75" customHeight="1">
      <c r="A101" s="11" t="s">
        <v>370</v>
      </c>
      <c r="B101" s="11" t="s">
        <v>371</v>
      </c>
      <c r="C101" s="12">
        <v>3485</v>
      </c>
      <c r="D101" s="12">
        <v>3482</v>
      </c>
      <c r="E101" s="12">
        <v>3498</v>
      </c>
      <c r="F101" s="12">
        <v>3504</v>
      </c>
      <c r="G101" s="12">
        <v>3456</v>
      </c>
      <c r="H101" s="12">
        <v>3459</v>
      </c>
      <c r="I101" s="12">
        <v>3478</v>
      </c>
      <c r="J101" s="13">
        <v>-23</v>
      </c>
      <c r="K101" s="13">
        <v>-4</v>
      </c>
      <c r="L101" s="15">
        <f t="shared" si="0"/>
        <v>-7.1756601607347878E-3</v>
      </c>
      <c r="M101" s="15">
        <f t="shared" si="1"/>
        <v>-1.1487650775416428E-3</v>
      </c>
      <c r="N101" s="12">
        <v>49996</v>
      </c>
      <c r="O101" s="17">
        <v>173916.304</v>
      </c>
      <c r="P101" s="12">
        <v>121544</v>
      </c>
      <c r="S101" s="2"/>
      <c r="U101" s="3"/>
    </row>
    <row r="102" spans="1:21" ht="15.75" customHeight="1">
      <c r="A102" s="19" t="s">
        <v>374</v>
      </c>
      <c r="B102" s="11" t="s">
        <v>375</v>
      </c>
      <c r="C102" s="20">
        <v>3459</v>
      </c>
      <c r="D102" s="20">
        <v>3478</v>
      </c>
      <c r="E102" s="20">
        <v>3456</v>
      </c>
      <c r="F102" s="20">
        <v>3477</v>
      </c>
      <c r="G102" s="20">
        <v>3443</v>
      </c>
      <c r="H102" s="20">
        <v>3446</v>
      </c>
      <c r="I102" s="20">
        <v>3455</v>
      </c>
      <c r="J102" s="22">
        <v>-32</v>
      </c>
      <c r="K102" s="22">
        <v>-23</v>
      </c>
      <c r="L102" s="15">
        <f t="shared" si="0"/>
        <v>-1.0907003444316877E-2</v>
      </c>
      <c r="M102" s="15">
        <f t="shared" si="1"/>
        <v>-6.6129959746981026E-3</v>
      </c>
      <c r="N102" s="20">
        <v>30942</v>
      </c>
      <c r="O102" s="23">
        <v>106924.95600000001</v>
      </c>
      <c r="P102" s="20">
        <v>124068</v>
      </c>
      <c r="S102" s="2"/>
      <c r="U102" s="3"/>
    </row>
    <row r="103" spans="1:21" ht="15.75" customHeight="1">
      <c r="A103" s="11" t="s">
        <v>341</v>
      </c>
      <c r="B103" s="11" t="s">
        <v>342</v>
      </c>
      <c r="C103" s="12">
        <v>3446</v>
      </c>
      <c r="D103" s="12">
        <v>3455</v>
      </c>
      <c r="E103" s="12">
        <v>3444</v>
      </c>
      <c r="F103" s="12">
        <v>3472</v>
      </c>
      <c r="G103" s="12">
        <v>3401</v>
      </c>
      <c r="H103" s="12">
        <v>3404</v>
      </c>
      <c r="I103" s="12">
        <v>3443</v>
      </c>
      <c r="J103" s="13">
        <v>-51</v>
      </c>
      <c r="K103" s="13">
        <v>-12</v>
      </c>
      <c r="L103" s="15">
        <f t="shared" si="0"/>
        <v>-2.2962112514351322E-2</v>
      </c>
      <c r="M103" s="15">
        <f t="shared" si="1"/>
        <v>-3.4732272069464545E-3</v>
      </c>
      <c r="N103" s="12">
        <v>53556</v>
      </c>
      <c r="O103" s="17">
        <v>184414.864</v>
      </c>
      <c r="P103" s="12">
        <v>126460</v>
      </c>
      <c r="S103" s="2"/>
      <c r="U103" s="3"/>
    </row>
    <row r="104" spans="1:21" ht="15.75" customHeight="1">
      <c r="A104" s="19" t="s">
        <v>380</v>
      </c>
      <c r="B104" s="11" t="s">
        <v>381</v>
      </c>
      <c r="C104" s="20">
        <v>3404</v>
      </c>
      <c r="D104" s="20">
        <v>3443</v>
      </c>
      <c r="E104" s="20">
        <v>3404</v>
      </c>
      <c r="F104" s="20">
        <v>3445</v>
      </c>
      <c r="G104" s="20">
        <v>3392</v>
      </c>
      <c r="H104" s="20">
        <v>3444</v>
      </c>
      <c r="I104" s="20">
        <v>3417</v>
      </c>
      <c r="J104" s="21">
        <v>1</v>
      </c>
      <c r="K104" s="22">
        <v>-26</v>
      </c>
      <c r="L104" s="15">
        <f t="shared" si="0"/>
        <v>-1.1481056257175661E-2</v>
      </c>
      <c r="M104" s="15">
        <f t="shared" si="1"/>
        <v>-7.5515538774324721E-3</v>
      </c>
      <c r="N104" s="20">
        <v>38934</v>
      </c>
      <c r="O104" s="23">
        <v>133052.90400000001</v>
      </c>
      <c r="P104" s="20">
        <v>128640</v>
      </c>
      <c r="S104" s="2"/>
      <c r="U104" s="3"/>
    </row>
    <row r="105" spans="1:21" ht="15.75" customHeight="1">
      <c r="A105" s="11" t="s">
        <v>384</v>
      </c>
      <c r="B105" s="11" t="s">
        <v>385</v>
      </c>
      <c r="C105" s="12">
        <v>3444</v>
      </c>
      <c r="D105" s="12">
        <v>3417</v>
      </c>
      <c r="E105" s="12">
        <v>3441</v>
      </c>
      <c r="F105" s="12">
        <v>3455</v>
      </c>
      <c r="G105" s="12">
        <v>3417</v>
      </c>
      <c r="H105" s="12">
        <v>3444</v>
      </c>
      <c r="I105" s="12">
        <v>3436</v>
      </c>
      <c r="J105" s="27">
        <v>27</v>
      </c>
      <c r="K105" s="27">
        <v>19</v>
      </c>
      <c r="L105" s="15">
        <f t="shared" si="0"/>
        <v>-1.1481056257175661E-2</v>
      </c>
      <c r="M105" s="15">
        <f t="shared" si="1"/>
        <v>5.5604331284752704E-3</v>
      </c>
      <c r="N105" s="12">
        <v>46408</v>
      </c>
      <c r="O105" s="17">
        <v>159481.18400000001</v>
      </c>
      <c r="P105" s="12">
        <v>140352</v>
      </c>
      <c r="S105" s="2"/>
      <c r="U105" s="3"/>
    </row>
    <row r="106" spans="1:21" ht="15.75" customHeight="1">
      <c r="A106" s="19" t="s">
        <v>378</v>
      </c>
      <c r="B106" s="11" t="s">
        <v>379</v>
      </c>
      <c r="C106" s="20">
        <v>3444</v>
      </c>
      <c r="D106" s="20">
        <v>3436</v>
      </c>
      <c r="E106" s="20">
        <v>3434</v>
      </c>
      <c r="F106" s="20">
        <v>3451</v>
      </c>
      <c r="G106" s="20">
        <v>3386</v>
      </c>
      <c r="H106" s="20">
        <v>3435</v>
      </c>
      <c r="I106" s="20">
        <v>3411</v>
      </c>
      <c r="J106" s="22">
        <v>-1</v>
      </c>
      <c r="K106" s="22">
        <v>-25</v>
      </c>
      <c r="L106" s="15">
        <f t="shared" si="0"/>
        <v>-1.4064293915040185E-2</v>
      </c>
      <c r="M106" s="15">
        <f t="shared" si="1"/>
        <v>-7.2759022118742724E-3</v>
      </c>
      <c r="N106" s="20">
        <v>63394</v>
      </c>
      <c r="O106" s="23">
        <v>216292.19200000001</v>
      </c>
      <c r="P106" s="20">
        <v>148464</v>
      </c>
      <c r="S106" s="2"/>
      <c r="U106" s="3"/>
    </row>
    <row r="107" spans="1:21" ht="15.75" customHeight="1">
      <c r="A107" s="11" t="s">
        <v>361</v>
      </c>
      <c r="B107" s="11" t="s">
        <v>362</v>
      </c>
      <c r="C107" s="12">
        <v>3435</v>
      </c>
      <c r="D107" s="12">
        <v>3411</v>
      </c>
      <c r="E107" s="12">
        <v>3424</v>
      </c>
      <c r="F107" s="12">
        <v>3435</v>
      </c>
      <c r="G107" s="12">
        <v>3384</v>
      </c>
      <c r="H107" s="12">
        <v>3420</v>
      </c>
      <c r="I107" s="12">
        <v>3408</v>
      </c>
      <c r="J107" s="27">
        <v>9</v>
      </c>
      <c r="K107" s="13">
        <v>-3</v>
      </c>
      <c r="L107" s="15">
        <f t="shared" si="0"/>
        <v>-1.8369690011481057E-2</v>
      </c>
      <c r="M107" s="15">
        <f t="shared" si="1"/>
        <v>-8.7950747581354446E-4</v>
      </c>
      <c r="N107" s="12">
        <v>33366</v>
      </c>
      <c r="O107" s="17">
        <v>113712.43799999999</v>
      </c>
      <c r="P107" s="12">
        <v>150070</v>
      </c>
      <c r="S107" s="2"/>
      <c r="U107" s="3"/>
    </row>
    <row r="108" spans="1:21" ht="15.75" customHeight="1">
      <c r="A108" s="19" t="s">
        <v>390</v>
      </c>
      <c r="B108" s="11" t="s">
        <v>391</v>
      </c>
      <c r="C108" s="20">
        <v>3420</v>
      </c>
      <c r="D108" s="20">
        <v>3408</v>
      </c>
      <c r="E108" s="20">
        <v>3411</v>
      </c>
      <c r="F108" s="20">
        <v>3505</v>
      </c>
      <c r="G108" s="20">
        <v>3410</v>
      </c>
      <c r="H108" s="20">
        <v>3497</v>
      </c>
      <c r="I108" s="20">
        <v>3466</v>
      </c>
      <c r="J108" s="21">
        <v>89</v>
      </c>
      <c r="K108" s="21">
        <v>58</v>
      </c>
      <c r="L108" s="15">
        <f t="shared" si="0"/>
        <v>3.7313432835820895E-3</v>
      </c>
      <c r="M108" s="15">
        <f t="shared" si="1"/>
        <v>1.7018779342723004E-2</v>
      </c>
      <c r="N108" s="20">
        <v>77496</v>
      </c>
      <c r="O108" s="23">
        <v>268634.26</v>
      </c>
      <c r="P108" s="20">
        <v>141128</v>
      </c>
      <c r="S108" s="2"/>
      <c r="U108" s="3"/>
    </row>
    <row r="109" spans="1:21" ht="15.75" customHeight="1">
      <c r="A109" s="11" t="s">
        <v>392</v>
      </c>
      <c r="B109" s="11" t="s">
        <v>393</v>
      </c>
      <c r="C109" s="12">
        <v>3497</v>
      </c>
      <c r="D109" s="12">
        <v>3466</v>
      </c>
      <c r="E109" s="12">
        <v>3512</v>
      </c>
      <c r="F109" s="12">
        <v>3520</v>
      </c>
      <c r="G109" s="12">
        <v>3458</v>
      </c>
      <c r="H109" s="12">
        <v>3465</v>
      </c>
      <c r="I109" s="12">
        <v>3482</v>
      </c>
      <c r="J109" s="13">
        <v>-1</v>
      </c>
      <c r="K109" s="27">
        <v>16</v>
      </c>
      <c r="L109" s="15">
        <f t="shared" si="0"/>
        <v>-5.4535017221584384E-3</v>
      </c>
      <c r="M109" s="15">
        <f t="shared" si="1"/>
        <v>4.6162723600692438E-3</v>
      </c>
      <c r="N109" s="12">
        <v>53030</v>
      </c>
      <c r="O109" s="17">
        <v>184698.27</v>
      </c>
      <c r="P109" s="12">
        <v>142516</v>
      </c>
      <c r="S109" s="2"/>
      <c r="U109" s="3"/>
    </row>
    <row r="110" spans="1:21" ht="15.75" customHeight="1">
      <c r="A110" s="19" t="s">
        <v>394</v>
      </c>
      <c r="B110" s="11" t="s">
        <v>395</v>
      </c>
      <c r="C110" s="20">
        <v>3465</v>
      </c>
      <c r="D110" s="20">
        <v>3482</v>
      </c>
      <c r="E110" s="20">
        <v>3460</v>
      </c>
      <c r="F110" s="20">
        <v>3490</v>
      </c>
      <c r="G110" s="20">
        <v>3450</v>
      </c>
      <c r="H110" s="20">
        <v>3476</v>
      </c>
      <c r="I110" s="20">
        <v>3469</v>
      </c>
      <c r="J110" s="22">
        <v>-6</v>
      </c>
      <c r="K110" s="22">
        <v>-13</v>
      </c>
      <c r="L110" s="15">
        <f t="shared" si="0"/>
        <v>-2.2962112514351321E-3</v>
      </c>
      <c r="M110" s="15">
        <f t="shared" si="1"/>
        <v>-3.733486502010339E-3</v>
      </c>
      <c r="N110" s="20">
        <v>45814</v>
      </c>
      <c r="O110" s="23">
        <v>158941.71799999999</v>
      </c>
      <c r="P110" s="20">
        <v>145276</v>
      </c>
      <c r="S110" s="2"/>
      <c r="U110" s="3"/>
    </row>
    <row r="111" spans="1:21" ht="15.75" customHeight="1">
      <c r="A111" s="11" t="s">
        <v>396</v>
      </c>
      <c r="B111" s="11" t="s">
        <v>397</v>
      </c>
      <c r="C111" s="12">
        <v>3476</v>
      </c>
      <c r="D111" s="12">
        <v>3469</v>
      </c>
      <c r="E111" s="12">
        <v>3486</v>
      </c>
      <c r="F111" s="12">
        <v>3499</v>
      </c>
      <c r="G111" s="12">
        <v>3465</v>
      </c>
      <c r="H111" s="12">
        <v>3469</v>
      </c>
      <c r="I111" s="12">
        <v>3484</v>
      </c>
      <c r="J111" s="31">
        <v>0</v>
      </c>
      <c r="K111" s="27">
        <v>15</v>
      </c>
      <c r="L111" s="15">
        <f t="shared" si="0"/>
        <v>-4.3053960964408722E-3</v>
      </c>
      <c r="M111" s="15">
        <f t="shared" si="1"/>
        <v>4.3240126837705388E-3</v>
      </c>
      <c r="N111" s="12">
        <v>39806</v>
      </c>
      <c r="O111" s="17">
        <v>138688.69399999999</v>
      </c>
      <c r="P111" s="12">
        <v>143544</v>
      </c>
      <c r="S111" s="2"/>
      <c r="U111" s="3"/>
    </row>
    <row r="112" spans="1:21" ht="15.75" customHeight="1">
      <c r="A112" s="19" t="s">
        <v>376</v>
      </c>
      <c r="B112" s="11" t="s">
        <v>377</v>
      </c>
      <c r="C112" s="20">
        <v>3469</v>
      </c>
      <c r="D112" s="20">
        <v>3484</v>
      </c>
      <c r="E112" s="20">
        <v>3479</v>
      </c>
      <c r="F112" s="20">
        <v>3479</v>
      </c>
      <c r="G112" s="20">
        <v>3426</v>
      </c>
      <c r="H112" s="20">
        <v>3430</v>
      </c>
      <c r="I112" s="20">
        <v>3442</v>
      </c>
      <c r="J112" s="22">
        <v>-54</v>
      </c>
      <c r="K112" s="22">
        <v>-42</v>
      </c>
      <c r="L112" s="15">
        <f t="shared" si="0"/>
        <v>-1.5499425947187142E-2</v>
      </c>
      <c r="M112" s="15">
        <f t="shared" si="1"/>
        <v>-1.2055109070034443E-2</v>
      </c>
      <c r="N112" s="20">
        <v>53564</v>
      </c>
      <c r="O112" s="23">
        <v>184388.25599999999</v>
      </c>
      <c r="P112" s="20">
        <v>148138</v>
      </c>
      <c r="S112" s="2"/>
      <c r="U112" s="3"/>
    </row>
    <row r="113" spans="1:21" ht="15.75" customHeight="1">
      <c r="A113" s="11" t="s">
        <v>400</v>
      </c>
      <c r="B113" s="11" t="s">
        <v>401</v>
      </c>
      <c r="C113" s="12">
        <v>3430</v>
      </c>
      <c r="D113" s="12">
        <v>3442</v>
      </c>
      <c r="E113" s="12">
        <v>3436</v>
      </c>
      <c r="F113" s="12">
        <v>3458</v>
      </c>
      <c r="G113" s="12">
        <v>3417</v>
      </c>
      <c r="H113" s="12">
        <v>3458</v>
      </c>
      <c r="I113" s="12">
        <v>3433</v>
      </c>
      <c r="J113" s="27">
        <v>16</v>
      </c>
      <c r="K113" s="13">
        <v>-9</v>
      </c>
      <c r="L113" s="15">
        <f t="shared" si="0"/>
        <v>-7.462686567164179E-3</v>
      </c>
      <c r="M113" s="15">
        <f t="shared" si="1"/>
        <v>-2.6147588611272515E-3</v>
      </c>
      <c r="N113" s="12">
        <v>45010</v>
      </c>
      <c r="O113" s="17">
        <v>154524.226</v>
      </c>
      <c r="P113" s="12">
        <v>150054</v>
      </c>
      <c r="S113" s="2"/>
      <c r="U113" s="3"/>
    </row>
    <row r="114" spans="1:21" ht="15.75" customHeight="1">
      <c r="A114" s="19" t="s">
        <v>402</v>
      </c>
      <c r="B114" s="11" t="s">
        <v>403</v>
      </c>
      <c r="C114" s="20">
        <v>3458</v>
      </c>
      <c r="D114" s="20">
        <v>3433</v>
      </c>
      <c r="E114" s="20">
        <v>3458</v>
      </c>
      <c r="F114" s="20">
        <v>3513</v>
      </c>
      <c r="G114" s="20">
        <v>3441</v>
      </c>
      <c r="H114" s="20">
        <v>3492</v>
      </c>
      <c r="I114" s="20">
        <v>3485</v>
      </c>
      <c r="J114" s="21">
        <v>59</v>
      </c>
      <c r="K114" s="21">
        <v>52</v>
      </c>
      <c r="L114" s="15">
        <f t="shared" si="0"/>
        <v>2.2962112514351321E-3</v>
      </c>
      <c r="M114" s="15">
        <f t="shared" si="1"/>
        <v>1.5147101660355374E-2</v>
      </c>
      <c r="N114" s="20">
        <v>66294</v>
      </c>
      <c r="O114" s="23">
        <v>231043.05</v>
      </c>
      <c r="P114" s="20">
        <v>147794</v>
      </c>
      <c r="S114" s="2"/>
      <c r="U114" s="3"/>
    </row>
    <row r="115" spans="1:21" ht="15.75" customHeight="1">
      <c r="A115" s="11" t="s">
        <v>404</v>
      </c>
      <c r="B115" s="11" t="s">
        <v>405</v>
      </c>
      <c r="C115" s="12">
        <v>3492</v>
      </c>
      <c r="D115" s="12">
        <v>3485</v>
      </c>
      <c r="E115" s="12">
        <v>3480</v>
      </c>
      <c r="F115" s="12">
        <v>3544</v>
      </c>
      <c r="G115" s="12">
        <v>3472</v>
      </c>
      <c r="H115" s="12">
        <v>3532</v>
      </c>
      <c r="I115" s="12">
        <v>3522</v>
      </c>
      <c r="J115" s="27">
        <v>47</v>
      </c>
      <c r="K115" s="27">
        <v>37</v>
      </c>
      <c r="L115" s="15">
        <f t="shared" si="0"/>
        <v>1.3777267508610792E-2</v>
      </c>
      <c r="M115" s="15">
        <f t="shared" si="1"/>
        <v>1.0616929698708751E-2</v>
      </c>
      <c r="N115" s="12">
        <v>80870</v>
      </c>
      <c r="O115" s="17">
        <v>284876.95600000001</v>
      </c>
      <c r="P115" s="12">
        <v>132894</v>
      </c>
      <c r="S115" s="2"/>
      <c r="U115" s="3"/>
    </row>
    <row r="116" spans="1:21" ht="15.75" customHeight="1">
      <c r="A116" s="19" t="s">
        <v>408</v>
      </c>
      <c r="B116" s="11" t="s">
        <v>409</v>
      </c>
      <c r="C116" s="20">
        <v>3532</v>
      </c>
      <c r="D116" s="20">
        <v>3522</v>
      </c>
      <c r="E116" s="20">
        <v>3531</v>
      </c>
      <c r="F116" s="20">
        <v>3590</v>
      </c>
      <c r="G116" s="20">
        <v>3506</v>
      </c>
      <c r="H116" s="20">
        <v>3584</v>
      </c>
      <c r="I116" s="20">
        <v>3537</v>
      </c>
      <c r="J116" s="21">
        <v>62</v>
      </c>
      <c r="K116" s="21">
        <v>15</v>
      </c>
      <c r="L116" s="15">
        <f t="shared" si="0"/>
        <v>2.8702640642939151E-2</v>
      </c>
      <c r="M116" s="15">
        <f t="shared" si="1"/>
        <v>4.2589437819420782E-3</v>
      </c>
      <c r="N116" s="20">
        <v>70274</v>
      </c>
      <c r="O116" s="23">
        <v>248590.00200000001</v>
      </c>
      <c r="P116" s="20">
        <v>133552</v>
      </c>
      <c r="S116" s="2"/>
      <c r="U116" s="3"/>
    </row>
    <row r="117" spans="1:21" ht="15.75" customHeight="1">
      <c r="A117" s="11" t="s">
        <v>412</v>
      </c>
      <c r="B117" s="11" t="s">
        <v>413</v>
      </c>
      <c r="C117" s="12">
        <v>3584</v>
      </c>
      <c r="D117" s="12">
        <v>3537</v>
      </c>
      <c r="E117" s="12">
        <v>3588</v>
      </c>
      <c r="F117" s="12">
        <v>3722</v>
      </c>
      <c r="G117" s="12">
        <v>3553</v>
      </c>
      <c r="H117" s="12">
        <v>3667</v>
      </c>
      <c r="I117" s="12">
        <v>3664</v>
      </c>
      <c r="J117" s="27">
        <v>130</v>
      </c>
      <c r="K117" s="27">
        <v>127</v>
      </c>
      <c r="L117" s="15">
        <f t="shared" si="0"/>
        <v>5.2525832376578645E-2</v>
      </c>
      <c r="M117" s="15">
        <f t="shared" si="1"/>
        <v>3.5906135142776366E-2</v>
      </c>
      <c r="N117" s="12">
        <v>158060</v>
      </c>
      <c r="O117" s="17">
        <v>579217.96400000004</v>
      </c>
      <c r="P117" s="12">
        <v>123438</v>
      </c>
      <c r="S117" s="2"/>
      <c r="U117" s="3"/>
    </row>
    <row r="118" spans="1:21" ht="15.75" customHeight="1">
      <c r="A118" s="19" t="s">
        <v>416</v>
      </c>
      <c r="B118" s="11" t="s">
        <v>417</v>
      </c>
      <c r="C118" s="20">
        <v>3667</v>
      </c>
      <c r="D118" s="20">
        <v>3664</v>
      </c>
      <c r="E118" s="20">
        <v>3684</v>
      </c>
      <c r="F118" s="20">
        <v>3718</v>
      </c>
      <c r="G118" s="20">
        <v>3677</v>
      </c>
      <c r="H118" s="20">
        <v>3712</v>
      </c>
      <c r="I118" s="20">
        <v>3698</v>
      </c>
      <c r="J118" s="21">
        <v>48</v>
      </c>
      <c r="K118" s="21">
        <v>34</v>
      </c>
      <c r="L118" s="15">
        <f t="shared" si="0"/>
        <v>6.5442020665901268E-2</v>
      </c>
      <c r="M118" s="15">
        <f t="shared" si="1"/>
        <v>9.2794759825327519E-3</v>
      </c>
      <c r="N118" s="20">
        <v>71094</v>
      </c>
      <c r="O118" s="23">
        <v>262909.228</v>
      </c>
      <c r="P118" s="20">
        <v>122288</v>
      </c>
      <c r="S118" s="2"/>
      <c r="U118" s="3"/>
    </row>
    <row r="119" spans="1:21" ht="15.75" customHeight="1">
      <c r="A119" s="11" t="s">
        <v>418</v>
      </c>
      <c r="B119" s="11" t="s">
        <v>419</v>
      </c>
      <c r="C119" s="12">
        <v>3712</v>
      </c>
      <c r="D119" s="12">
        <v>3698</v>
      </c>
      <c r="E119" s="12">
        <v>3710</v>
      </c>
      <c r="F119" s="12">
        <v>3728</v>
      </c>
      <c r="G119" s="12">
        <v>3691</v>
      </c>
      <c r="H119" s="12">
        <v>3714</v>
      </c>
      <c r="I119" s="12">
        <v>3707</v>
      </c>
      <c r="J119" s="27">
        <v>16</v>
      </c>
      <c r="K119" s="27">
        <v>9</v>
      </c>
      <c r="L119" s="15">
        <f t="shared" si="0"/>
        <v>6.601607347876004E-2</v>
      </c>
      <c r="M119" s="15">
        <f t="shared" si="1"/>
        <v>2.4337479718766902E-3</v>
      </c>
      <c r="N119" s="12">
        <v>53764</v>
      </c>
      <c r="O119" s="17">
        <v>199324.696</v>
      </c>
      <c r="P119" s="12">
        <v>124032</v>
      </c>
      <c r="S119" s="2"/>
      <c r="U119" s="3"/>
    </row>
    <row r="120" spans="1:21" ht="15.75" customHeight="1">
      <c r="A120" s="19" t="s">
        <v>422</v>
      </c>
      <c r="B120" s="11" t="s">
        <v>423</v>
      </c>
      <c r="C120" s="20">
        <v>3714</v>
      </c>
      <c r="D120" s="20">
        <v>3707</v>
      </c>
      <c r="E120" s="20">
        <v>3722</v>
      </c>
      <c r="F120" s="20">
        <v>3785</v>
      </c>
      <c r="G120" s="20">
        <v>3683</v>
      </c>
      <c r="H120" s="20">
        <v>3691</v>
      </c>
      <c r="I120" s="20">
        <v>3734</v>
      </c>
      <c r="J120" s="22">
        <v>-16</v>
      </c>
      <c r="K120" s="21">
        <v>27</v>
      </c>
      <c r="L120" s="15">
        <f t="shared" si="0"/>
        <v>5.9414466130884039E-2</v>
      </c>
      <c r="M120" s="15">
        <f t="shared" si="1"/>
        <v>7.2835176692743458E-3</v>
      </c>
      <c r="N120" s="20">
        <v>95346</v>
      </c>
      <c r="O120" s="23">
        <v>356070.85600000003</v>
      </c>
      <c r="P120" s="20">
        <v>122698</v>
      </c>
      <c r="S120" s="2"/>
      <c r="U120" s="3"/>
    </row>
    <row r="121" spans="1:21" ht="15.75" customHeight="1">
      <c r="A121" s="11" t="s">
        <v>426</v>
      </c>
      <c r="B121" s="11" t="s">
        <v>427</v>
      </c>
      <c r="C121" s="12">
        <v>3691</v>
      </c>
      <c r="D121" s="12">
        <v>3734</v>
      </c>
      <c r="E121" s="12">
        <v>3704</v>
      </c>
      <c r="F121" s="12">
        <v>3740</v>
      </c>
      <c r="G121" s="12">
        <v>3693</v>
      </c>
      <c r="H121" s="12">
        <v>3737</v>
      </c>
      <c r="I121" s="12">
        <v>3721</v>
      </c>
      <c r="J121" s="27">
        <v>3</v>
      </c>
      <c r="K121" s="13">
        <v>-13</v>
      </c>
      <c r="L121" s="15">
        <f t="shared" si="0"/>
        <v>7.2617680826636055E-2</v>
      </c>
      <c r="M121" s="15">
        <f t="shared" si="1"/>
        <v>-3.4815211569362613E-3</v>
      </c>
      <c r="N121" s="12">
        <v>68486</v>
      </c>
      <c r="O121" s="17">
        <v>254855.86199999999</v>
      </c>
      <c r="P121" s="12">
        <v>122990</v>
      </c>
      <c r="S121" s="2"/>
      <c r="U121" s="3"/>
    </row>
    <row r="122" spans="1:21" ht="15.75" customHeight="1">
      <c r="A122" s="11" t="s">
        <v>430</v>
      </c>
      <c r="B122" s="11" t="s">
        <v>431</v>
      </c>
      <c r="C122" s="12">
        <v>3737</v>
      </c>
      <c r="D122" s="12">
        <v>3721</v>
      </c>
      <c r="E122" s="12">
        <v>3737</v>
      </c>
      <c r="F122" s="12">
        <v>3814</v>
      </c>
      <c r="G122" s="12">
        <v>3731</v>
      </c>
      <c r="H122" s="12">
        <v>3773</v>
      </c>
      <c r="I122" s="12">
        <v>3782</v>
      </c>
      <c r="J122" s="27">
        <v>52</v>
      </c>
      <c r="K122" s="27">
        <v>61</v>
      </c>
      <c r="L122" s="15">
        <f t="shared" si="0"/>
        <v>8.2950631458094143E-2</v>
      </c>
      <c r="M122" s="15">
        <f t="shared" si="1"/>
        <v>1.6393442622950821E-2</v>
      </c>
      <c r="N122" s="12">
        <v>68156</v>
      </c>
      <c r="O122" s="17">
        <v>257811.35</v>
      </c>
      <c r="P122" s="12">
        <v>122686</v>
      </c>
      <c r="S122" s="2"/>
      <c r="U122" s="3"/>
    </row>
    <row r="123" spans="1:21" ht="15.75" customHeight="1">
      <c r="A123" s="25" t="s">
        <v>432</v>
      </c>
      <c r="B123" s="11" t="s">
        <v>433</v>
      </c>
      <c r="C123" s="26">
        <v>3773</v>
      </c>
      <c r="D123" s="26">
        <v>3782</v>
      </c>
      <c r="E123" s="26">
        <v>3766</v>
      </c>
      <c r="F123" s="26">
        <v>3780</v>
      </c>
      <c r="G123" s="26">
        <v>3699</v>
      </c>
      <c r="H123" s="26">
        <v>3725</v>
      </c>
      <c r="I123" s="26">
        <v>3731</v>
      </c>
      <c r="J123" s="28">
        <v>-57</v>
      </c>
      <c r="K123" s="28">
        <v>-51</v>
      </c>
      <c r="L123" s="15">
        <f t="shared" si="0"/>
        <v>6.9173363949483355E-2</v>
      </c>
      <c r="M123" s="15">
        <f t="shared" si="1"/>
        <v>-1.3484928609201481E-2</v>
      </c>
      <c r="N123" s="26">
        <v>83236</v>
      </c>
      <c r="O123" s="29">
        <v>310553.63199999998</v>
      </c>
      <c r="P123" s="26">
        <v>126412</v>
      </c>
      <c r="S123" s="2"/>
      <c r="U123" s="3"/>
    </row>
    <row r="124" spans="1:21" ht="15.75" customHeight="1">
      <c r="A124" s="11" t="s">
        <v>436</v>
      </c>
      <c r="B124" s="11" t="s">
        <v>437</v>
      </c>
      <c r="C124" s="12">
        <v>3725</v>
      </c>
      <c r="D124" s="12">
        <v>3731</v>
      </c>
      <c r="E124" s="12">
        <v>3734</v>
      </c>
      <c r="F124" s="12">
        <v>3768</v>
      </c>
      <c r="G124" s="12">
        <v>3682</v>
      </c>
      <c r="H124" s="12">
        <v>3715</v>
      </c>
      <c r="I124" s="12">
        <v>3720</v>
      </c>
      <c r="J124" s="32">
        <v>-16</v>
      </c>
      <c r="K124" s="32">
        <v>-11</v>
      </c>
      <c r="L124" s="15">
        <f t="shared" si="0"/>
        <v>6.630309988518944E-2</v>
      </c>
      <c r="M124" s="15">
        <f t="shared" si="1"/>
        <v>-2.9482712409541678E-3</v>
      </c>
      <c r="N124" s="12">
        <v>69570</v>
      </c>
      <c r="O124" s="17">
        <v>258866.49</v>
      </c>
      <c r="P124" s="12">
        <v>130100</v>
      </c>
      <c r="S124" s="2"/>
      <c r="U124" s="3"/>
    </row>
    <row r="125" spans="1:21" ht="15.75" customHeight="1">
      <c r="A125" s="25" t="s">
        <v>438</v>
      </c>
      <c r="B125" s="11" t="s">
        <v>439</v>
      </c>
      <c r="C125" s="26">
        <v>3715</v>
      </c>
      <c r="D125" s="26">
        <v>3720</v>
      </c>
      <c r="E125" s="26">
        <v>3732</v>
      </c>
      <c r="F125" s="26">
        <v>3746</v>
      </c>
      <c r="G125" s="26">
        <v>3684</v>
      </c>
      <c r="H125" s="26">
        <v>3718</v>
      </c>
      <c r="I125" s="26">
        <v>3714</v>
      </c>
      <c r="J125" s="28">
        <v>-2</v>
      </c>
      <c r="K125" s="28">
        <v>-6</v>
      </c>
      <c r="L125" s="15">
        <f t="shared" si="0"/>
        <v>6.7164179104477612E-2</v>
      </c>
      <c r="M125" s="15">
        <f t="shared" si="1"/>
        <v>-1.6129032258064516E-3</v>
      </c>
      <c r="N125" s="26">
        <v>59146</v>
      </c>
      <c r="O125" s="29">
        <v>219674.62400000001</v>
      </c>
      <c r="P125" s="26">
        <v>133934</v>
      </c>
      <c r="S125" s="2"/>
      <c r="U125" s="3"/>
    </row>
    <row r="126" spans="1:21" ht="15.75" customHeight="1">
      <c r="A126" s="11" t="s">
        <v>440</v>
      </c>
      <c r="B126" s="11" t="s">
        <v>441</v>
      </c>
      <c r="C126" s="12">
        <v>3718</v>
      </c>
      <c r="D126" s="12">
        <v>3714</v>
      </c>
      <c r="E126" s="12">
        <v>3717</v>
      </c>
      <c r="F126" s="12">
        <v>3745</v>
      </c>
      <c r="G126" s="12">
        <v>3666</v>
      </c>
      <c r="H126" s="12">
        <v>3685</v>
      </c>
      <c r="I126" s="12">
        <v>3704</v>
      </c>
      <c r="J126" s="32">
        <v>-29</v>
      </c>
      <c r="K126" s="32">
        <v>-10</v>
      </c>
      <c r="L126" s="15">
        <f t="shared" si="0"/>
        <v>5.7692307692307696E-2</v>
      </c>
      <c r="M126" s="15">
        <f t="shared" si="1"/>
        <v>-2.6925148088314485E-3</v>
      </c>
      <c r="N126" s="12">
        <v>55010</v>
      </c>
      <c r="O126" s="17">
        <v>203796.37</v>
      </c>
      <c r="P126" s="12">
        <v>133854</v>
      </c>
      <c r="S126" s="2"/>
      <c r="U126" s="3"/>
    </row>
    <row r="127" spans="1:21" ht="15.75" customHeight="1">
      <c r="A127" s="25" t="s">
        <v>442</v>
      </c>
      <c r="B127" s="11" t="s">
        <v>443</v>
      </c>
      <c r="C127" s="26">
        <v>3685</v>
      </c>
      <c r="D127" s="26">
        <v>3704</v>
      </c>
      <c r="E127" s="26">
        <v>3689</v>
      </c>
      <c r="F127" s="26">
        <v>3705</v>
      </c>
      <c r="G127" s="26">
        <v>3670</v>
      </c>
      <c r="H127" s="26">
        <v>3695</v>
      </c>
      <c r="I127" s="26">
        <v>3689</v>
      </c>
      <c r="J127" s="28">
        <v>-9</v>
      </c>
      <c r="K127" s="28">
        <v>-15</v>
      </c>
      <c r="L127" s="15">
        <f t="shared" si="0"/>
        <v>6.056257175660161E-2</v>
      </c>
      <c r="M127" s="15">
        <f t="shared" si="1"/>
        <v>-4.049676025917927E-3</v>
      </c>
      <c r="N127" s="26">
        <v>39000</v>
      </c>
      <c r="O127" s="29">
        <v>143883.80799999999</v>
      </c>
      <c r="P127" s="26">
        <v>131892</v>
      </c>
      <c r="S127" s="2"/>
      <c r="U127" s="3"/>
    </row>
    <row r="128" spans="1:21" ht="15.75" customHeight="1">
      <c r="A128" s="11" t="s">
        <v>444</v>
      </c>
      <c r="B128" s="11" t="s">
        <v>445</v>
      </c>
      <c r="C128" s="12">
        <v>3695</v>
      </c>
      <c r="D128" s="12">
        <v>3689</v>
      </c>
      <c r="E128" s="12">
        <v>3699</v>
      </c>
      <c r="F128" s="12">
        <v>3775</v>
      </c>
      <c r="G128" s="12">
        <v>3691</v>
      </c>
      <c r="H128" s="12">
        <v>3722</v>
      </c>
      <c r="I128" s="12">
        <v>3743</v>
      </c>
      <c r="J128" s="27">
        <v>33</v>
      </c>
      <c r="K128" s="27">
        <v>54</v>
      </c>
      <c r="L128" s="15">
        <f t="shared" si="0"/>
        <v>6.8312284730195183E-2</v>
      </c>
      <c r="M128" s="15">
        <f t="shared" si="1"/>
        <v>1.4638113309840065E-2</v>
      </c>
      <c r="N128" s="12">
        <v>59012</v>
      </c>
      <c r="O128" s="17">
        <v>220882.092</v>
      </c>
      <c r="P128" s="12">
        <v>132884</v>
      </c>
      <c r="S128" s="2"/>
      <c r="U128" s="3"/>
    </row>
    <row r="129" spans="1:21" ht="15.75" customHeight="1">
      <c r="A129" s="25" t="s">
        <v>446</v>
      </c>
      <c r="B129" s="11" t="s">
        <v>447</v>
      </c>
      <c r="C129" s="26">
        <v>3722</v>
      </c>
      <c r="D129" s="26">
        <v>3743</v>
      </c>
      <c r="E129" s="26">
        <v>3722</v>
      </c>
      <c r="F129" s="26">
        <v>3731</v>
      </c>
      <c r="G129" s="26">
        <v>3688</v>
      </c>
      <c r="H129" s="26">
        <v>3702</v>
      </c>
      <c r="I129" s="26">
        <v>3706</v>
      </c>
      <c r="J129" s="28">
        <v>-41</v>
      </c>
      <c r="K129" s="28">
        <v>-37</v>
      </c>
      <c r="L129" s="15">
        <f t="shared" si="0"/>
        <v>6.2571756601607353E-2</v>
      </c>
      <c r="M129" s="15">
        <f t="shared" si="1"/>
        <v>-9.8851188885920385E-3</v>
      </c>
      <c r="N129" s="26">
        <v>45816</v>
      </c>
      <c r="O129" s="29">
        <v>169813.35200000001</v>
      </c>
      <c r="P129" s="26">
        <v>140394</v>
      </c>
      <c r="S129" s="2"/>
      <c r="U129" s="3"/>
    </row>
    <row r="130" spans="1:21" ht="15.75" customHeight="1">
      <c r="A130" s="11" t="s">
        <v>450</v>
      </c>
      <c r="B130" s="11" t="s">
        <v>451</v>
      </c>
      <c r="C130" s="12">
        <v>3702</v>
      </c>
      <c r="D130" s="12">
        <v>3706</v>
      </c>
      <c r="E130" s="12">
        <v>3695</v>
      </c>
      <c r="F130" s="12">
        <v>3716</v>
      </c>
      <c r="G130" s="12">
        <v>3671</v>
      </c>
      <c r="H130" s="12">
        <v>3698</v>
      </c>
      <c r="I130" s="12">
        <v>3691</v>
      </c>
      <c r="J130" s="32">
        <v>-8</v>
      </c>
      <c r="K130" s="32">
        <v>-15</v>
      </c>
      <c r="L130" s="15">
        <f t="shared" si="0"/>
        <v>6.1423650975889782E-2</v>
      </c>
      <c r="M130" s="15">
        <f t="shared" si="1"/>
        <v>-4.0474905558553695E-3</v>
      </c>
      <c r="N130" s="12">
        <v>67304</v>
      </c>
      <c r="O130" s="17">
        <v>248459.878</v>
      </c>
      <c r="P130" s="12">
        <v>143844</v>
      </c>
      <c r="S130" s="2"/>
      <c r="U130" s="3"/>
    </row>
    <row r="131" spans="1:21" ht="15.75" customHeight="1">
      <c r="A131" s="25" t="s">
        <v>452</v>
      </c>
      <c r="B131" s="11" t="s">
        <v>453</v>
      </c>
      <c r="C131" s="26">
        <v>3698</v>
      </c>
      <c r="D131" s="26">
        <v>3691</v>
      </c>
      <c r="E131" s="26">
        <v>3699</v>
      </c>
      <c r="F131" s="26">
        <v>3704</v>
      </c>
      <c r="G131" s="26">
        <v>3658</v>
      </c>
      <c r="H131" s="26">
        <v>3671</v>
      </c>
      <c r="I131" s="26">
        <v>3683</v>
      </c>
      <c r="J131" s="28">
        <v>-20</v>
      </c>
      <c r="K131" s="28">
        <v>-8</v>
      </c>
      <c r="L131" s="15">
        <f t="shared" si="0"/>
        <v>5.3673938002296209E-2</v>
      </c>
      <c r="M131" s="15">
        <f t="shared" si="1"/>
        <v>-2.167434299647792E-3</v>
      </c>
      <c r="N131" s="26">
        <v>40176</v>
      </c>
      <c r="O131" s="29">
        <v>147989.74</v>
      </c>
      <c r="P131" s="26">
        <v>149884</v>
      </c>
      <c r="S131" s="2"/>
      <c r="U131" s="3"/>
    </row>
    <row r="132" spans="1:21" ht="15.75" customHeight="1">
      <c r="A132" s="11" t="s">
        <v>454</v>
      </c>
      <c r="B132" s="11" t="s">
        <v>455</v>
      </c>
      <c r="C132" s="12">
        <v>3671</v>
      </c>
      <c r="D132" s="12">
        <v>3683</v>
      </c>
      <c r="E132" s="12">
        <v>3666</v>
      </c>
      <c r="F132" s="12">
        <v>3729</v>
      </c>
      <c r="G132" s="12">
        <v>3636</v>
      </c>
      <c r="H132" s="12">
        <v>3724</v>
      </c>
      <c r="I132" s="12">
        <v>3673</v>
      </c>
      <c r="J132" s="27">
        <v>41</v>
      </c>
      <c r="K132" s="32">
        <v>-10</v>
      </c>
      <c r="L132" s="15">
        <f t="shared" si="0"/>
        <v>6.8886337543053955E-2</v>
      </c>
      <c r="M132" s="15">
        <f t="shared" si="1"/>
        <v>-2.7151778441487917E-3</v>
      </c>
      <c r="N132" s="12">
        <v>55656</v>
      </c>
      <c r="O132" s="17">
        <v>204437.15</v>
      </c>
      <c r="P132" s="12">
        <v>153808</v>
      </c>
      <c r="S132" s="2"/>
      <c r="U132" s="3"/>
    </row>
    <row r="133" spans="1:21" ht="15.75" customHeight="1">
      <c r="A133" s="25" t="s">
        <v>456</v>
      </c>
      <c r="B133" s="11" t="s">
        <v>457</v>
      </c>
      <c r="C133" s="26">
        <v>3724</v>
      </c>
      <c r="D133" s="26">
        <v>3673</v>
      </c>
      <c r="E133" s="26">
        <v>3730</v>
      </c>
      <c r="F133" s="26">
        <v>3750</v>
      </c>
      <c r="G133" s="26">
        <v>3714</v>
      </c>
      <c r="H133" s="26">
        <v>3731</v>
      </c>
      <c r="I133" s="26">
        <v>3731</v>
      </c>
      <c r="J133" s="33">
        <v>58</v>
      </c>
      <c r="K133" s="33">
        <v>58</v>
      </c>
      <c r="L133" s="15">
        <f t="shared" si="0"/>
        <v>7.0895522388059698E-2</v>
      </c>
      <c r="M133" s="15">
        <f t="shared" si="1"/>
        <v>1.5790906615845358E-2</v>
      </c>
      <c r="N133" s="26">
        <v>62442</v>
      </c>
      <c r="O133" s="29">
        <v>232980.06</v>
      </c>
      <c r="P133" s="26">
        <v>155138</v>
      </c>
      <c r="S133" s="2"/>
      <c r="U133" s="3"/>
    </row>
    <row r="134" spans="1:21" ht="15.75" customHeight="1">
      <c r="A134" s="11" t="s">
        <v>458</v>
      </c>
      <c r="B134" s="11" t="s">
        <v>459</v>
      </c>
      <c r="C134" s="12">
        <v>3731</v>
      </c>
      <c r="D134" s="12">
        <v>3731</v>
      </c>
      <c r="E134" s="12">
        <v>3729</v>
      </c>
      <c r="F134" s="12">
        <v>3762</v>
      </c>
      <c r="G134" s="12">
        <v>3715</v>
      </c>
      <c r="H134" s="12">
        <v>3750</v>
      </c>
      <c r="I134" s="12">
        <v>3738</v>
      </c>
      <c r="J134" s="27">
        <v>19</v>
      </c>
      <c r="K134" s="27">
        <v>7</v>
      </c>
      <c r="L134" s="15">
        <f t="shared" si="0"/>
        <v>7.6349024110218142E-2</v>
      </c>
      <c r="M134" s="15">
        <f t="shared" si="1"/>
        <v>1.876172607879925E-3</v>
      </c>
      <c r="N134" s="12">
        <v>41444</v>
      </c>
      <c r="O134" s="17">
        <v>154930</v>
      </c>
      <c r="P134" s="12">
        <v>152604</v>
      </c>
      <c r="S134" s="2"/>
      <c r="U134" s="3"/>
    </row>
    <row r="135" spans="1:21" ht="15.75" customHeight="1">
      <c r="A135" s="25" t="s">
        <v>462</v>
      </c>
      <c r="B135" s="11" t="s">
        <v>463</v>
      </c>
      <c r="C135" s="26">
        <v>3750</v>
      </c>
      <c r="D135" s="26">
        <v>3738</v>
      </c>
      <c r="E135" s="26">
        <v>3750</v>
      </c>
      <c r="F135" s="26">
        <v>3757</v>
      </c>
      <c r="G135" s="26">
        <v>3688</v>
      </c>
      <c r="H135" s="26">
        <v>3694</v>
      </c>
      <c r="I135" s="26">
        <v>3727</v>
      </c>
      <c r="J135" s="28">
        <v>-44</v>
      </c>
      <c r="K135" s="28">
        <v>-11</v>
      </c>
      <c r="L135" s="15">
        <f t="shared" si="0"/>
        <v>6.0275545350172217E-2</v>
      </c>
      <c r="M135" s="15">
        <f t="shared" si="1"/>
        <v>-2.9427501337613697E-3</v>
      </c>
      <c r="N135" s="26">
        <v>47768</v>
      </c>
      <c r="O135" s="29">
        <v>178045.34599999999</v>
      </c>
      <c r="P135" s="26">
        <v>153312</v>
      </c>
      <c r="S135" s="2"/>
      <c r="U135" s="3"/>
    </row>
    <row r="136" spans="1:21" ht="15.75" customHeight="1">
      <c r="A136" s="11" t="s">
        <v>464</v>
      </c>
      <c r="B136" s="11" t="s">
        <v>465</v>
      </c>
      <c r="C136" s="12">
        <v>3694</v>
      </c>
      <c r="D136" s="12">
        <v>3727</v>
      </c>
      <c r="E136" s="12">
        <v>3693</v>
      </c>
      <c r="F136" s="12">
        <v>3741</v>
      </c>
      <c r="G136" s="12">
        <v>3673</v>
      </c>
      <c r="H136" s="12">
        <v>3741</v>
      </c>
      <c r="I136" s="12">
        <v>3704</v>
      </c>
      <c r="J136" s="27">
        <v>14</v>
      </c>
      <c r="K136" s="32">
        <v>-23</v>
      </c>
      <c r="L136" s="15">
        <f t="shared" si="0"/>
        <v>7.3765786452353613E-2</v>
      </c>
      <c r="M136" s="15">
        <f t="shared" si="1"/>
        <v>-6.1711832573115109E-3</v>
      </c>
      <c r="N136" s="12">
        <v>65198</v>
      </c>
      <c r="O136" s="17">
        <v>241494.63800000001</v>
      </c>
      <c r="P136" s="12">
        <v>152990</v>
      </c>
      <c r="S136" s="2"/>
      <c r="U136" s="3"/>
    </row>
    <row r="137" spans="1:21" ht="15.75" customHeight="1">
      <c r="A137" s="25" t="s">
        <v>468</v>
      </c>
      <c r="B137" s="11" t="s">
        <v>469</v>
      </c>
      <c r="C137" s="26">
        <v>3741</v>
      </c>
      <c r="D137" s="26">
        <v>3704</v>
      </c>
      <c r="E137" s="26">
        <v>3745</v>
      </c>
      <c r="F137" s="26">
        <v>3748</v>
      </c>
      <c r="G137" s="26">
        <v>3691</v>
      </c>
      <c r="H137" s="26">
        <v>3694</v>
      </c>
      <c r="I137" s="26">
        <v>3716</v>
      </c>
      <c r="J137" s="28">
        <v>-10</v>
      </c>
      <c r="K137" s="33">
        <v>12</v>
      </c>
      <c r="L137" s="15">
        <f t="shared" si="0"/>
        <v>6.0275545350172217E-2</v>
      </c>
      <c r="M137" s="15">
        <f t="shared" si="1"/>
        <v>3.2397408207343412E-3</v>
      </c>
      <c r="N137" s="26">
        <v>73592</v>
      </c>
      <c r="O137" s="29">
        <v>273476.71999999997</v>
      </c>
      <c r="P137" s="26">
        <v>152460</v>
      </c>
      <c r="S137" s="2"/>
      <c r="U137" s="3"/>
    </row>
    <row r="138" spans="1:21" ht="15.75" customHeight="1">
      <c r="A138" s="11" t="s">
        <v>470</v>
      </c>
      <c r="B138" s="11" t="s">
        <v>471</v>
      </c>
      <c r="C138" s="12">
        <v>3694</v>
      </c>
      <c r="D138" s="12">
        <v>3716</v>
      </c>
      <c r="E138" s="12">
        <v>3691</v>
      </c>
      <c r="F138" s="12">
        <v>3739</v>
      </c>
      <c r="G138" s="12">
        <v>3685</v>
      </c>
      <c r="H138" s="12">
        <v>3689</v>
      </c>
      <c r="I138" s="12">
        <v>3708</v>
      </c>
      <c r="J138" s="32">
        <v>-27</v>
      </c>
      <c r="K138" s="32">
        <v>-8</v>
      </c>
      <c r="L138" s="15">
        <f t="shared" si="0"/>
        <v>5.884041331802526E-2</v>
      </c>
      <c r="M138" s="15">
        <f t="shared" si="1"/>
        <v>-2.1528525296017221E-3</v>
      </c>
      <c r="N138" s="12">
        <v>57924</v>
      </c>
      <c r="O138" s="17">
        <v>214832.64199999999</v>
      </c>
      <c r="P138" s="12">
        <v>146724</v>
      </c>
      <c r="S138" s="2"/>
      <c r="U138" s="3"/>
    </row>
    <row r="139" spans="1:21" ht="15.75" customHeight="1">
      <c r="A139" s="25" t="s">
        <v>472</v>
      </c>
      <c r="B139" s="11" t="s">
        <v>473</v>
      </c>
      <c r="C139" s="26">
        <v>3689</v>
      </c>
      <c r="D139" s="26">
        <v>3708</v>
      </c>
      <c r="E139" s="26">
        <v>3691</v>
      </c>
      <c r="F139" s="26">
        <v>3691</v>
      </c>
      <c r="G139" s="26">
        <v>3637</v>
      </c>
      <c r="H139" s="26">
        <v>3658</v>
      </c>
      <c r="I139" s="26">
        <v>3663</v>
      </c>
      <c r="J139" s="28">
        <v>-50</v>
      </c>
      <c r="K139" s="28">
        <v>-45</v>
      </c>
      <c r="L139" s="15">
        <f t="shared" si="0"/>
        <v>4.9942594718714123E-2</v>
      </c>
      <c r="M139" s="15">
        <f t="shared" si="1"/>
        <v>-1.2135922330097087E-2</v>
      </c>
      <c r="N139" s="26">
        <v>80184</v>
      </c>
      <c r="O139" s="29">
        <v>293778.592</v>
      </c>
      <c r="P139" s="26">
        <v>153154</v>
      </c>
      <c r="S139" s="2"/>
      <c r="U139" s="3"/>
    </row>
    <row r="140" spans="1:21" ht="15.75" customHeight="1">
      <c r="A140" s="11" t="s">
        <v>474</v>
      </c>
      <c r="B140" s="11" t="s">
        <v>475</v>
      </c>
      <c r="C140" s="12">
        <v>3658</v>
      </c>
      <c r="D140" s="12">
        <v>3663</v>
      </c>
      <c r="E140" s="12">
        <v>3650</v>
      </c>
      <c r="F140" s="12">
        <v>3706</v>
      </c>
      <c r="G140" s="12">
        <v>3650</v>
      </c>
      <c r="H140" s="12">
        <v>3699</v>
      </c>
      <c r="I140" s="12">
        <v>3682</v>
      </c>
      <c r="J140" s="27">
        <v>36</v>
      </c>
      <c r="K140" s="27">
        <v>19</v>
      </c>
      <c r="L140" s="15">
        <f t="shared" si="0"/>
        <v>6.1710677382319175E-2</v>
      </c>
      <c r="M140" s="15">
        <f t="shared" si="1"/>
        <v>5.1870051870051871E-3</v>
      </c>
      <c r="N140" s="12">
        <v>41784</v>
      </c>
      <c r="O140" s="17">
        <v>153880.46400000001</v>
      </c>
      <c r="P140" s="12">
        <v>155254</v>
      </c>
      <c r="S140" s="2"/>
      <c r="U140" s="3"/>
    </row>
    <row r="141" spans="1:21" ht="15.75" customHeight="1">
      <c r="A141" s="25" t="s">
        <v>478</v>
      </c>
      <c r="B141" s="11" t="s">
        <v>479</v>
      </c>
      <c r="C141" s="26">
        <v>3699</v>
      </c>
      <c r="D141" s="26">
        <v>3682</v>
      </c>
      <c r="E141" s="26">
        <v>3707</v>
      </c>
      <c r="F141" s="26">
        <v>3723</v>
      </c>
      <c r="G141" s="26">
        <v>3653</v>
      </c>
      <c r="H141" s="26">
        <v>3663</v>
      </c>
      <c r="I141" s="26">
        <v>3692</v>
      </c>
      <c r="J141" s="28">
        <v>-19</v>
      </c>
      <c r="K141" s="33">
        <v>10</v>
      </c>
      <c r="L141" s="15">
        <f t="shared" si="0"/>
        <v>5.137772675086108E-2</v>
      </c>
      <c r="M141" s="15">
        <f t="shared" si="1"/>
        <v>2.7159152634437804E-3</v>
      </c>
      <c r="N141" s="26">
        <v>84990</v>
      </c>
      <c r="O141" s="29">
        <v>313786.78200000001</v>
      </c>
      <c r="P141" s="26">
        <v>161234</v>
      </c>
      <c r="S141" s="2"/>
      <c r="U141" s="3"/>
    </row>
    <row r="142" spans="1:21" ht="15.75" customHeight="1">
      <c r="A142" s="11" t="s">
        <v>482</v>
      </c>
      <c r="B142" s="11" t="s">
        <v>483</v>
      </c>
      <c r="C142" s="12">
        <v>3663</v>
      </c>
      <c r="D142" s="12">
        <v>3692</v>
      </c>
      <c r="E142" s="12">
        <v>3653</v>
      </c>
      <c r="F142" s="12">
        <v>3676</v>
      </c>
      <c r="G142" s="12">
        <v>3629</v>
      </c>
      <c r="H142" s="12">
        <v>3629</v>
      </c>
      <c r="I142" s="12">
        <v>3649</v>
      </c>
      <c r="J142" s="32">
        <v>-63</v>
      </c>
      <c r="K142" s="32">
        <v>-43</v>
      </c>
      <c r="L142" s="15">
        <f t="shared" si="0"/>
        <v>4.1618828932261771E-2</v>
      </c>
      <c r="M142" s="15">
        <f t="shared" si="1"/>
        <v>-1.1646803900325027E-2</v>
      </c>
      <c r="N142" s="12">
        <v>70542</v>
      </c>
      <c r="O142" s="17">
        <v>257428.894</v>
      </c>
      <c r="P142" s="12">
        <v>168118</v>
      </c>
      <c r="S142" s="2"/>
      <c r="U142" s="3"/>
    </row>
    <row r="143" spans="1:21" ht="15.75" customHeight="1">
      <c r="A143" s="25" t="s">
        <v>486</v>
      </c>
      <c r="B143" s="11" t="s">
        <v>487</v>
      </c>
      <c r="C143" s="26">
        <v>3629</v>
      </c>
      <c r="D143" s="26">
        <v>3649</v>
      </c>
      <c r="E143" s="26">
        <v>3634</v>
      </c>
      <c r="F143" s="26">
        <v>3650</v>
      </c>
      <c r="G143" s="26">
        <v>3615</v>
      </c>
      <c r="H143" s="26">
        <v>3622</v>
      </c>
      <c r="I143" s="26">
        <v>3633</v>
      </c>
      <c r="J143" s="28">
        <v>-27</v>
      </c>
      <c r="K143" s="28">
        <v>-16</v>
      </c>
      <c r="L143" s="15">
        <f t="shared" si="0"/>
        <v>3.9609644087256028E-2</v>
      </c>
      <c r="M143" s="15">
        <f t="shared" si="1"/>
        <v>-4.3847629487530834E-3</v>
      </c>
      <c r="N143" s="26">
        <v>85946</v>
      </c>
      <c r="O143" s="29">
        <v>312251.37</v>
      </c>
      <c r="P143" s="26">
        <v>172896</v>
      </c>
      <c r="S143" s="2"/>
      <c r="U143" s="3"/>
    </row>
    <row r="144" spans="1:21" ht="15.75" customHeight="1">
      <c r="A144" s="11" t="s">
        <v>488</v>
      </c>
      <c r="B144" s="11" t="s">
        <v>489</v>
      </c>
      <c r="C144" s="12">
        <v>3622</v>
      </c>
      <c r="D144" s="12">
        <v>3633</v>
      </c>
      <c r="E144" s="12">
        <v>3618</v>
      </c>
      <c r="F144" s="12">
        <v>3676</v>
      </c>
      <c r="G144" s="12">
        <v>3602</v>
      </c>
      <c r="H144" s="12">
        <v>3639</v>
      </c>
      <c r="I144" s="12">
        <v>3649</v>
      </c>
      <c r="J144" s="27">
        <v>6</v>
      </c>
      <c r="K144" s="27">
        <v>16</v>
      </c>
      <c r="L144" s="15">
        <f t="shared" si="0"/>
        <v>4.4489092996555686E-2</v>
      </c>
      <c r="M144" s="15">
        <f t="shared" si="1"/>
        <v>4.404073768235618E-3</v>
      </c>
      <c r="N144" s="12">
        <v>66010</v>
      </c>
      <c r="O144" s="17">
        <v>240928.54800000001</v>
      </c>
      <c r="P144" s="12">
        <v>175030</v>
      </c>
      <c r="S144" s="2"/>
      <c r="U144" s="3"/>
    </row>
    <row r="145" spans="1:21" ht="15.75" customHeight="1">
      <c r="A145" s="25" t="s">
        <v>492</v>
      </c>
      <c r="B145" s="11" t="s">
        <v>493</v>
      </c>
      <c r="C145" s="26">
        <v>3639</v>
      </c>
      <c r="D145" s="26">
        <v>3649</v>
      </c>
      <c r="E145" s="26">
        <v>3639</v>
      </c>
      <c r="F145" s="26">
        <v>3669</v>
      </c>
      <c r="G145" s="26">
        <v>3620</v>
      </c>
      <c r="H145" s="26">
        <v>3621</v>
      </c>
      <c r="I145" s="26">
        <v>3639</v>
      </c>
      <c r="J145" s="28">
        <v>-28</v>
      </c>
      <c r="K145" s="28">
        <v>-10</v>
      </c>
      <c r="L145" s="15">
        <f t="shared" si="0"/>
        <v>3.9322617680826635E-2</v>
      </c>
      <c r="M145" s="15">
        <f t="shared" si="1"/>
        <v>-2.7404768429706767E-3</v>
      </c>
      <c r="N145" s="26">
        <v>78018</v>
      </c>
      <c r="O145" s="29">
        <v>283970.03600000002</v>
      </c>
      <c r="P145" s="26">
        <v>186308</v>
      </c>
      <c r="S145" s="2"/>
      <c r="U145" s="3"/>
    </row>
    <row r="146" spans="1:21" ht="15.75" customHeight="1">
      <c r="A146" s="11" t="s">
        <v>496</v>
      </c>
      <c r="B146" s="11" t="s">
        <v>497</v>
      </c>
      <c r="C146" s="12">
        <v>3621</v>
      </c>
      <c r="D146" s="12">
        <v>3639</v>
      </c>
      <c r="E146" s="12">
        <v>3621</v>
      </c>
      <c r="F146" s="12">
        <v>3625</v>
      </c>
      <c r="G146" s="12">
        <v>3526</v>
      </c>
      <c r="H146" s="12">
        <v>3582</v>
      </c>
      <c r="I146" s="12">
        <v>3585</v>
      </c>
      <c r="J146" s="32">
        <v>-57</v>
      </c>
      <c r="K146" s="32">
        <v>-54</v>
      </c>
      <c r="L146" s="15">
        <f t="shared" si="0"/>
        <v>2.8128587830080369E-2</v>
      </c>
      <c r="M146" s="15">
        <f t="shared" si="1"/>
        <v>-1.483924154987634E-2</v>
      </c>
      <c r="N146" s="12">
        <v>131150</v>
      </c>
      <c r="O146" s="17">
        <v>470283.13799999998</v>
      </c>
      <c r="P146" s="12">
        <v>192008</v>
      </c>
      <c r="S146" s="2"/>
      <c r="U146" s="3"/>
    </row>
    <row r="147" spans="1:21" ht="15.75" customHeight="1">
      <c r="A147" s="25" t="s">
        <v>498</v>
      </c>
      <c r="B147" s="11" t="s">
        <v>499</v>
      </c>
      <c r="C147" s="26">
        <v>3582</v>
      </c>
      <c r="D147" s="26">
        <v>3585</v>
      </c>
      <c r="E147" s="26">
        <v>3582</v>
      </c>
      <c r="F147" s="26">
        <v>3595</v>
      </c>
      <c r="G147" s="26">
        <v>3523</v>
      </c>
      <c r="H147" s="26">
        <v>3532</v>
      </c>
      <c r="I147" s="26">
        <v>3553</v>
      </c>
      <c r="J147" s="28">
        <v>-53</v>
      </c>
      <c r="K147" s="28">
        <v>-32</v>
      </c>
      <c r="L147" s="15">
        <f t="shared" si="0"/>
        <v>1.3777267508610792E-2</v>
      </c>
      <c r="M147" s="15">
        <f t="shared" si="1"/>
        <v>-8.9260808926080893E-3</v>
      </c>
      <c r="N147" s="26">
        <v>93020</v>
      </c>
      <c r="O147" s="29">
        <v>330562.32799999998</v>
      </c>
      <c r="P147" s="26">
        <v>197492</v>
      </c>
      <c r="S147" s="2"/>
      <c r="U147" s="3"/>
    </row>
    <row r="148" spans="1:21" ht="15.75" customHeight="1">
      <c r="A148" s="11" t="s">
        <v>502</v>
      </c>
      <c r="B148" s="11" t="s">
        <v>503</v>
      </c>
      <c r="C148" s="12">
        <v>3532</v>
      </c>
      <c r="D148" s="12">
        <v>3553</v>
      </c>
      <c r="E148" s="12">
        <v>3530</v>
      </c>
      <c r="F148" s="12">
        <v>3548</v>
      </c>
      <c r="G148" s="12">
        <v>3500</v>
      </c>
      <c r="H148" s="12">
        <v>3504</v>
      </c>
      <c r="I148" s="12">
        <v>3524</v>
      </c>
      <c r="J148" s="32">
        <v>-49</v>
      </c>
      <c r="K148" s="32">
        <v>-29</v>
      </c>
      <c r="L148" s="15">
        <f t="shared" si="0"/>
        <v>5.7405281285878304E-3</v>
      </c>
      <c r="M148" s="15">
        <f t="shared" si="1"/>
        <v>-8.1621165212496481E-3</v>
      </c>
      <c r="N148" s="12">
        <v>109616</v>
      </c>
      <c r="O148" s="17">
        <v>386305.83199999999</v>
      </c>
      <c r="P148" s="12">
        <v>205894</v>
      </c>
      <c r="S148" s="2"/>
      <c r="U148" s="3"/>
    </row>
    <row r="149" spans="1:21" ht="15.75" customHeight="1">
      <c r="A149" s="25" t="s">
        <v>506</v>
      </c>
      <c r="B149" s="11" t="s">
        <v>507</v>
      </c>
      <c r="C149" s="26">
        <v>3504</v>
      </c>
      <c r="D149" s="26">
        <v>3524</v>
      </c>
      <c r="E149" s="26">
        <v>3503</v>
      </c>
      <c r="F149" s="26">
        <v>3541</v>
      </c>
      <c r="G149" s="26">
        <v>3496</v>
      </c>
      <c r="H149" s="26">
        <v>3521</v>
      </c>
      <c r="I149" s="26">
        <v>3517</v>
      </c>
      <c r="J149" s="28">
        <v>-3</v>
      </c>
      <c r="K149" s="28">
        <v>-7</v>
      </c>
      <c r="L149" s="15">
        <f t="shared" si="0"/>
        <v>1.0619977037887486E-2</v>
      </c>
      <c r="M149" s="15">
        <f t="shared" si="1"/>
        <v>-1.9863791146424517E-3</v>
      </c>
      <c r="N149" s="26">
        <v>122218</v>
      </c>
      <c r="O149" s="29">
        <v>429900.36200000002</v>
      </c>
      <c r="P149" s="26">
        <v>211884</v>
      </c>
      <c r="S149" s="2"/>
      <c r="U149" s="3"/>
    </row>
    <row r="150" spans="1:21" ht="15.75" customHeight="1">
      <c r="A150" s="11" t="s">
        <v>500</v>
      </c>
      <c r="B150" s="11" t="s">
        <v>501</v>
      </c>
      <c r="C150" s="12">
        <v>3521</v>
      </c>
      <c r="D150" s="12">
        <v>3517</v>
      </c>
      <c r="E150" s="12">
        <v>3518</v>
      </c>
      <c r="F150" s="12">
        <v>3552</v>
      </c>
      <c r="G150" s="12">
        <v>3489</v>
      </c>
      <c r="H150" s="12">
        <v>3503</v>
      </c>
      <c r="I150" s="12">
        <v>3524</v>
      </c>
      <c r="J150" s="32">
        <v>-14</v>
      </c>
      <c r="K150" s="27">
        <v>7</v>
      </c>
      <c r="L150" s="15">
        <f t="shared" si="0"/>
        <v>5.4535017221584384E-3</v>
      </c>
      <c r="M150" s="15">
        <f t="shared" si="1"/>
        <v>1.9903326698891099E-3</v>
      </c>
      <c r="N150" s="12">
        <v>86210</v>
      </c>
      <c r="O150" s="17">
        <v>303878.89</v>
      </c>
      <c r="P150" s="12">
        <v>217756</v>
      </c>
      <c r="S150" s="2"/>
      <c r="U150" s="3"/>
    </row>
    <row r="151" spans="1:21" ht="15.75" customHeight="1">
      <c r="A151" s="25" t="s">
        <v>428</v>
      </c>
      <c r="B151" s="11" t="s">
        <v>429</v>
      </c>
      <c r="C151" s="26">
        <v>3503</v>
      </c>
      <c r="D151" s="26">
        <v>3524</v>
      </c>
      <c r="E151" s="26">
        <v>3500</v>
      </c>
      <c r="F151" s="26">
        <v>3522</v>
      </c>
      <c r="G151" s="26">
        <v>3427</v>
      </c>
      <c r="H151" s="26">
        <v>3468</v>
      </c>
      <c r="I151" s="26">
        <v>3478</v>
      </c>
      <c r="J151" s="28">
        <v>-56</v>
      </c>
      <c r="K151" s="28">
        <v>-46</v>
      </c>
      <c r="L151" s="15">
        <f t="shared" si="0"/>
        <v>-4.5924225028702642E-3</v>
      </c>
      <c r="M151" s="15">
        <f t="shared" si="1"/>
        <v>-1.3053348467650397E-2</v>
      </c>
      <c r="N151" s="26">
        <v>188192</v>
      </c>
      <c r="O151" s="29">
        <v>654678.24600000004</v>
      </c>
      <c r="P151" s="26">
        <v>228484</v>
      </c>
      <c r="S151" s="2"/>
      <c r="U151" s="3"/>
    </row>
    <row r="152" spans="1:21" ht="15.75" customHeight="1">
      <c r="A152" s="11" t="s">
        <v>490</v>
      </c>
      <c r="B152" s="11" t="s">
        <v>491</v>
      </c>
      <c r="C152" s="12">
        <v>3468</v>
      </c>
      <c r="D152" s="12">
        <v>3478</v>
      </c>
      <c r="E152" s="12">
        <v>3468</v>
      </c>
      <c r="F152" s="12">
        <v>3504</v>
      </c>
      <c r="G152" s="12">
        <v>3441</v>
      </c>
      <c r="H152" s="12">
        <v>3502</v>
      </c>
      <c r="I152" s="12">
        <v>3470</v>
      </c>
      <c r="J152" s="27">
        <v>24</v>
      </c>
      <c r="K152" s="32">
        <v>-8</v>
      </c>
      <c r="L152" s="15">
        <f t="shared" si="0"/>
        <v>5.1664753157290473E-3</v>
      </c>
      <c r="M152" s="15">
        <f t="shared" si="1"/>
        <v>-2.3001725129384704E-3</v>
      </c>
      <c r="N152" s="12">
        <v>179922</v>
      </c>
      <c r="O152" s="17">
        <v>624428.24199999997</v>
      </c>
      <c r="P152" s="12">
        <v>238660</v>
      </c>
      <c r="S152" s="2"/>
      <c r="U152" s="3"/>
    </row>
    <row r="153" spans="1:21" ht="15.75" customHeight="1">
      <c r="A153" s="25" t="s">
        <v>460</v>
      </c>
      <c r="B153" s="11" t="s">
        <v>461</v>
      </c>
      <c r="C153" s="26">
        <v>3502</v>
      </c>
      <c r="D153" s="26">
        <v>3470</v>
      </c>
      <c r="E153" s="26">
        <v>3507</v>
      </c>
      <c r="F153" s="26">
        <v>3522</v>
      </c>
      <c r="G153" s="26">
        <v>3479</v>
      </c>
      <c r="H153" s="26">
        <v>3492</v>
      </c>
      <c r="I153" s="26">
        <v>3501</v>
      </c>
      <c r="J153" s="33">
        <v>22</v>
      </c>
      <c r="K153" s="33">
        <v>31</v>
      </c>
      <c r="L153" s="15">
        <f t="shared" si="0"/>
        <v>2.2962112514351321E-3</v>
      </c>
      <c r="M153" s="15">
        <f t="shared" si="1"/>
        <v>8.933717579250721E-3</v>
      </c>
      <c r="N153" s="26">
        <v>113400</v>
      </c>
      <c r="O153" s="29">
        <v>397095.15</v>
      </c>
      <c r="P153" s="26">
        <v>241050</v>
      </c>
      <c r="S153" s="2"/>
      <c r="U153" s="3"/>
    </row>
    <row r="154" spans="1:21" ht="15.75" customHeight="1">
      <c r="A154" s="11" t="s">
        <v>510</v>
      </c>
      <c r="B154" s="11" t="s">
        <v>511</v>
      </c>
      <c r="C154" s="12">
        <v>3492</v>
      </c>
      <c r="D154" s="12">
        <v>3501</v>
      </c>
      <c r="E154" s="12">
        <v>3493</v>
      </c>
      <c r="F154" s="12">
        <v>3540</v>
      </c>
      <c r="G154" s="12">
        <v>3482</v>
      </c>
      <c r="H154" s="12">
        <v>3510</v>
      </c>
      <c r="I154" s="12">
        <v>3514</v>
      </c>
      <c r="J154" s="27">
        <v>9</v>
      </c>
      <c r="K154" s="27">
        <v>13</v>
      </c>
      <c r="L154" s="15">
        <f t="shared" si="0"/>
        <v>7.462686567164179E-3</v>
      </c>
      <c r="M154" s="15">
        <f t="shared" si="1"/>
        <v>3.7132247929163096E-3</v>
      </c>
      <c r="N154" s="12">
        <v>114634</v>
      </c>
      <c r="O154" s="17">
        <v>402908.32799999998</v>
      </c>
      <c r="P154" s="12">
        <v>238554</v>
      </c>
      <c r="S154" s="2"/>
      <c r="U154" s="3"/>
    </row>
    <row r="155" spans="1:21" ht="15.75" customHeight="1">
      <c r="A155" s="25" t="s">
        <v>514</v>
      </c>
      <c r="B155" s="11" t="s">
        <v>515</v>
      </c>
      <c r="C155" s="26">
        <v>3510</v>
      </c>
      <c r="D155" s="26">
        <v>3514</v>
      </c>
      <c r="E155" s="26">
        <v>3510</v>
      </c>
      <c r="F155" s="26">
        <v>3539</v>
      </c>
      <c r="G155" s="26">
        <v>3509</v>
      </c>
      <c r="H155" s="26">
        <v>3531</v>
      </c>
      <c r="I155" s="26">
        <v>3522</v>
      </c>
      <c r="J155" s="33">
        <v>17</v>
      </c>
      <c r="K155" s="33">
        <v>8</v>
      </c>
      <c r="L155" s="15">
        <f t="shared" si="0"/>
        <v>1.3490241102181401E-2</v>
      </c>
      <c r="M155" s="15">
        <f t="shared" si="1"/>
        <v>2.2766078542970974E-3</v>
      </c>
      <c r="N155" s="26">
        <v>133000</v>
      </c>
      <c r="O155" s="29">
        <v>468426.84</v>
      </c>
      <c r="P155" s="26">
        <v>235066</v>
      </c>
      <c r="S155" s="2"/>
      <c r="U155" s="3"/>
    </row>
    <row r="156" spans="1:21" ht="15.75" customHeight="1">
      <c r="A156" s="11" t="s">
        <v>516</v>
      </c>
      <c r="B156" s="11" t="s">
        <v>517</v>
      </c>
      <c r="C156" s="12">
        <v>3531</v>
      </c>
      <c r="D156" s="12">
        <v>3522</v>
      </c>
      <c r="E156" s="12">
        <v>3522</v>
      </c>
      <c r="F156" s="12">
        <v>3544</v>
      </c>
      <c r="G156" s="12">
        <v>3506</v>
      </c>
      <c r="H156" s="12">
        <v>3524</v>
      </c>
      <c r="I156" s="12">
        <v>3525</v>
      </c>
      <c r="J156" s="27">
        <v>2</v>
      </c>
      <c r="K156" s="27">
        <v>3</v>
      </c>
      <c r="L156" s="15">
        <f t="shared" si="0"/>
        <v>1.1481056257175661E-2</v>
      </c>
      <c r="M156" s="15">
        <f t="shared" si="1"/>
        <v>8.5178875638841568E-4</v>
      </c>
      <c r="N156" s="12">
        <v>93650</v>
      </c>
      <c r="O156" s="17">
        <v>330203.44</v>
      </c>
      <c r="P156" s="12">
        <v>239502</v>
      </c>
      <c r="S156" s="2"/>
      <c r="U156" s="3"/>
    </row>
    <row r="157" spans="1:21" ht="15.75" customHeight="1">
      <c r="A157" s="25" t="s">
        <v>520</v>
      </c>
      <c r="B157" s="11" t="s">
        <v>521</v>
      </c>
      <c r="C157" s="26">
        <v>3524</v>
      </c>
      <c r="D157" s="26">
        <v>3525</v>
      </c>
      <c r="E157" s="26">
        <v>3523</v>
      </c>
      <c r="F157" s="26">
        <v>3544</v>
      </c>
      <c r="G157" s="26">
        <v>3512</v>
      </c>
      <c r="H157" s="26">
        <v>3533</v>
      </c>
      <c r="I157" s="26">
        <v>3528</v>
      </c>
      <c r="J157" s="33">
        <v>8</v>
      </c>
      <c r="K157" s="33">
        <v>3</v>
      </c>
      <c r="L157" s="15">
        <f t="shared" si="0"/>
        <v>1.4064293915040185E-2</v>
      </c>
      <c r="M157" s="15">
        <f t="shared" si="1"/>
        <v>8.5106382978723403E-4</v>
      </c>
      <c r="N157" s="26">
        <v>101040</v>
      </c>
      <c r="O157" s="29">
        <v>356514.54800000001</v>
      </c>
      <c r="P157" s="26">
        <v>247310</v>
      </c>
      <c r="S157" s="2"/>
      <c r="U157" s="3"/>
    </row>
    <row r="158" spans="1:21" ht="15.75" customHeight="1">
      <c r="A158" s="11" t="s">
        <v>504</v>
      </c>
      <c r="B158" s="11" t="s">
        <v>505</v>
      </c>
      <c r="C158" s="12">
        <v>3533</v>
      </c>
      <c r="D158" s="12">
        <v>3528</v>
      </c>
      <c r="E158" s="12">
        <v>3540</v>
      </c>
      <c r="F158" s="12">
        <v>3559</v>
      </c>
      <c r="G158" s="12">
        <v>3497</v>
      </c>
      <c r="H158" s="12">
        <v>3503</v>
      </c>
      <c r="I158" s="12">
        <v>3521</v>
      </c>
      <c r="J158" s="32">
        <v>-25</v>
      </c>
      <c r="K158" s="32">
        <v>-7</v>
      </c>
      <c r="L158" s="15">
        <f t="shared" si="0"/>
        <v>5.4535017221584384E-3</v>
      </c>
      <c r="M158" s="15">
        <f t="shared" si="1"/>
        <v>-1.984126984126984E-3</v>
      </c>
      <c r="N158" s="12">
        <v>115444</v>
      </c>
      <c r="O158" s="17">
        <v>406560.41600000003</v>
      </c>
      <c r="P158" s="12">
        <v>256834</v>
      </c>
      <c r="S158" s="2"/>
      <c r="U158" s="3"/>
    </row>
    <row r="159" spans="1:21" ht="15.75" customHeight="1">
      <c r="A159" s="25" t="s">
        <v>494</v>
      </c>
      <c r="B159" s="11" t="s">
        <v>495</v>
      </c>
      <c r="C159" s="26">
        <v>3503</v>
      </c>
      <c r="D159" s="26">
        <v>3521</v>
      </c>
      <c r="E159" s="26">
        <v>3497</v>
      </c>
      <c r="F159" s="26">
        <v>3506</v>
      </c>
      <c r="G159" s="26">
        <v>3451</v>
      </c>
      <c r="H159" s="26">
        <v>3502</v>
      </c>
      <c r="I159" s="26">
        <v>3476</v>
      </c>
      <c r="J159" s="28">
        <v>-19</v>
      </c>
      <c r="K159" s="28">
        <v>-45</v>
      </c>
      <c r="L159" s="15">
        <f t="shared" si="0"/>
        <v>5.1664753157290473E-3</v>
      </c>
      <c r="M159" s="15">
        <f t="shared" si="1"/>
        <v>-1.2780460096563476E-2</v>
      </c>
      <c r="N159" s="26">
        <v>157722</v>
      </c>
      <c r="O159" s="29">
        <v>548373.88199999998</v>
      </c>
      <c r="P159" s="26">
        <v>279366</v>
      </c>
      <c r="S159" s="2"/>
      <c r="U159" s="3"/>
    </row>
    <row r="160" spans="1:21" ht="15.75" customHeight="1">
      <c r="A160" s="11" t="s">
        <v>476</v>
      </c>
      <c r="B160" s="11" t="s">
        <v>477</v>
      </c>
      <c r="C160" s="12">
        <v>3502</v>
      </c>
      <c r="D160" s="12">
        <v>3476</v>
      </c>
      <c r="E160" s="12">
        <v>3494</v>
      </c>
      <c r="F160" s="12">
        <v>3515</v>
      </c>
      <c r="G160" s="12">
        <v>3467</v>
      </c>
      <c r="H160" s="12">
        <v>3500</v>
      </c>
      <c r="I160" s="12">
        <v>3494</v>
      </c>
      <c r="J160" s="27">
        <v>24</v>
      </c>
      <c r="K160" s="27">
        <v>18</v>
      </c>
      <c r="L160" s="15">
        <f t="shared" si="0"/>
        <v>4.5924225028702642E-3</v>
      </c>
      <c r="M160" s="15">
        <f t="shared" si="1"/>
        <v>5.1783659378596084E-3</v>
      </c>
      <c r="N160" s="12">
        <v>150494</v>
      </c>
      <c r="O160" s="17">
        <v>525840.40800000005</v>
      </c>
      <c r="P160" s="12">
        <v>295134</v>
      </c>
      <c r="S160" s="2"/>
      <c r="U160" s="3"/>
    </row>
    <row r="161" spans="1:21" ht="15.75" customHeight="1">
      <c r="A161" s="25" t="s">
        <v>522</v>
      </c>
      <c r="B161" s="11" t="s">
        <v>523</v>
      </c>
      <c r="C161" s="26">
        <v>3500</v>
      </c>
      <c r="D161" s="26">
        <v>3494</v>
      </c>
      <c r="E161" s="26">
        <v>3509</v>
      </c>
      <c r="F161" s="26">
        <v>3532</v>
      </c>
      <c r="G161" s="26">
        <v>3495</v>
      </c>
      <c r="H161" s="26">
        <v>3514</v>
      </c>
      <c r="I161" s="26">
        <v>3514</v>
      </c>
      <c r="J161" s="33">
        <v>20</v>
      </c>
      <c r="K161" s="33">
        <v>20</v>
      </c>
      <c r="L161" s="15">
        <f t="shared" si="0"/>
        <v>8.6107921928817444E-3</v>
      </c>
      <c r="M161" s="15">
        <f t="shared" si="1"/>
        <v>5.7240984544934172E-3</v>
      </c>
      <c r="N161" s="26">
        <v>143548</v>
      </c>
      <c r="O161" s="29">
        <v>504516.89</v>
      </c>
      <c r="P161" s="26">
        <v>316792</v>
      </c>
      <c r="S161" s="2"/>
      <c r="U161" s="3"/>
    </row>
    <row r="162" spans="1:21" ht="15.75" customHeight="1">
      <c r="A162" s="11" t="s">
        <v>382</v>
      </c>
      <c r="B162" s="11" t="s">
        <v>383</v>
      </c>
      <c r="C162" s="12">
        <v>3514</v>
      </c>
      <c r="D162" s="12">
        <v>3514</v>
      </c>
      <c r="E162" s="12">
        <v>3497</v>
      </c>
      <c r="F162" s="12">
        <v>3527</v>
      </c>
      <c r="G162" s="12">
        <v>3437</v>
      </c>
      <c r="H162" s="12">
        <v>3442</v>
      </c>
      <c r="I162" s="12">
        <v>3473</v>
      </c>
      <c r="J162" s="32">
        <v>-72</v>
      </c>
      <c r="K162" s="32">
        <v>-41</v>
      </c>
      <c r="L162" s="15">
        <f t="shared" si="0"/>
        <v>-1.2055109070034443E-2</v>
      </c>
      <c r="M162" s="15">
        <f t="shared" si="1"/>
        <v>-1.1667615253272624E-2</v>
      </c>
      <c r="N162" s="12">
        <v>198892</v>
      </c>
      <c r="O162" s="17">
        <v>690923.71200000006</v>
      </c>
      <c r="P162" s="12">
        <v>346098</v>
      </c>
      <c r="S162" s="2"/>
      <c r="U162" s="3"/>
    </row>
    <row r="163" spans="1:21" ht="15.75" customHeight="1">
      <c r="A163" s="25" t="s">
        <v>252</v>
      </c>
      <c r="B163" s="11" t="s">
        <v>253</v>
      </c>
      <c r="C163" s="26">
        <v>3442</v>
      </c>
      <c r="D163" s="26">
        <v>3473</v>
      </c>
      <c r="E163" s="26">
        <v>3443</v>
      </c>
      <c r="F163" s="26">
        <v>3448</v>
      </c>
      <c r="G163" s="26">
        <v>3348</v>
      </c>
      <c r="H163" s="26">
        <v>3354</v>
      </c>
      <c r="I163" s="26">
        <v>3392</v>
      </c>
      <c r="J163" s="28">
        <v>-119</v>
      </c>
      <c r="K163" s="28">
        <v>-81</v>
      </c>
      <c r="L163" s="15">
        <f t="shared" si="0"/>
        <v>-3.7313432835820892E-2</v>
      </c>
      <c r="M163" s="15">
        <f t="shared" si="1"/>
        <v>-2.3322775698243592E-2</v>
      </c>
      <c r="N163" s="26">
        <v>262184</v>
      </c>
      <c r="O163" s="29">
        <v>889339.35600000003</v>
      </c>
      <c r="P163" s="26">
        <v>402892</v>
      </c>
      <c r="S163" s="2"/>
      <c r="U163" s="3"/>
    </row>
    <row r="164" spans="1:21" ht="15.75" customHeight="1">
      <c r="A164" s="11" t="s">
        <v>312</v>
      </c>
      <c r="B164" s="11" t="s">
        <v>313</v>
      </c>
      <c r="C164" s="12">
        <v>3354</v>
      </c>
      <c r="D164" s="12">
        <v>3392</v>
      </c>
      <c r="E164" s="12">
        <v>3365</v>
      </c>
      <c r="F164" s="12">
        <v>3387</v>
      </c>
      <c r="G164" s="12">
        <v>3313</v>
      </c>
      <c r="H164" s="12">
        <v>3385</v>
      </c>
      <c r="I164" s="12">
        <v>3349</v>
      </c>
      <c r="J164" s="32">
        <v>-7</v>
      </c>
      <c r="K164" s="32">
        <v>-43</v>
      </c>
      <c r="L164" s="15">
        <f t="shared" si="0"/>
        <v>-2.8415614236509758E-2</v>
      </c>
      <c r="M164" s="15">
        <f t="shared" si="1"/>
        <v>-1.2676886792452831E-2</v>
      </c>
      <c r="N164" s="12">
        <v>254548</v>
      </c>
      <c r="O164" s="17">
        <v>852632.36399999994</v>
      </c>
      <c r="P164" s="12">
        <v>416850</v>
      </c>
      <c r="S164" s="2"/>
      <c r="U164" s="3"/>
    </row>
    <row r="165" spans="1:21" ht="15.75" customHeight="1">
      <c r="A165" s="25" t="s">
        <v>240</v>
      </c>
      <c r="B165" s="11" t="s">
        <v>241</v>
      </c>
      <c r="C165" s="26">
        <v>3385</v>
      </c>
      <c r="D165" s="26">
        <v>3349</v>
      </c>
      <c r="E165" s="26">
        <v>3385</v>
      </c>
      <c r="F165" s="26">
        <v>3413</v>
      </c>
      <c r="G165" s="26">
        <v>3336</v>
      </c>
      <c r="H165" s="26">
        <v>3345</v>
      </c>
      <c r="I165" s="26">
        <v>3378</v>
      </c>
      <c r="J165" s="28">
        <v>-4</v>
      </c>
      <c r="K165" s="33">
        <v>29</v>
      </c>
      <c r="L165" s="15">
        <f t="shared" si="0"/>
        <v>-3.9896670493685421E-2</v>
      </c>
      <c r="M165" s="15">
        <f t="shared" si="1"/>
        <v>8.6593012839653628E-3</v>
      </c>
      <c r="N165" s="26">
        <v>224966</v>
      </c>
      <c r="O165" s="29">
        <v>760022.42799999996</v>
      </c>
      <c r="P165" s="26">
        <v>433430</v>
      </c>
      <c r="S165" s="2"/>
      <c r="U165" s="3"/>
    </row>
    <row r="166" spans="1:21" ht="15.75" customHeight="1">
      <c r="A166" s="11" t="s">
        <v>345</v>
      </c>
      <c r="B166" s="11" t="s">
        <v>346</v>
      </c>
      <c r="C166" s="12">
        <v>3345</v>
      </c>
      <c r="D166" s="12">
        <v>3378</v>
      </c>
      <c r="E166" s="12">
        <v>3359</v>
      </c>
      <c r="F166" s="12">
        <v>3410</v>
      </c>
      <c r="G166" s="12">
        <v>3357</v>
      </c>
      <c r="H166" s="12">
        <v>3407</v>
      </c>
      <c r="I166" s="12">
        <v>3383</v>
      </c>
      <c r="J166" s="27">
        <v>29</v>
      </c>
      <c r="K166" s="27">
        <v>5</v>
      </c>
      <c r="L166" s="15">
        <f t="shared" si="0"/>
        <v>-2.2101033295063147E-2</v>
      </c>
      <c r="M166" s="15">
        <f t="shared" si="1"/>
        <v>1.4801657785671995E-3</v>
      </c>
      <c r="N166" s="12">
        <v>307598</v>
      </c>
      <c r="O166" s="17">
        <v>1040762.304</v>
      </c>
      <c r="P166" s="12">
        <v>442756</v>
      </c>
      <c r="S166" s="2"/>
      <c r="U166" s="3"/>
    </row>
    <row r="167" spans="1:21" ht="15.75" customHeight="1">
      <c r="A167" s="11" t="s">
        <v>406</v>
      </c>
      <c r="B167" s="11" t="s">
        <v>407</v>
      </c>
      <c r="C167" s="12">
        <v>3407</v>
      </c>
      <c r="D167" s="12">
        <v>3383</v>
      </c>
      <c r="E167" s="12">
        <v>3403</v>
      </c>
      <c r="F167" s="12">
        <v>3464</v>
      </c>
      <c r="G167" s="12">
        <v>3367</v>
      </c>
      <c r="H167" s="12">
        <v>3460</v>
      </c>
      <c r="I167" s="12">
        <v>3412</v>
      </c>
      <c r="J167" s="27">
        <v>77</v>
      </c>
      <c r="K167" s="27">
        <v>29</v>
      </c>
      <c r="L167" s="15">
        <f t="shared" si="0"/>
        <v>-6.8886337543053958E-3</v>
      </c>
      <c r="M167" s="15">
        <f t="shared" si="1"/>
        <v>8.5722731303576709E-3</v>
      </c>
      <c r="N167" s="12">
        <v>369682</v>
      </c>
      <c r="O167" s="17">
        <v>1261586.4339999999</v>
      </c>
      <c r="P167" s="12">
        <v>455388</v>
      </c>
      <c r="S167" s="2"/>
      <c r="U167" s="3"/>
    </row>
    <row r="168" spans="1:21" ht="15.75" customHeight="1">
      <c r="A168" s="25" t="s">
        <v>398</v>
      </c>
      <c r="B168" s="11" t="s">
        <v>399</v>
      </c>
      <c r="C168" s="26">
        <v>3460</v>
      </c>
      <c r="D168" s="26">
        <v>3412</v>
      </c>
      <c r="E168" s="26">
        <v>3450</v>
      </c>
      <c r="F168" s="26">
        <v>3469</v>
      </c>
      <c r="G168" s="26">
        <v>3425</v>
      </c>
      <c r="H168" s="26">
        <v>3454</v>
      </c>
      <c r="I168" s="26">
        <v>3449</v>
      </c>
      <c r="J168" s="33">
        <v>42</v>
      </c>
      <c r="K168" s="33">
        <v>37</v>
      </c>
      <c r="L168" s="15">
        <f t="shared" si="0"/>
        <v>-8.6107921928817444E-3</v>
      </c>
      <c r="M168" s="15">
        <f t="shared" si="1"/>
        <v>1.0844079718640093E-2</v>
      </c>
      <c r="N168" s="26">
        <v>247470</v>
      </c>
      <c r="O168" s="29">
        <v>853525.01199999999</v>
      </c>
      <c r="P168" s="26">
        <v>453284</v>
      </c>
      <c r="S168" s="2"/>
      <c r="U168" s="3"/>
    </row>
    <row r="169" spans="1:21" ht="15.75" customHeight="1">
      <c r="A169" s="11" t="s">
        <v>420</v>
      </c>
      <c r="B169" s="11" t="s">
        <v>421</v>
      </c>
      <c r="C169" s="12">
        <v>3454</v>
      </c>
      <c r="D169" s="12">
        <v>3449</v>
      </c>
      <c r="E169" s="12">
        <v>3450</v>
      </c>
      <c r="F169" s="12">
        <v>3481</v>
      </c>
      <c r="G169" s="12">
        <v>3426</v>
      </c>
      <c r="H169" s="12">
        <v>3465</v>
      </c>
      <c r="I169" s="12">
        <v>3457</v>
      </c>
      <c r="J169" s="27">
        <v>16</v>
      </c>
      <c r="K169" s="27">
        <v>8</v>
      </c>
      <c r="L169" s="15">
        <f t="shared" si="0"/>
        <v>-5.4535017221584384E-3</v>
      </c>
      <c r="M169" s="15">
        <f t="shared" si="1"/>
        <v>2.3195129022905189E-3</v>
      </c>
      <c r="N169" s="12">
        <v>281796</v>
      </c>
      <c r="O169" s="17">
        <v>974290.35600000003</v>
      </c>
      <c r="P169" s="12">
        <v>456742</v>
      </c>
      <c r="S169" s="2"/>
      <c r="U169" s="3"/>
    </row>
    <row r="170" spans="1:21" ht="15.75" customHeight="1">
      <c r="A170" s="25" t="s">
        <v>386</v>
      </c>
      <c r="B170" s="11" t="s">
        <v>387</v>
      </c>
      <c r="C170" s="26">
        <v>3465</v>
      </c>
      <c r="D170" s="26">
        <v>3457</v>
      </c>
      <c r="E170" s="26">
        <v>3465</v>
      </c>
      <c r="F170" s="26">
        <v>3497</v>
      </c>
      <c r="G170" s="26">
        <v>3442</v>
      </c>
      <c r="H170" s="26">
        <v>3442</v>
      </c>
      <c r="I170" s="26">
        <v>3469</v>
      </c>
      <c r="J170" s="28">
        <v>-15</v>
      </c>
      <c r="K170" s="33">
        <v>12</v>
      </c>
      <c r="L170" s="15">
        <f t="shared" si="0"/>
        <v>-1.2055109070034443E-2</v>
      </c>
      <c r="M170" s="15">
        <f t="shared" si="1"/>
        <v>3.4712178189181373E-3</v>
      </c>
      <c r="N170" s="26">
        <v>455862</v>
      </c>
      <c r="O170" s="29">
        <v>1581605.5319999999</v>
      </c>
      <c r="P170" s="26">
        <v>497356</v>
      </c>
      <c r="S170" s="2"/>
      <c r="U170" s="3"/>
    </row>
    <row r="171" spans="1:21" ht="15.75" customHeight="1">
      <c r="A171" s="11" t="s">
        <v>324</v>
      </c>
      <c r="B171" s="11" t="s">
        <v>325</v>
      </c>
      <c r="C171" s="12">
        <v>3442</v>
      </c>
      <c r="D171" s="12">
        <v>3469</v>
      </c>
      <c r="E171" s="12">
        <v>3441</v>
      </c>
      <c r="F171" s="12">
        <v>3453</v>
      </c>
      <c r="G171" s="12">
        <v>3390</v>
      </c>
      <c r="H171" s="12">
        <v>3394</v>
      </c>
      <c r="I171" s="12">
        <v>3431</v>
      </c>
      <c r="J171" s="32">
        <v>-75</v>
      </c>
      <c r="K171" s="32">
        <v>-38</v>
      </c>
      <c r="L171" s="15">
        <f t="shared" si="0"/>
        <v>-2.5832376578645237E-2</v>
      </c>
      <c r="M171" s="15">
        <f t="shared" si="1"/>
        <v>-1.0954165465552033E-2</v>
      </c>
      <c r="N171" s="12">
        <v>359774</v>
      </c>
      <c r="O171" s="17">
        <v>1234441.6680000001</v>
      </c>
      <c r="P171" s="12">
        <v>512928</v>
      </c>
      <c r="S171" s="2"/>
      <c r="U171" s="3"/>
    </row>
    <row r="172" spans="1:21" ht="15.75" customHeight="1">
      <c r="A172" s="25" t="s">
        <v>530</v>
      </c>
      <c r="B172" s="11" t="s">
        <v>531</v>
      </c>
      <c r="C172" s="26">
        <v>3394</v>
      </c>
      <c r="D172" s="26">
        <v>3431</v>
      </c>
      <c r="E172" s="26">
        <v>3423</v>
      </c>
      <c r="F172" s="26">
        <v>3537</v>
      </c>
      <c r="G172" s="26">
        <v>3420</v>
      </c>
      <c r="H172" s="26">
        <v>3528</v>
      </c>
      <c r="I172" s="26">
        <v>3482</v>
      </c>
      <c r="J172" s="33">
        <v>97</v>
      </c>
      <c r="K172" s="33">
        <v>51</v>
      </c>
      <c r="L172" s="15">
        <f t="shared" si="0"/>
        <v>1.2629161882893225E-2</v>
      </c>
      <c r="M172" s="15">
        <f t="shared" si="1"/>
        <v>1.4864470999708539E-2</v>
      </c>
      <c r="N172" s="26">
        <v>864636</v>
      </c>
      <c r="O172" s="29">
        <v>3011010.3820000002</v>
      </c>
      <c r="P172" s="26">
        <v>504942</v>
      </c>
      <c r="S172" s="2"/>
      <c r="U172" s="3"/>
    </row>
    <row r="173" spans="1:21" ht="15.75" customHeight="1">
      <c r="A173" s="11" t="s">
        <v>526</v>
      </c>
      <c r="B173" s="11" t="s">
        <v>527</v>
      </c>
      <c r="C173" s="12">
        <v>3528</v>
      </c>
      <c r="D173" s="12">
        <v>3482</v>
      </c>
      <c r="E173" s="12">
        <v>3533</v>
      </c>
      <c r="F173" s="12">
        <v>3552</v>
      </c>
      <c r="G173" s="12">
        <v>3505</v>
      </c>
      <c r="H173" s="12">
        <v>3522</v>
      </c>
      <c r="I173" s="12">
        <v>3530</v>
      </c>
      <c r="J173" s="27">
        <v>40</v>
      </c>
      <c r="K173" s="27">
        <v>48</v>
      </c>
      <c r="L173" s="15">
        <f t="shared" si="0"/>
        <v>1.0907003444316877E-2</v>
      </c>
      <c r="M173" s="15">
        <f t="shared" si="1"/>
        <v>1.3785180930499713E-2</v>
      </c>
      <c r="N173" s="12">
        <v>451970</v>
      </c>
      <c r="O173" s="17">
        <v>1595661.0419999999</v>
      </c>
      <c r="P173" s="12">
        <v>522188</v>
      </c>
      <c r="S173" s="2"/>
      <c r="U173" s="3"/>
    </row>
    <row r="174" spans="1:21" ht="15.75" customHeight="1">
      <c r="A174" s="25" t="s">
        <v>524</v>
      </c>
      <c r="B174" s="11" t="s">
        <v>525</v>
      </c>
      <c r="C174" s="26">
        <v>3522</v>
      </c>
      <c r="D174" s="26">
        <v>3530</v>
      </c>
      <c r="E174" s="26">
        <v>3522</v>
      </c>
      <c r="F174" s="26">
        <v>3537</v>
      </c>
      <c r="G174" s="26">
        <v>3500</v>
      </c>
      <c r="H174" s="26">
        <v>3515</v>
      </c>
      <c r="I174" s="26">
        <v>3516</v>
      </c>
      <c r="J174" s="28">
        <v>-15</v>
      </c>
      <c r="K174" s="28">
        <v>-14</v>
      </c>
      <c r="L174" s="15">
        <f t="shared" si="0"/>
        <v>8.8978185993111372E-3</v>
      </c>
      <c r="M174" s="15">
        <f t="shared" si="1"/>
        <v>-3.9660056657223799E-3</v>
      </c>
      <c r="N174" s="26">
        <v>306062</v>
      </c>
      <c r="O174" s="29">
        <v>1076270.1880000001</v>
      </c>
      <c r="P174" s="26">
        <v>526944</v>
      </c>
      <c r="S174" s="2"/>
      <c r="U174" s="3"/>
    </row>
    <row r="175" spans="1:21" ht="15.75" customHeight="1">
      <c r="A175" s="11" t="s">
        <v>538</v>
      </c>
      <c r="B175" s="11" t="s">
        <v>539</v>
      </c>
      <c r="C175" s="12">
        <v>3515</v>
      </c>
      <c r="D175" s="12">
        <v>3516</v>
      </c>
      <c r="E175" s="12">
        <v>3520</v>
      </c>
      <c r="F175" s="12">
        <v>3568</v>
      </c>
      <c r="G175" s="12">
        <v>3494</v>
      </c>
      <c r="H175" s="12">
        <v>3568</v>
      </c>
      <c r="I175" s="12">
        <v>3522</v>
      </c>
      <c r="J175" s="27">
        <v>52</v>
      </c>
      <c r="K175" s="27">
        <v>6</v>
      </c>
      <c r="L175" s="15">
        <f t="shared" si="0"/>
        <v>2.4110218140068886E-2</v>
      </c>
      <c r="M175" s="15">
        <f t="shared" si="1"/>
        <v>1.7064846416382253E-3</v>
      </c>
      <c r="N175" s="12">
        <v>441280</v>
      </c>
      <c r="O175" s="17">
        <v>1554498.82</v>
      </c>
      <c r="P175" s="12">
        <v>504822</v>
      </c>
      <c r="S175" s="2"/>
      <c r="U175" s="3"/>
    </row>
    <row r="176" spans="1:21" ht="15.75" customHeight="1">
      <c r="A176" s="25" t="s">
        <v>542</v>
      </c>
      <c r="B176" s="11" t="s">
        <v>543</v>
      </c>
      <c r="C176" s="26">
        <v>3568</v>
      </c>
      <c r="D176" s="26">
        <v>3522</v>
      </c>
      <c r="E176" s="26">
        <v>3581</v>
      </c>
      <c r="F176" s="26">
        <v>3581</v>
      </c>
      <c r="G176" s="26">
        <v>3540</v>
      </c>
      <c r="H176" s="26">
        <v>3564</v>
      </c>
      <c r="I176" s="26">
        <v>3559</v>
      </c>
      <c r="J176" s="33">
        <v>42</v>
      </c>
      <c r="K176" s="33">
        <v>37</v>
      </c>
      <c r="L176" s="15">
        <f t="shared" si="0"/>
        <v>2.2962112514351322E-2</v>
      </c>
      <c r="M176" s="15">
        <f t="shared" si="1"/>
        <v>1.0505394662123793E-2</v>
      </c>
      <c r="N176" s="26">
        <v>290884</v>
      </c>
      <c r="O176" s="29">
        <v>1035333.518</v>
      </c>
      <c r="P176" s="26">
        <v>509962</v>
      </c>
      <c r="S176" s="2"/>
      <c r="U176" s="3"/>
    </row>
    <row r="177" spans="1:21" ht="15.75" customHeight="1">
      <c r="A177" s="11" t="s">
        <v>532</v>
      </c>
      <c r="B177" s="11" t="s">
        <v>533</v>
      </c>
      <c r="C177" s="12">
        <v>3564</v>
      </c>
      <c r="D177" s="12">
        <v>3559</v>
      </c>
      <c r="E177" s="12">
        <v>3560</v>
      </c>
      <c r="F177" s="12">
        <v>3570</v>
      </c>
      <c r="G177" s="12">
        <v>3516</v>
      </c>
      <c r="H177" s="12">
        <v>3529</v>
      </c>
      <c r="I177" s="12">
        <v>3542</v>
      </c>
      <c r="J177" s="32">
        <v>-30</v>
      </c>
      <c r="K177" s="32">
        <v>-17</v>
      </c>
      <c r="L177" s="15">
        <f t="shared" si="0"/>
        <v>1.2916188289322618E-2</v>
      </c>
      <c r="M177" s="15">
        <f t="shared" si="1"/>
        <v>-4.776622646810902E-3</v>
      </c>
      <c r="N177" s="12">
        <v>309164</v>
      </c>
      <c r="O177" s="17">
        <v>1095305.882</v>
      </c>
      <c r="P177" s="12">
        <v>499622</v>
      </c>
      <c r="S177" s="2"/>
      <c r="U177" s="3"/>
    </row>
    <row r="178" spans="1:21" ht="15.75" customHeight="1">
      <c r="A178" s="25" t="s">
        <v>512</v>
      </c>
      <c r="B178" s="11" t="s">
        <v>513</v>
      </c>
      <c r="C178" s="26">
        <v>3529</v>
      </c>
      <c r="D178" s="26">
        <v>3542</v>
      </c>
      <c r="E178" s="26">
        <v>3532</v>
      </c>
      <c r="F178" s="26">
        <v>3551</v>
      </c>
      <c r="G178" s="26">
        <v>3508</v>
      </c>
      <c r="H178" s="26">
        <v>3510</v>
      </c>
      <c r="I178" s="26">
        <v>3528</v>
      </c>
      <c r="J178" s="28">
        <v>-32</v>
      </c>
      <c r="K178" s="28">
        <v>-14</v>
      </c>
      <c r="L178" s="15">
        <f t="shared" si="0"/>
        <v>7.462686567164179E-3</v>
      </c>
      <c r="M178" s="15">
        <f t="shared" si="1"/>
        <v>-3.952569169960474E-3</v>
      </c>
      <c r="N178" s="26">
        <v>348692</v>
      </c>
      <c r="O178" s="29">
        <v>1230350.956</v>
      </c>
      <c r="P178" s="26">
        <v>504144</v>
      </c>
      <c r="S178" s="2"/>
      <c r="U178" s="3"/>
    </row>
    <row r="179" spans="1:21" ht="15.75" customHeight="1">
      <c r="A179" s="11" t="s">
        <v>368</v>
      </c>
      <c r="B179" s="11" t="s">
        <v>369</v>
      </c>
      <c r="C179" s="12">
        <v>3510</v>
      </c>
      <c r="D179" s="12">
        <v>3528</v>
      </c>
      <c r="E179" s="12">
        <v>3500</v>
      </c>
      <c r="F179" s="12">
        <v>3506</v>
      </c>
      <c r="G179" s="12">
        <v>3414</v>
      </c>
      <c r="H179" s="12">
        <v>3428</v>
      </c>
      <c r="I179" s="12">
        <v>3462</v>
      </c>
      <c r="J179" s="32">
        <v>-100</v>
      </c>
      <c r="K179" s="32">
        <v>-66</v>
      </c>
      <c r="L179" s="15">
        <f t="shared" si="0"/>
        <v>-1.6073478760045924E-2</v>
      </c>
      <c r="M179" s="15">
        <f t="shared" si="1"/>
        <v>-1.8707482993197279E-2</v>
      </c>
      <c r="N179" s="12">
        <v>548806</v>
      </c>
      <c r="O179" s="17">
        <v>1900372.6780000001</v>
      </c>
      <c r="P179" s="12">
        <v>491916</v>
      </c>
      <c r="S179" s="2"/>
      <c r="U179" s="3"/>
    </row>
    <row r="180" spans="1:21" ht="15.75" customHeight="1">
      <c r="A180" s="25" t="s">
        <v>336</v>
      </c>
      <c r="B180" s="11" t="s">
        <v>337</v>
      </c>
      <c r="C180" s="26">
        <v>3428</v>
      </c>
      <c r="D180" s="26">
        <v>3462</v>
      </c>
      <c r="E180" s="26">
        <v>3411</v>
      </c>
      <c r="F180" s="26">
        <v>3431</v>
      </c>
      <c r="G180" s="26">
        <v>3384</v>
      </c>
      <c r="H180" s="26">
        <v>3400</v>
      </c>
      <c r="I180" s="26">
        <v>3407</v>
      </c>
      <c r="J180" s="28">
        <v>-62</v>
      </c>
      <c r="K180" s="28">
        <v>-55</v>
      </c>
      <c r="L180" s="15">
        <f t="shared" si="0"/>
        <v>-2.4110218140068886E-2</v>
      </c>
      <c r="M180" s="15">
        <f t="shared" si="1"/>
        <v>-1.5886770652801849E-2</v>
      </c>
      <c r="N180" s="26">
        <v>418374</v>
      </c>
      <c r="O180" s="29">
        <v>1425466.058</v>
      </c>
      <c r="P180" s="26">
        <v>512558</v>
      </c>
      <c r="S180" s="2"/>
      <c r="U180" s="3"/>
    </row>
    <row r="181" spans="1:21" ht="15.75" customHeight="1">
      <c r="A181" s="11" t="s">
        <v>508</v>
      </c>
      <c r="B181" s="11" t="s">
        <v>509</v>
      </c>
      <c r="C181" s="12">
        <v>3400</v>
      </c>
      <c r="D181" s="12">
        <v>3407</v>
      </c>
      <c r="E181" s="12">
        <v>3400</v>
      </c>
      <c r="F181" s="12">
        <v>3516</v>
      </c>
      <c r="G181" s="12">
        <v>3395</v>
      </c>
      <c r="H181" s="12">
        <v>3509</v>
      </c>
      <c r="I181" s="12">
        <v>3459</v>
      </c>
      <c r="J181" s="27">
        <v>102</v>
      </c>
      <c r="K181" s="27">
        <v>52</v>
      </c>
      <c r="L181" s="15">
        <f t="shared" si="0"/>
        <v>7.1756601607347878E-3</v>
      </c>
      <c r="M181" s="15">
        <f t="shared" si="1"/>
        <v>1.5262694452597593E-2</v>
      </c>
      <c r="N181" s="12">
        <v>540960</v>
      </c>
      <c r="O181" s="17">
        <v>1871632.33</v>
      </c>
      <c r="P181" s="12">
        <v>506114</v>
      </c>
      <c r="S181" s="2"/>
      <c r="U181" s="3"/>
    </row>
    <row r="182" spans="1:21" ht="15.75" customHeight="1">
      <c r="A182" s="25" t="s">
        <v>480</v>
      </c>
      <c r="B182" s="11" t="s">
        <v>481</v>
      </c>
      <c r="C182" s="26">
        <v>3509</v>
      </c>
      <c r="D182" s="26">
        <v>3459</v>
      </c>
      <c r="E182" s="26">
        <v>3510</v>
      </c>
      <c r="F182" s="26">
        <v>3547</v>
      </c>
      <c r="G182" s="26">
        <v>3494</v>
      </c>
      <c r="H182" s="26">
        <v>3501</v>
      </c>
      <c r="I182" s="26">
        <v>3522</v>
      </c>
      <c r="J182" s="33">
        <v>42</v>
      </c>
      <c r="K182" s="33">
        <v>63</v>
      </c>
      <c r="L182" s="15">
        <f t="shared" si="0"/>
        <v>4.8794489092996553E-3</v>
      </c>
      <c r="M182" s="15">
        <f t="shared" si="1"/>
        <v>1.8213356461405029E-2</v>
      </c>
      <c r="N182" s="26">
        <v>520922</v>
      </c>
      <c r="O182" s="29">
        <v>1835051.7760000001</v>
      </c>
      <c r="P182" s="26">
        <v>519014</v>
      </c>
      <c r="S182" s="2"/>
      <c r="U182" s="3"/>
    </row>
    <row r="183" spans="1:21" ht="15.75" customHeight="1">
      <c r="A183" s="11" t="s">
        <v>518</v>
      </c>
      <c r="B183" s="11" t="s">
        <v>519</v>
      </c>
      <c r="C183" s="12">
        <v>3501</v>
      </c>
      <c r="D183" s="12">
        <v>3522</v>
      </c>
      <c r="E183" s="12">
        <v>3510</v>
      </c>
      <c r="F183" s="12">
        <v>3534</v>
      </c>
      <c r="G183" s="12">
        <v>3505</v>
      </c>
      <c r="H183" s="12">
        <v>3511</v>
      </c>
      <c r="I183" s="12">
        <v>3518</v>
      </c>
      <c r="J183" s="32">
        <v>-11</v>
      </c>
      <c r="K183" s="32">
        <v>-4</v>
      </c>
      <c r="L183" s="15">
        <f t="shared" si="0"/>
        <v>7.749712973593571E-3</v>
      </c>
      <c r="M183" s="15">
        <f t="shared" si="1"/>
        <v>-1.1357183418512209E-3</v>
      </c>
      <c r="N183" s="12">
        <v>358970</v>
      </c>
      <c r="O183" s="17">
        <v>1262873.24</v>
      </c>
      <c r="P183" s="12">
        <v>536874</v>
      </c>
      <c r="S183" s="2"/>
      <c r="U183" s="3"/>
    </row>
    <row r="184" spans="1:21" ht="15.75" customHeight="1">
      <c r="A184" s="25" t="s">
        <v>410</v>
      </c>
      <c r="B184" s="11" t="s">
        <v>411</v>
      </c>
      <c r="C184" s="26">
        <v>3511</v>
      </c>
      <c r="D184" s="26">
        <v>3518</v>
      </c>
      <c r="E184" s="26">
        <v>3512</v>
      </c>
      <c r="F184" s="26">
        <v>3528</v>
      </c>
      <c r="G184" s="26">
        <v>3448</v>
      </c>
      <c r="H184" s="26">
        <v>3460</v>
      </c>
      <c r="I184" s="26">
        <v>3490</v>
      </c>
      <c r="J184" s="28">
        <v>-58</v>
      </c>
      <c r="K184" s="28">
        <v>-28</v>
      </c>
      <c r="L184" s="15">
        <f t="shared" si="0"/>
        <v>-6.8886337543053958E-3</v>
      </c>
      <c r="M184" s="15">
        <f t="shared" si="1"/>
        <v>-7.9590676520750435E-3</v>
      </c>
      <c r="N184" s="26">
        <v>555098</v>
      </c>
      <c r="O184" s="29">
        <v>1937841.5079999999</v>
      </c>
      <c r="P184" s="26">
        <v>536294</v>
      </c>
      <c r="S184" s="2"/>
      <c r="U184" s="3"/>
    </row>
    <row r="185" spans="1:21" ht="15.75" customHeight="1">
      <c r="A185" s="11" t="s">
        <v>388</v>
      </c>
      <c r="B185" s="11" t="s">
        <v>389</v>
      </c>
      <c r="C185" s="12">
        <v>3460</v>
      </c>
      <c r="D185" s="12">
        <v>3490</v>
      </c>
      <c r="E185" s="12">
        <v>3468</v>
      </c>
      <c r="F185" s="12">
        <v>3476</v>
      </c>
      <c r="G185" s="12">
        <v>3433</v>
      </c>
      <c r="H185" s="12">
        <v>3443</v>
      </c>
      <c r="I185" s="12">
        <v>3450</v>
      </c>
      <c r="J185" s="32">
        <v>-47</v>
      </c>
      <c r="K185" s="32">
        <v>-40</v>
      </c>
      <c r="L185" s="15">
        <f t="shared" si="0"/>
        <v>-1.1768082663605052E-2</v>
      </c>
      <c r="M185" s="15">
        <f t="shared" si="1"/>
        <v>-1.1461318051575931E-2</v>
      </c>
      <c r="N185" s="12">
        <v>312858</v>
      </c>
      <c r="O185" s="17">
        <v>1079586.824</v>
      </c>
      <c r="P185" s="12">
        <v>514620</v>
      </c>
      <c r="S185" s="2"/>
      <c r="U185" s="3"/>
    </row>
    <row r="186" spans="1:21" ht="15.75" customHeight="1">
      <c r="A186" s="25" t="s">
        <v>414</v>
      </c>
      <c r="B186" s="11" t="s">
        <v>415</v>
      </c>
      <c r="C186" s="26">
        <v>3443</v>
      </c>
      <c r="D186" s="26">
        <v>3450</v>
      </c>
      <c r="E186" s="26">
        <v>3445</v>
      </c>
      <c r="F186" s="26">
        <v>3527</v>
      </c>
      <c r="G186" s="26">
        <v>3441</v>
      </c>
      <c r="H186" s="26">
        <v>3463</v>
      </c>
      <c r="I186" s="26">
        <v>3480</v>
      </c>
      <c r="J186" s="33">
        <v>13</v>
      </c>
      <c r="K186" s="33">
        <v>30</v>
      </c>
      <c r="L186" s="15">
        <f t="shared" si="0"/>
        <v>-6.0275545350172216E-3</v>
      </c>
      <c r="M186" s="15">
        <f t="shared" si="1"/>
        <v>8.6956521739130436E-3</v>
      </c>
      <c r="N186" s="26">
        <v>451016</v>
      </c>
      <c r="O186" s="29">
        <v>1569858.0379999999</v>
      </c>
      <c r="P186" s="26">
        <v>491384</v>
      </c>
      <c r="S186" s="2"/>
      <c r="U186" s="3"/>
    </row>
    <row r="187" spans="1:21" ht="15.75" customHeight="1">
      <c r="A187" s="11" t="s">
        <v>356</v>
      </c>
      <c r="B187" s="11" t="s">
        <v>357</v>
      </c>
      <c r="C187" s="12">
        <v>3463</v>
      </c>
      <c r="D187" s="12">
        <v>3480</v>
      </c>
      <c r="E187" s="12">
        <v>3455</v>
      </c>
      <c r="F187" s="12">
        <v>3462</v>
      </c>
      <c r="G187" s="12">
        <v>3410</v>
      </c>
      <c r="H187" s="12">
        <v>3416</v>
      </c>
      <c r="I187" s="12">
        <v>3436</v>
      </c>
      <c r="J187" s="13">
        <v>-64</v>
      </c>
      <c r="K187" s="13">
        <v>-44</v>
      </c>
      <c r="L187" s="15">
        <f t="shared" si="0"/>
        <v>-1.9517795637198621E-2</v>
      </c>
      <c r="M187" s="15">
        <f t="shared" si="1"/>
        <v>-1.264367816091954E-2</v>
      </c>
      <c r="N187" s="12">
        <v>265062</v>
      </c>
      <c r="O187" s="17">
        <v>910995.65599999996</v>
      </c>
      <c r="P187" s="12">
        <v>487006</v>
      </c>
      <c r="S187" s="2"/>
      <c r="U187" s="3"/>
    </row>
    <row r="188" spans="1:21" ht="15.75" customHeight="1">
      <c r="A188" s="19" t="s">
        <v>372</v>
      </c>
      <c r="B188" s="11" t="s">
        <v>373</v>
      </c>
      <c r="C188" s="20">
        <v>3416</v>
      </c>
      <c r="D188" s="20">
        <v>3436</v>
      </c>
      <c r="E188" s="20">
        <v>3421</v>
      </c>
      <c r="F188" s="20">
        <v>3441</v>
      </c>
      <c r="G188" s="20">
        <v>3377</v>
      </c>
      <c r="H188" s="20">
        <v>3428</v>
      </c>
      <c r="I188" s="20">
        <v>3411</v>
      </c>
      <c r="J188" s="22">
        <v>-8</v>
      </c>
      <c r="K188" s="22">
        <v>-25</v>
      </c>
      <c r="L188" s="15">
        <f t="shared" si="0"/>
        <v>-1.6073478760045924E-2</v>
      </c>
      <c r="M188" s="15">
        <f t="shared" si="1"/>
        <v>-7.2759022118742724E-3</v>
      </c>
      <c r="N188" s="20">
        <v>508628</v>
      </c>
      <c r="O188" s="23">
        <v>1735097.9580000001</v>
      </c>
      <c r="P188" s="20">
        <v>511694</v>
      </c>
      <c r="S188" s="2"/>
      <c r="U188" s="3"/>
    </row>
    <row r="189" spans="1:21" ht="15.75" customHeight="1">
      <c r="A189" s="11" t="s">
        <v>332</v>
      </c>
      <c r="B189" s="11" t="s">
        <v>333</v>
      </c>
      <c r="C189" s="12">
        <v>3428</v>
      </c>
      <c r="D189" s="12">
        <v>3411</v>
      </c>
      <c r="E189" s="12">
        <v>3445</v>
      </c>
      <c r="F189" s="12">
        <v>3445</v>
      </c>
      <c r="G189" s="12">
        <v>3380</v>
      </c>
      <c r="H189" s="12">
        <v>3399</v>
      </c>
      <c r="I189" s="12">
        <v>3406</v>
      </c>
      <c r="J189" s="13">
        <v>-12</v>
      </c>
      <c r="K189" s="13">
        <v>-5</v>
      </c>
      <c r="L189" s="15">
        <f t="shared" si="0"/>
        <v>-2.4397244546498279E-2</v>
      </c>
      <c r="M189" s="15">
        <f t="shared" si="1"/>
        <v>-1.4658457930225739E-3</v>
      </c>
      <c r="N189" s="12">
        <v>458314</v>
      </c>
      <c r="O189" s="17">
        <v>1561472.5819999999</v>
      </c>
      <c r="P189" s="12">
        <v>525508</v>
      </c>
      <c r="S189" s="2"/>
      <c r="U189" s="3"/>
    </row>
    <row r="190" spans="1:21" ht="15.75" customHeight="1">
      <c r="A190" s="19" t="s">
        <v>290</v>
      </c>
      <c r="B190" s="11" t="s">
        <v>291</v>
      </c>
      <c r="C190" s="20">
        <v>3399</v>
      </c>
      <c r="D190" s="20">
        <v>3406</v>
      </c>
      <c r="E190" s="20">
        <v>3401</v>
      </c>
      <c r="F190" s="20">
        <v>3403</v>
      </c>
      <c r="G190" s="20">
        <v>3345</v>
      </c>
      <c r="H190" s="20">
        <v>3372</v>
      </c>
      <c r="I190" s="20">
        <v>3370</v>
      </c>
      <c r="J190" s="22">
        <v>-34</v>
      </c>
      <c r="K190" s="22">
        <v>-36</v>
      </c>
      <c r="L190" s="15">
        <f t="shared" si="0"/>
        <v>-3.2146957520091848E-2</v>
      </c>
      <c r="M190" s="15">
        <f t="shared" si="1"/>
        <v>-1.0569583088667059E-2</v>
      </c>
      <c r="N190" s="20">
        <v>548648</v>
      </c>
      <c r="O190" s="23">
        <v>1849429.6980000001</v>
      </c>
      <c r="P190" s="20">
        <v>588310</v>
      </c>
      <c r="S190" s="2"/>
      <c r="U190" s="3"/>
    </row>
    <row r="191" spans="1:21" ht="15.75" customHeight="1">
      <c r="A191" s="11" t="s">
        <v>238</v>
      </c>
      <c r="B191" s="11" t="s">
        <v>239</v>
      </c>
      <c r="C191" s="12">
        <v>3372</v>
      </c>
      <c r="D191" s="12">
        <v>3370</v>
      </c>
      <c r="E191" s="12">
        <v>3375</v>
      </c>
      <c r="F191" s="12">
        <v>3402</v>
      </c>
      <c r="G191" s="12">
        <v>3343</v>
      </c>
      <c r="H191" s="12">
        <v>3344</v>
      </c>
      <c r="I191" s="12">
        <v>3374</v>
      </c>
      <c r="J191" s="13">
        <v>-26</v>
      </c>
      <c r="K191" s="27">
        <v>4</v>
      </c>
      <c r="L191" s="15">
        <f t="shared" si="0"/>
        <v>-4.0183696900114814E-2</v>
      </c>
      <c r="M191" s="15">
        <f t="shared" si="1"/>
        <v>1.1869436201780415E-3</v>
      </c>
      <c r="N191" s="12">
        <v>504790</v>
      </c>
      <c r="O191" s="17">
        <v>1703638.274</v>
      </c>
      <c r="P191" s="12">
        <v>602612</v>
      </c>
      <c r="S191" s="2"/>
      <c r="U191" s="3"/>
    </row>
    <row r="192" spans="1:21" ht="15.75" customHeight="1">
      <c r="A192" s="19" t="s">
        <v>232</v>
      </c>
      <c r="B192" s="11" t="s">
        <v>233</v>
      </c>
      <c r="C192" s="20">
        <v>3344</v>
      </c>
      <c r="D192" s="20">
        <v>3374</v>
      </c>
      <c r="E192" s="20">
        <v>3341</v>
      </c>
      <c r="F192" s="20">
        <v>3347</v>
      </c>
      <c r="G192" s="20">
        <v>3294</v>
      </c>
      <c r="H192" s="20">
        <v>3331</v>
      </c>
      <c r="I192" s="20">
        <v>3318</v>
      </c>
      <c r="J192" s="22">
        <v>-43</v>
      </c>
      <c r="K192" s="22">
        <v>-56</v>
      </c>
      <c r="L192" s="15">
        <f t="shared" si="0"/>
        <v>-4.39150401836969E-2</v>
      </c>
      <c r="M192" s="15">
        <f t="shared" si="1"/>
        <v>-1.6597510373443983E-2</v>
      </c>
      <c r="N192" s="20">
        <v>505016</v>
      </c>
      <c r="O192" s="23">
        <v>1676146.416</v>
      </c>
      <c r="P192" s="20">
        <v>626914</v>
      </c>
      <c r="S192" s="2"/>
      <c r="U192" s="3"/>
    </row>
    <row r="193" spans="1:21" ht="15.75" customHeight="1">
      <c r="A193" s="11" t="s">
        <v>131</v>
      </c>
      <c r="B193" s="11" t="s">
        <v>132</v>
      </c>
      <c r="C193" s="12">
        <v>3331</v>
      </c>
      <c r="D193" s="12">
        <v>3318</v>
      </c>
      <c r="E193" s="12">
        <v>3341</v>
      </c>
      <c r="F193" s="12">
        <v>3342</v>
      </c>
      <c r="G193" s="12">
        <v>3276</v>
      </c>
      <c r="H193" s="12">
        <v>3287</v>
      </c>
      <c r="I193" s="12">
        <v>3314</v>
      </c>
      <c r="J193" s="13">
        <v>-31</v>
      </c>
      <c r="K193" s="13">
        <v>-4</v>
      </c>
      <c r="L193" s="15">
        <f t="shared" si="0"/>
        <v>-5.6544202066590124E-2</v>
      </c>
      <c r="M193" s="15">
        <f t="shared" si="1"/>
        <v>-1.2055455093429777E-3</v>
      </c>
      <c r="N193" s="12">
        <v>449916</v>
      </c>
      <c r="O193" s="17">
        <v>1491062.58</v>
      </c>
      <c r="P193" s="12">
        <v>663140</v>
      </c>
      <c r="S193" s="2"/>
      <c r="U193" s="3"/>
    </row>
    <row r="194" spans="1:21" ht="15.75" customHeight="1">
      <c r="A194" s="19" t="s">
        <v>200</v>
      </c>
      <c r="B194" s="11" t="s">
        <v>201</v>
      </c>
      <c r="C194" s="20">
        <v>3287</v>
      </c>
      <c r="D194" s="20">
        <v>3314</v>
      </c>
      <c r="E194" s="20">
        <v>3297</v>
      </c>
      <c r="F194" s="20">
        <v>3320</v>
      </c>
      <c r="G194" s="20">
        <v>3277</v>
      </c>
      <c r="H194" s="20">
        <v>3312</v>
      </c>
      <c r="I194" s="20">
        <v>3297</v>
      </c>
      <c r="J194" s="22">
        <v>-2</v>
      </c>
      <c r="K194" s="22">
        <v>-17</v>
      </c>
      <c r="L194" s="15">
        <f t="shared" si="0"/>
        <v>-4.9368541905855337E-2</v>
      </c>
      <c r="M194" s="15">
        <f t="shared" si="1"/>
        <v>-5.1297525648762825E-3</v>
      </c>
      <c r="N194" s="20">
        <v>360146</v>
      </c>
      <c r="O194" s="23">
        <v>1187714.3459999999</v>
      </c>
      <c r="P194" s="20">
        <v>653902</v>
      </c>
      <c r="S194" s="2"/>
      <c r="U194" s="3"/>
    </row>
    <row r="195" spans="1:21" ht="15.75" customHeight="1">
      <c r="A195" s="11" t="s">
        <v>176</v>
      </c>
      <c r="B195" s="11" t="s">
        <v>177</v>
      </c>
      <c r="C195" s="12">
        <v>3312</v>
      </c>
      <c r="D195" s="12">
        <v>3297</v>
      </c>
      <c r="E195" s="12">
        <v>3315</v>
      </c>
      <c r="F195" s="12">
        <v>3318</v>
      </c>
      <c r="G195" s="12">
        <v>3254</v>
      </c>
      <c r="H195" s="12">
        <v>3300</v>
      </c>
      <c r="I195" s="12">
        <v>3286</v>
      </c>
      <c r="J195" s="27">
        <v>3</v>
      </c>
      <c r="K195" s="13">
        <v>-11</v>
      </c>
      <c r="L195" s="15">
        <f t="shared" si="0"/>
        <v>-5.2812858783008038E-2</v>
      </c>
      <c r="M195" s="15">
        <f t="shared" si="1"/>
        <v>-3.3363663936912345E-3</v>
      </c>
      <c r="N195" s="12">
        <v>418086</v>
      </c>
      <c r="O195" s="17">
        <v>1374204.602</v>
      </c>
      <c r="P195" s="12">
        <v>654330</v>
      </c>
      <c r="S195" s="2"/>
      <c r="U195" s="3"/>
    </row>
    <row r="196" spans="1:21" ht="15.75" customHeight="1">
      <c r="A196" s="19" t="s">
        <v>128</v>
      </c>
      <c r="B196" s="11" t="s">
        <v>129</v>
      </c>
      <c r="C196" s="20">
        <v>3300</v>
      </c>
      <c r="D196" s="20">
        <v>3286</v>
      </c>
      <c r="E196" s="20">
        <v>3300</v>
      </c>
      <c r="F196" s="20">
        <v>3311</v>
      </c>
      <c r="G196" s="20">
        <v>3280</v>
      </c>
      <c r="H196" s="20">
        <v>3285</v>
      </c>
      <c r="I196" s="20">
        <v>3293</v>
      </c>
      <c r="J196" s="22">
        <v>-1</v>
      </c>
      <c r="K196" s="21">
        <v>7</v>
      </c>
      <c r="L196" s="15">
        <f t="shared" si="0"/>
        <v>-5.711825487944891E-2</v>
      </c>
      <c r="M196" s="15">
        <f t="shared" si="1"/>
        <v>2.1302495435179549E-3</v>
      </c>
      <c r="N196" s="20">
        <v>300112</v>
      </c>
      <c r="O196" s="23">
        <v>988298.86600000004</v>
      </c>
      <c r="P196" s="20">
        <v>654950</v>
      </c>
      <c r="S196" s="2"/>
      <c r="U196" s="3"/>
    </row>
    <row r="197" spans="1:21" ht="15.75" customHeight="1">
      <c r="A197" s="11" t="s">
        <v>211</v>
      </c>
      <c r="B197" s="11" t="s">
        <v>212</v>
      </c>
      <c r="C197" s="12">
        <v>3285</v>
      </c>
      <c r="D197" s="12">
        <v>3293</v>
      </c>
      <c r="E197" s="12">
        <v>3290</v>
      </c>
      <c r="F197" s="12">
        <v>3318</v>
      </c>
      <c r="G197" s="12">
        <v>3280</v>
      </c>
      <c r="H197" s="12">
        <v>3313</v>
      </c>
      <c r="I197" s="12">
        <v>3302</v>
      </c>
      <c r="J197" s="27">
        <v>20</v>
      </c>
      <c r="K197" s="27">
        <v>9</v>
      </c>
      <c r="L197" s="15">
        <f t="shared" si="0"/>
        <v>-4.9081515499425944E-2</v>
      </c>
      <c r="M197" s="15">
        <f t="shared" si="1"/>
        <v>2.733070148800486E-3</v>
      </c>
      <c r="N197" s="12">
        <v>326020</v>
      </c>
      <c r="O197" s="17">
        <v>1076565.912</v>
      </c>
      <c r="P197" s="12">
        <v>663734</v>
      </c>
      <c r="S197" s="2"/>
      <c r="U197" s="3"/>
    </row>
    <row r="198" spans="1:21" ht="15.75" customHeight="1">
      <c r="A198" s="19" t="s">
        <v>215</v>
      </c>
      <c r="B198" s="11" t="s">
        <v>216</v>
      </c>
      <c r="C198" s="20">
        <v>3313</v>
      </c>
      <c r="D198" s="20">
        <v>3302</v>
      </c>
      <c r="E198" s="20">
        <v>3318</v>
      </c>
      <c r="F198" s="20">
        <v>3340</v>
      </c>
      <c r="G198" s="20">
        <v>3297</v>
      </c>
      <c r="H198" s="20">
        <v>3315</v>
      </c>
      <c r="I198" s="20">
        <v>3321</v>
      </c>
      <c r="J198" s="21">
        <v>13</v>
      </c>
      <c r="K198" s="21">
        <v>19</v>
      </c>
      <c r="L198" s="15">
        <f t="shared" si="0"/>
        <v>-4.8507462686567165E-2</v>
      </c>
      <c r="M198" s="15">
        <f t="shared" si="1"/>
        <v>5.7540884312537854E-3</v>
      </c>
      <c r="N198" s="20">
        <v>357534</v>
      </c>
      <c r="O198" s="23">
        <v>1187410.95</v>
      </c>
      <c r="P198" s="20">
        <v>654664</v>
      </c>
      <c r="S198" s="2"/>
      <c r="U198" s="3"/>
    </row>
    <row r="199" spans="1:21" ht="15.75" customHeight="1">
      <c r="A199" s="11" t="s">
        <v>264</v>
      </c>
      <c r="B199" s="11" t="s">
        <v>265</v>
      </c>
      <c r="C199" s="12">
        <v>3315</v>
      </c>
      <c r="D199" s="12">
        <v>3321</v>
      </c>
      <c r="E199" s="12">
        <v>3320</v>
      </c>
      <c r="F199" s="12">
        <v>3363</v>
      </c>
      <c r="G199" s="12">
        <v>3310</v>
      </c>
      <c r="H199" s="12">
        <v>3356</v>
      </c>
      <c r="I199" s="12">
        <v>3332</v>
      </c>
      <c r="J199" s="27">
        <v>35</v>
      </c>
      <c r="K199" s="27">
        <v>11</v>
      </c>
      <c r="L199" s="15">
        <f t="shared" si="0"/>
        <v>-3.6739380022962113E-2</v>
      </c>
      <c r="M199" s="15">
        <f t="shared" si="1"/>
        <v>3.3122553447756699E-3</v>
      </c>
      <c r="N199" s="12">
        <v>543028</v>
      </c>
      <c r="O199" s="17">
        <v>1809790.176</v>
      </c>
      <c r="P199" s="12">
        <v>672198</v>
      </c>
      <c r="S199" s="2"/>
      <c r="U199" s="3"/>
    </row>
    <row r="200" spans="1:21" ht="15.75" customHeight="1">
      <c r="A200" s="19" t="s">
        <v>278</v>
      </c>
      <c r="B200" s="11" t="s">
        <v>279</v>
      </c>
      <c r="C200" s="20">
        <v>3356</v>
      </c>
      <c r="D200" s="20">
        <v>3332</v>
      </c>
      <c r="E200" s="20">
        <v>3353</v>
      </c>
      <c r="F200" s="20">
        <v>3366</v>
      </c>
      <c r="G200" s="20">
        <v>3321</v>
      </c>
      <c r="H200" s="20">
        <v>3360</v>
      </c>
      <c r="I200" s="20">
        <v>3344</v>
      </c>
      <c r="J200" s="21">
        <v>28</v>
      </c>
      <c r="K200" s="21">
        <v>12</v>
      </c>
      <c r="L200" s="15">
        <f t="shared" si="0"/>
        <v>-3.5591274397244549E-2</v>
      </c>
      <c r="M200" s="15">
        <f t="shared" si="1"/>
        <v>3.6014405762304922E-3</v>
      </c>
      <c r="N200" s="20">
        <v>361592</v>
      </c>
      <c r="O200" s="23">
        <v>1209426.8600000001</v>
      </c>
      <c r="P200" s="20">
        <v>653024</v>
      </c>
      <c r="S200" s="2"/>
      <c r="U200" s="3"/>
    </row>
    <row r="201" spans="1:21" ht="15.75" customHeight="1">
      <c r="A201" s="11" t="s">
        <v>236</v>
      </c>
      <c r="B201" s="11" t="s">
        <v>237</v>
      </c>
      <c r="C201" s="12">
        <v>3360</v>
      </c>
      <c r="D201" s="12">
        <v>3344</v>
      </c>
      <c r="E201" s="12">
        <v>3361</v>
      </c>
      <c r="F201" s="12">
        <v>3378</v>
      </c>
      <c r="G201" s="12">
        <v>3333</v>
      </c>
      <c r="H201" s="12">
        <v>3341</v>
      </c>
      <c r="I201" s="12">
        <v>3353</v>
      </c>
      <c r="J201" s="13">
        <v>-3</v>
      </c>
      <c r="K201" s="27">
        <v>9</v>
      </c>
      <c r="L201" s="15">
        <f t="shared" si="0"/>
        <v>-4.1044776119402986E-2</v>
      </c>
      <c r="M201" s="15">
        <f t="shared" si="1"/>
        <v>2.6913875598086126E-3</v>
      </c>
      <c r="N201" s="12">
        <v>332886</v>
      </c>
      <c r="O201" s="17">
        <v>1116226.956</v>
      </c>
      <c r="P201" s="12">
        <v>638506</v>
      </c>
      <c r="S201" s="2"/>
      <c r="U201" s="3"/>
    </row>
    <row r="202" spans="1:21" ht="15.75" customHeight="1">
      <c r="A202" s="19" t="s">
        <v>272</v>
      </c>
      <c r="B202" s="11" t="s">
        <v>273</v>
      </c>
      <c r="C202" s="20">
        <v>3341</v>
      </c>
      <c r="D202" s="20">
        <v>3353</v>
      </c>
      <c r="E202" s="20">
        <v>3336</v>
      </c>
      <c r="F202" s="20">
        <v>3364</v>
      </c>
      <c r="G202" s="20">
        <v>3324</v>
      </c>
      <c r="H202" s="20">
        <v>3359</v>
      </c>
      <c r="I202" s="20">
        <v>3344</v>
      </c>
      <c r="J202" s="21">
        <v>6</v>
      </c>
      <c r="K202" s="22">
        <v>-9</v>
      </c>
      <c r="L202" s="15">
        <f t="shared" si="0"/>
        <v>-3.5878300803673935E-2</v>
      </c>
      <c r="M202" s="15">
        <f t="shared" si="1"/>
        <v>-2.6841634357291978E-3</v>
      </c>
      <c r="N202" s="20">
        <v>322322</v>
      </c>
      <c r="O202" s="23">
        <v>1077959.544</v>
      </c>
      <c r="P202" s="20">
        <v>644608</v>
      </c>
      <c r="S202" s="2"/>
      <c r="U202" s="3"/>
    </row>
    <row r="203" spans="1:21" ht="15.75" customHeight="1">
      <c r="A203" s="11" t="s">
        <v>286</v>
      </c>
      <c r="B203" s="11" t="s">
        <v>287</v>
      </c>
      <c r="C203" s="12">
        <v>3359</v>
      </c>
      <c r="D203" s="12">
        <v>3344</v>
      </c>
      <c r="E203" s="12">
        <v>3355</v>
      </c>
      <c r="F203" s="12">
        <v>3368</v>
      </c>
      <c r="G203" s="12">
        <v>3328</v>
      </c>
      <c r="H203" s="12">
        <v>3365</v>
      </c>
      <c r="I203" s="12">
        <v>3347</v>
      </c>
      <c r="J203" s="27">
        <v>21</v>
      </c>
      <c r="K203" s="27">
        <v>3</v>
      </c>
      <c r="L203" s="15">
        <f t="shared" si="0"/>
        <v>-3.4156142365097591E-2</v>
      </c>
      <c r="M203" s="15">
        <f t="shared" si="1"/>
        <v>8.9712918660287083E-4</v>
      </c>
      <c r="N203" s="12">
        <v>369880</v>
      </c>
      <c r="O203" s="17">
        <v>1238209.7879999999</v>
      </c>
      <c r="P203" s="12">
        <v>637174</v>
      </c>
      <c r="S203" s="2"/>
      <c r="U203" s="3"/>
    </row>
    <row r="204" spans="1:21" ht="15.75" customHeight="1">
      <c r="A204" s="19" t="s">
        <v>246</v>
      </c>
      <c r="B204" s="11" t="s">
        <v>247</v>
      </c>
      <c r="C204" s="20">
        <v>3365</v>
      </c>
      <c r="D204" s="20">
        <v>3347</v>
      </c>
      <c r="E204" s="20">
        <v>3370</v>
      </c>
      <c r="F204" s="20">
        <v>3389</v>
      </c>
      <c r="G204" s="20">
        <v>3344</v>
      </c>
      <c r="H204" s="20">
        <v>3351</v>
      </c>
      <c r="I204" s="20">
        <v>3369</v>
      </c>
      <c r="J204" s="21">
        <v>4</v>
      </c>
      <c r="K204" s="21">
        <v>22</v>
      </c>
      <c r="L204" s="15">
        <f t="shared" si="0"/>
        <v>-3.8174512055109071E-2</v>
      </c>
      <c r="M204" s="15">
        <f t="shared" si="1"/>
        <v>6.5730504929787867E-3</v>
      </c>
      <c r="N204" s="20">
        <v>456030</v>
      </c>
      <c r="O204" s="23">
        <v>1536409.6580000001</v>
      </c>
      <c r="P204" s="20">
        <v>634380</v>
      </c>
      <c r="S204" s="2"/>
      <c r="U204" s="3"/>
    </row>
    <row r="205" spans="1:21" ht="15.75" customHeight="1">
      <c r="A205" s="11" t="s">
        <v>266</v>
      </c>
      <c r="B205" s="11" t="s">
        <v>267</v>
      </c>
      <c r="C205" s="12">
        <v>3351</v>
      </c>
      <c r="D205" s="12">
        <v>3369</v>
      </c>
      <c r="E205" s="12">
        <v>3350</v>
      </c>
      <c r="F205" s="12">
        <v>3358</v>
      </c>
      <c r="G205" s="12">
        <v>3321</v>
      </c>
      <c r="H205" s="12">
        <v>3358</v>
      </c>
      <c r="I205" s="12">
        <v>3341</v>
      </c>
      <c r="J205" s="13">
        <v>-11</v>
      </c>
      <c r="K205" s="13">
        <v>-28</v>
      </c>
      <c r="L205" s="15">
        <f t="shared" si="0"/>
        <v>-3.6165327210103328E-2</v>
      </c>
      <c r="M205" s="15">
        <f t="shared" si="1"/>
        <v>-8.3110715345799946E-3</v>
      </c>
      <c r="N205" s="12">
        <v>374026</v>
      </c>
      <c r="O205" s="17">
        <v>1249939.682</v>
      </c>
      <c r="P205" s="12">
        <v>648812</v>
      </c>
      <c r="S205" s="2"/>
      <c r="U205" s="3"/>
    </row>
    <row r="206" spans="1:21" ht="15.75" customHeight="1">
      <c r="A206" s="19" t="s">
        <v>242</v>
      </c>
      <c r="B206" s="11" t="s">
        <v>243</v>
      </c>
      <c r="C206" s="20">
        <v>3358</v>
      </c>
      <c r="D206" s="20">
        <v>3341</v>
      </c>
      <c r="E206" s="20">
        <v>3357</v>
      </c>
      <c r="F206" s="20">
        <v>3364</v>
      </c>
      <c r="G206" s="20">
        <v>3331</v>
      </c>
      <c r="H206" s="20">
        <v>3347</v>
      </c>
      <c r="I206" s="20">
        <v>3348</v>
      </c>
      <c r="J206" s="21">
        <v>6</v>
      </c>
      <c r="K206" s="21">
        <v>7</v>
      </c>
      <c r="L206" s="15">
        <f t="shared" si="0"/>
        <v>-3.9322617680826635E-2</v>
      </c>
      <c r="M206" s="15">
        <f t="shared" si="1"/>
        <v>2.0951810835079317E-3</v>
      </c>
      <c r="N206" s="20">
        <v>324872</v>
      </c>
      <c r="O206" s="23">
        <v>1087923.22</v>
      </c>
      <c r="P206" s="20">
        <v>660806</v>
      </c>
      <c r="S206" s="2"/>
      <c r="U206" s="3"/>
    </row>
    <row r="207" spans="1:21" ht="15.75" customHeight="1">
      <c r="A207" s="11" t="s">
        <v>314</v>
      </c>
      <c r="B207" s="11" t="s">
        <v>316</v>
      </c>
      <c r="C207" s="12">
        <v>3347</v>
      </c>
      <c r="D207" s="12">
        <v>3348</v>
      </c>
      <c r="E207" s="12">
        <v>3347</v>
      </c>
      <c r="F207" s="12">
        <v>3388</v>
      </c>
      <c r="G207" s="12">
        <v>3333</v>
      </c>
      <c r="H207" s="12">
        <v>3385</v>
      </c>
      <c r="I207" s="12">
        <v>3358</v>
      </c>
      <c r="J207" s="27">
        <v>37</v>
      </c>
      <c r="K207" s="27">
        <v>10</v>
      </c>
      <c r="L207" s="15">
        <f t="shared" si="0"/>
        <v>-2.8415614236509758E-2</v>
      </c>
      <c r="M207" s="15">
        <f t="shared" si="1"/>
        <v>2.9868578255675031E-3</v>
      </c>
      <c r="N207" s="12">
        <v>411032</v>
      </c>
      <c r="O207" s="17">
        <v>1380577.9779999999</v>
      </c>
      <c r="P207" s="12">
        <v>646772</v>
      </c>
      <c r="S207" s="2"/>
      <c r="U207" s="3"/>
    </row>
    <row r="208" spans="1:21" ht="15.75" customHeight="1">
      <c r="A208" s="19" t="s">
        <v>320</v>
      </c>
      <c r="B208" s="11" t="s">
        <v>321</v>
      </c>
      <c r="C208" s="20">
        <v>3385</v>
      </c>
      <c r="D208" s="20">
        <v>3358</v>
      </c>
      <c r="E208" s="20">
        <v>3391</v>
      </c>
      <c r="F208" s="20">
        <v>3412</v>
      </c>
      <c r="G208" s="20">
        <v>3385</v>
      </c>
      <c r="H208" s="20">
        <v>3393</v>
      </c>
      <c r="I208" s="20">
        <v>3396</v>
      </c>
      <c r="J208" s="21">
        <v>35</v>
      </c>
      <c r="K208" s="21">
        <v>38</v>
      </c>
      <c r="L208" s="15">
        <f t="shared" si="0"/>
        <v>-2.6119402985074626E-2</v>
      </c>
      <c r="M208" s="15">
        <f t="shared" si="1"/>
        <v>1.1316259678379988E-2</v>
      </c>
      <c r="N208" s="20">
        <v>399946</v>
      </c>
      <c r="O208" s="23">
        <v>1358512.3459999999</v>
      </c>
      <c r="P208" s="20">
        <v>652448</v>
      </c>
      <c r="S208" s="2"/>
      <c r="U208" s="3"/>
    </row>
    <row r="209" spans="1:21" ht="15.75" customHeight="1">
      <c r="A209" s="11" t="s">
        <v>282</v>
      </c>
      <c r="B209" s="11" t="s">
        <v>283</v>
      </c>
      <c r="C209" s="12">
        <v>3393</v>
      </c>
      <c r="D209" s="12">
        <v>3396</v>
      </c>
      <c r="E209" s="12">
        <v>3398</v>
      </c>
      <c r="F209" s="12">
        <v>3402</v>
      </c>
      <c r="G209" s="12">
        <v>3358</v>
      </c>
      <c r="H209" s="12">
        <v>3364</v>
      </c>
      <c r="I209" s="12">
        <v>3385</v>
      </c>
      <c r="J209" s="13">
        <v>-32</v>
      </c>
      <c r="K209" s="13">
        <v>-11</v>
      </c>
      <c r="L209" s="15">
        <f t="shared" si="0"/>
        <v>-3.4443168771526977E-2</v>
      </c>
      <c r="M209" s="15">
        <f t="shared" si="1"/>
        <v>-3.2391048292108363E-3</v>
      </c>
      <c r="N209" s="12">
        <v>305282</v>
      </c>
      <c r="O209" s="17">
        <v>1033501.482</v>
      </c>
      <c r="P209" s="12">
        <v>665332</v>
      </c>
      <c r="S209" s="2"/>
      <c r="U209" s="3"/>
    </row>
    <row r="210" spans="1:21" ht="15.75" customHeight="1">
      <c r="A210" s="19" t="s">
        <v>256</v>
      </c>
      <c r="B210" s="11" t="s">
        <v>257</v>
      </c>
      <c r="C210" s="20">
        <v>3364</v>
      </c>
      <c r="D210" s="20">
        <v>3385</v>
      </c>
      <c r="E210" s="20">
        <v>3370</v>
      </c>
      <c r="F210" s="20">
        <v>3370</v>
      </c>
      <c r="G210" s="20">
        <v>3341</v>
      </c>
      <c r="H210" s="20">
        <v>3354</v>
      </c>
      <c r="I210" s="20">
        <v>3354</v>
      </c>
      <c r="J210" s="22">
        <v>-31</v>
      </c>
      <c r="K210" s="22">
        <v>-31</v>
      </c>
      <c r="L210" s="15">
        <f t="shared" si="0"/>
        <v>-3.7313432835820892E-2</v>
      </c>
      <c r="M210" s="15">
        <f t="shared" si="1"/>
        <v>-9.158050221565732E-3</v>
      </c>
      <c r="N210" s="20">
        <v>306256</v>
      </c>
      <c r="O210" s="23">
        <v>1027480.4620000001</v>
      </c>
      <c r="P210" s="20">
        <v>669400</v>
      </c>
      <c r="S210" s="2"/>
      <c r="U210" s="3"/>
    </row>
    <row r="211" spans="1:21" ht="15.75" customHeight="1">
      <c r="A211" s="11" t="s">
        <v>229</v>
      </c>
      <c r="B211" s="11" t="s">
        <v>230</v>
      </c>
      <c r="C211" s="12">
        <v>3354</v>
      </c>
      <c r="D211" s="12">
        <v>3354</v>
      </c>
      <c r="E211" s="12">
        <v>3345</v>
      </c>
      <c r="F211" s="12">
        <v>3348</v>
      </c>
      <c r="G211" s="12">
        <v>3303</v>
      </c>
      <c r="H211" s="12">
        <v>3321</v>
      </c>
      <c r="I211" s="12">
        <v>3319</v>
      </c>
      <c r="J211" s="13">
        <v>-33</v>
      </c>
      <c r="K211" s="13">
        <v>-35</v>
      </c>
      <c r="L211" s="15">
        <f t="shared" si="0"/>
        <v>-4.6785304247990815E-2</v>
      </c>
      <c r="M211" s="15">
        <f t="shared" si="1"/>
        <v>-1.0435301132975552E-2</v>
      </c>
      <c r="N211" s="12">
        <v>413652</v>
      </c>
      <c r="O211" s="17">
        <v>1373257.5260000001</v>
      </c>
      <c r="P211" s="12">
        <v>674386</v>
      </c>
      <c r="S211" s="2"/>
      <c r="U211" s="3"/>
    </row>
    <row r="212" spans="1:21" ht="15.75" customHeight="1">
      <c r="A212" s="19" t="s">
        <v>308</v>
      </c>
      <c r="B212" s="11" t="s">
        <v>309</v>
      </c>
      <c r="C212" s="20">
        <v>3321</v>
      </c>
      <c r="D212" s="20">
        <v>3319</v>
      </c>
      <c r="E212" s="20">
        <v>3321</v>
      </c>
      <c r="F212" s="20">
        <v>3380</v>
      </c>
      <c r="G212" s="20">
        <v>3313</v>
      </c>
      <c r="H212" s="20">
        <v>3380</v>
      </c>
      <c r="I212" s="20">
        <v>3348</v>
      </c>
      <c r="J212" s="21">
        <v>61</v>
      </c>
      <c r="K212" s="21">
        <v>29</v>
      </c>
      <c r="L212" s="15">
        <f t="shared" si="0"/>
        <v>-2.9850746268656716E-2</v>
      </c>
      <c r="M212" s="15">
        <f t="shared" si="1"/>
        <v>8.7375715576981025E-3</v>
      </c>
      <c r="N212" s="20">
        <v>421180</v>
      </c>
      <c r="O212" s="23">
        <v>1410386.6939999999</v>
      </c>
      <c r="P212" s="20">
        <v>661398</v>
      </c>
      <c r="S212" s="2"/>
      <c r="U212" s="3"/>
    </row>
    <row r="213" spans="1:21" ht="15.75" customHeight="1">
      <c r="A213" s="11" t="s">
        <v>302</v>
      </c>
      <c r="B213" s="11" t="s">
        <v>303</v>
      </c>
      <c r="C213" s="12">
        <v>3380</v>
      </c>
      <c r="D213" s="12">
        <v>3348</v>
      </c>
      <c r="E213" s="12">
        <v>3380</v>
      </c>
      <c r="F213" s="12">
        <v>3392</v>
      </c>
      <c r="G213" s="12">
        <v>3361</v>
      </c>
      <c r="H213" s="12">
        <v>3377</v>
      </c>
      <c r="I213" s="12">
        <v>3375</v>
      </c>
      <c r="J213" s="27">
        <v>29</v>
      </c>
      <c r="K213" s="27">
        <v>27</v>
      </c>
      <c r="L213" s="15">
        <f t="shared" si="0"/>
        <v>-3.0711825487944891E-2</v>
      </c>
      <c r="M213" s="15">
        <f t="shared" si="1"/>
        <v>8.0645161290322578E-3</v>
      </c>
      <c r="N213" s="12">
        <v>244052</v>
      </c>
      <c r="O213" s="17">
        <v>823736.78200000001</v>
      </c>
      <c r="P213" s="12">
        <v>663622</v>
      </c>
      <c r="S213" s="2"/>
      <c r="U213" s="3"/>
    </row>
    <row r="214" spans="1:21" ht="15.75" customHeight="1">
      <c r="A214" s="19" t="s">
        <v>424</v>
      </c>
      <c r="B214" s="11" t="s">
        <v>425</v>
      </c>
      <c r="C214" s="20">
        <v>3377</v>
      </c>
      <c r="D214" s="20">
        <v>3375</v>
      </c>
      <c r="E214" s="20">
        <v>3382</v>
      </c>
      <c r="F214" s="20">
        <v>3476</v>
      </c>
      <c r="G214" s="20">
        <v>3368</v>
      </c>
      <c r="H214" s="20">
        <v>3467</v>
      </c>
      <c r="I214" s="20">
        <v>3420</v>
      </c>
      <c r="J214" s="21">
        <v>92</v>
      </c>
      <c r="K214" s="21">
        <v>45</v>
      </c>
      <c r="L214" s="15">
        <f t="shared" si="0"/>
        <v>-4.8794489092996553E-3</v>
      </c>
      <c r="M214" s="15">
        <f t="shared" si="1"/>
        <v>1.3333333333333334E-2</v>
      </c>
      <c r="N214" s="20">
        <v>635304</v>
      </c>
      <c r="O214" s="23">
        <v>2173142.9</v>
      </c>
      <c r="P214" s="20">
        <v>659068</v>
      </c>
      <c r="S214" s="2"/>
      <c r="U214" s="3"/>
    </row>
    <row r="215" spans="1:21" ht="15.75" customHeight="1">
      <c r="A215" s="11" t="s">
        <v>448</v>
      </c>
      <c r="B215" s="11" t="s">
        <v>449</v>
      </c>
      <c r="C215" s="12">
        <v>3467</v>
      </c>
      <c r="D215" s="12">
        <v>3420</v>
      </c>
      <c r="E215" s="12">
        <v>3471</v>
      </c>
      <c r="F215" s="12">
        <v>3495</v>
      </c>
      <c r="G215" s="12">
        <v>3463</v>
      </c>
      <c r="H215" s="12">
        <v>3484</v>
      </c>
      <c r="I215" s="12">
        <v>3479</v>
      </c>
      <c r="J215" s="27">
        <v>64</v>
      </c>
      <c r="K215" s="27">
        <v>59</v>
      </c>
      <c r="L215" s="15">
        <f t="shared" si="0"/>
        <v>0</v>
      </c>
      <c r="M215" s="15">
        <f t="shared" si="1"/>
        <v>1.7251461988304094E-2</v>
      </c>
      <c r="N215" s="12">
        <v>399352</v>
      </c>
      <c r="O215" s="17">
        <v>1389394.7080000001</v>
      </c>
      <c r="P215" s="12">
        <v>627870</v>
      </c>
      <c r="S215" s="2"/>
      <c r="U215" s="3"/>
    </row>
    <row r="216" spans="1:21" ht="15.75" customHeight="1">
      <c r="A216" s="19" t="s">
        <v>434</v>
      </c>
      <c r="B216" s="11" t="s">
        <v>435</v>
      </c>
      <c r="C216" s="20">
        <v>3484</v>
      </c>
      <c r="D216" s="20">
        <v>3479</v>
      </c>
      <c r="E216" s="20">
        <v>3489</v>
      </c>
      <c r="F216" s="20">
        <v>3492</v>
      </c>
      <c r="G216" s="20">
        <v>3446</v>
      </c>
      <c r="H216" s="20">
        <v>3471</v>
      </c>
      <c r="I216" s="20">
        <v>3469</v>
      </c>
      <c r="J216" s="22">
        <v>-8</v>
      </c>
      <c r="K216" s="22">
        <v>-10</v>
      </c>
      <c r="L216" s="15">
        <f t="shared" si="0"/>
        <v>-3.7313432835820895E-3</v>
      </c>
      <c r="M216" s="15">
        <f t="shared" si="1"/>
        <v>-2.8743891922966371E-3</v>
      </c>
      <c r="N216" s="20">
        <v>424812</v>
      </c>
      <c r="O216" s="23">
        <v>1473965.4439999999</v>
      </c>
      <c r="P216" s="20">
        <v>606304</v>
      </c>
      <c r="S216" s="2"/>
      <c r="U216" s="3"/>
    </row>
    <row r="217" spans="1:21" ht="15.75" customHeight="1">
      <c r="A217" s="11" t="s">
        <v>484</v>
      </c>
      <c r="B217" s="11" t="s">
        <v>485</v>
      </c>
      <c r="C217" s="12">
        <v>3471</v>
      </c>
      <c r="D217" s="12">
        <v>3469</v>
      </c>
      <c r="E217" s="12">
        <v>3463</v>
      </c>
      <c r="F217" s="12">
        <v>3508</v>
      </c>
      <c r="G217" s="12">
        <v>3463</v>
      </c>
      <c r="H217" s="12">
        <v>3501</v>
      </c>
      <c r="I217" s="12">
        <v>3486</v>
      </c>
      <c r="J217" s="27">
        <v>32</v>
      </c>
      <c r="K217" s="27">
        <v>17</v>
      </c>
      <c r="L217" s="15">
        <f t="shared" si="0"/>
        <v>4.8794489092996553E-3</v>
      </c>
      <c r="M217" s="15">
        <f t="shared" si="1"/>
        <v>4.9005477082732776E-3</v>
      </c>
      <c r="N217" s="12">
        <v>459584</v>
      </c>
      <c r="O217" s="17">
        <v>1602370.7879999999</v>
      </c>
      <c r="P217" s="12">
        <v>608644</v>
      </c>
      <c r="S217" s="2"/>
      <c r="U217" s="3"/>
    </row>
    <row r="218" spans="1:21" ht="15.75" customHeight="1">
      <c r="A218" s="19" t="s">
        <v>534</v>
      </c>
      <c r="B218" s="11" t="s">
        <v>535</v>
      </c>
      <c r="C218" s="20">
        <v>3501</v>
      </c>
      <c r="D218" s="20">
        <v>3486</v>
      </c>
      <c r="E218" s="20">
        <v>3503</v>
      </c>
      <c r="F218" s="20">
        <v>3567</v>
      </c>
      <c r="G218" s="20">
        <v>3502</v>
      </c>
      <c r="H218" s="20">
        <v>3529</v>
      </c>
      <c r="I218" s="20">
        <v>3536</v>
      </c>
      <c r="J218" s="21">
        <v>43</v>
      </c>
      <c r="K218" s="21">
        <v>50</v>
      </c>
      <c r="L218" s="15">
        <f t="shared" si="0"/>
        <v>1.2916188289322618E-2</v>
      </c>
      <c r="M218" s="15">
        <f t="shared" si="1"/>
        <v>1.4343086632243259E-2</v>
      </c>
      <c r="N218" s="20">
        <v>479608</v>
      </c>
      <c r="O218" s="23">
        <v>1696134.652</v>
      </c>
      <c r="P218" s="20">
        <v>605248</v>
      </c>
      <c r="S218" s="2"/>
      <c r="U218" s="3"/>
    </row>
    <row r="219" spans="1:21" ht="15.75" customHeight="1">
      <c r="A219" s="11" t="s">
        <v>466</v>
      </c>
      <c r="B219" s="11" t="s">
        <v>467</v>
      </c>
      <c r="C219" s="12">
        <v>3529</v>
      </c>
      <c r="D219" s="12">
        <v>3536</v>
      </c>
      <c r="E219" s="12">
        <v>3540</v>
      </c>
      <c r="F219" s="12">
        <v>3548</v>
      </c>
      <c r="G219" s="12">
        <v>3485</v>
      </c>
      <c r="H219" s="12">
        <v>3496</v>
      </c>
      <c r="I219" s="12">
        <v>3514</v>
      </c>
      <c r="J219" s="13">
        <v>-40</v>
      </c>
      <c r="K219" s="13">
        <v>-22</v>
      </c>
      <c r="L219" s="15">
        <f t="shared" si="0"/>
        <v>3.4443168771526979E-3</v>
      </c>
      <c r="M219" s="15">
        <f t="shared" si="1"/>
        <v>-6.2217194570135742E-3</v>
      </c>
      <c r="N219" s="12">
        <v>465636</v>
      </c>
      <c r="O219" s="17">
        <v>1636602.3859999999</v>
      </c>
      <c r="P219" s="12">
        <v>591348</v>
      </c>
      <c r="S219" s="2"/>
      <c r="U219" s="3"/>
    </row>
    <row r="220" spans="1:21" ht="15.75" customHeight="1">
      <c r="A220" s="19" t="s">
        <v>536</v>
      </c>
      <c r="B220" s="11" t="s">
        <v>537</v>
      </c>
      <c r="C220" s="20">
        <v>3496</v>
      </c>
      <c r="D220" s="20">
        <v>3514</v>
      </c>
      <c r="E220" s="20">
        <v>3501</v>
      </c>
      <c r="F220" s="20">
        <v>3549</v>
      </c>
      <c r="G220" s="20">
        <v>3493</v>
      </c>
      <c r="H220" s="20">
        <v>3531</v>
      </c>
      <c r="I220" s="20">
        <v>3527</v>
      </c>
      <c r="J220" s="21">
        <v>17</v>
      </c>
      <c r="K220" s="21">
        <v>13</v>
      </c>
      <c r="L220" s="15">
        <f t="shared" si="0"/>
        <v>1.3490241102181401E-2</v>
      </c>
      <c r="M220" s="15">
        <f t="shared" si="1"/>
        <v>3.699487763232783E-3</v>
      </c>
      <c r="N220" s="20">
        <v>371732</v>
      </c>
      <c r="O220" s="23">
        <v>1311102.8999999999</v>
      </c>
      <c r="P220" s="20">
        <v>591842</v>
      </c>
      <c r="S220" s="2"/>
      <c r="U220" s="3"/>
    </row>
    <row r="221" spans="1:21" ht="15.75" customHeight="1">
      <c r="A221" s="11" t="s">
        <v>550</v>
      </c>
      <c r="B221" s="11" t="s">
        <v>551</v>
      </c>
      <c r="C221" s="12">
        <v>3531</v>
      </c>
      <c r="D221" s="12">
        <v>3527</v>
      </c>
      <c r="E221" s="12">
        <v>3550</v>
      </c>
      <c r="F221" s="12">
        <v>3596</v>
      </c>
      <c r="G221" s="12">
        <v>3522</v>
      </c>
      <c r="H221" s="12">
        <v>3582</v>
      </c>
      <c r="I221" s="12">
        <v>3563</v>
      </c>
      <c r="J221" s="27">
        <v>55</v>
      </c>
      <c r="K221" s="27">
        <v>36</v>
      </c>
      <c r="L221" s="15">
        <f t="shared" si="0"/>
        <v>2.8128587830080369E-2</v>
      </c>
      <c r="M221" s="15">
        <f t="shared" si="1"/>
        <v>1.0206974766090162E-2</v>
      </c>
      <c r="N221" s="12">
        <v>472594</v>
      </c>
      <c r="O221" s="17">
        <v>1684323.5859999999</v>
      </c>
      <c r="P221" s="12">
        <v>564358</v>
      </c>
      <c r="S221" s="2"/>
      <c r="U221" s="3"/>
    </row>
    <row r="222" spans="1:21" ht="15.75" customHeight="1">
      <c r="A222" s="19" t="s">
        <v>540</v>
      </c>
      <c r="B222" s="11" t="s">
        <v>541</v>
      </c>
      <c r="C222" s="20">
        <v>3582</v>
      </c>
      <c r="D222" s="20">
        <v>3563</v>
      </c>
      <c r="E222" s="20">
        <v>3573</v>
      </c>
      <c r="F222" s="20">
        <v>3578</v>
      </c>
      <c r="G222" s="20">
        <v>3507</v>
      </c>
      <c r="H222" s="20">
        <v>3533</v>
      </c>
      <c r="I222" s="20">
        <v>3537</v>
      </c>
      <c r="J222" s="22">
        <v>-30</v>
      </c>
      <c r="K222" s="22">
        <v>-26</v>
      </c>
      <c r="L222" s="15">
        <f t="shared" si="0"/>
        <v>1.4064293915040185E-2</v>
      </c>
      <c r="M222" s="15">
        <f t="shared" si="1"/>
        <v>-7.2972214426045463E-3</v>
      </c>
      <c r="N222" s="20">
        <v>379638</v>
      </c>
      <c r="O222" s="23">
        <v>1342962.794</v>
      </c>
      <c r="P222" s="20">
        <v>547418</v>
      </c>
      <c r="S222" s="2"/>
      <c r="U222" s="3"/>
    </row>
    <row r="223" spans="1:21" ht="15.75" customHeight="1">
      <c r="A223" s="11" t="s">
        <v>528</v>
      </c>
      <c r="B223" s="11" t="s">
        <v>529</v>
      </c>
      <c r="C223" s="12">
        <v>3533</v>
      </c>
      <c r="D223" s="12">
        <v>3537</v>
      </c>
      <c r="E223" s="12">
        <v>3529</v>
      </c>
      <c r="F223" s="12">
        <v>3545</v>
      </c>
      <c r="G223" s="12">
        <v>3510</v>
      </c>
      <c r="H223" s="12">
        <v>3522</v>
      </c>
      <c r="I223" s="12">
        <v>3526</v>
      </c>
      <c r="J223" s="13">
        <v>-15</v>
      </c>
      <c r="K223" s="13">
        <v>-11</v>
      </c>
      <c r="L223" s="15">
        <f t="shared" si="0"/>
        <v>1.0907003444316877E-2</v>
      </c>
      <c r="M223" s="15">
        <f t="shared" si="1"/>
        <v>-3.1099802092168505E-3</v>
      </c>
      <c r="N223" s="12">
        <v>317554</v>
      </c>
      <c r="O223" s="17">
        <v>1119742.882</v>
      </c>
      <c r="P223" s="12">
        <v>532896</v>
      </c>
      <c r="S223" s="2"/>
      <c r="U223" s="3"/>
    </row>
    <row r="224" spans="1:21" ht="15.75" customHeight="1">
      <c r="A224" s="19" t="s">
        <v>544</v>
      </c>
      <c r="B224" s="11" t="s">
        <v>545</v>
      </c>
      <c r="C224" s="20">
        <v>3522</v>
      </c>
      <c r="D224" s="20">
        <v>3526</v>
      </c>
      <c r="E224" s="20">
        <v>3522</v>
      </c>
      <c r="F224" s="20">
        <v>3565</v>
      </c>
      <c r="G224" s="20">
        <v>3506</v>
      </c>
      <c r="H224" s="20">
        <v>3555</v>
      </c>
      <c r="I224" s="20">
        <v>3528</v>
      </c>
      <c r="J224" s="21">
        <v>29</v>
      </c>
      <c r="K224" s="21">
        <v>2</v>
      </c>
      <c r="L224" s="15">
        <f t="shared" si="0"/>
        <v>2.0378874856486796E-2</v>
      </c>
      <c r="M224" s="15">
        <f t="shared" si="1"/>
        <v>5.6721497447532619E-4</v>
      </c>
      <c r="N224" s="20">
        <v>366870</v>
      </c>
      <c r="O224" s="23">
        <v>1294439.692</v>
      </c>
      <c r="P224" s="20">
        <v>529606</v>
      </c>
      <c r="S224" s="2"/>
      <c r="U224" s="3"/>
    </row>
    <row r="225" spans="1:21" ht="15.75" customHeight="1">
      <c r="A225" s="11" t="s">
        <v>546</v>
      </c>
      <c r="B225" s="11" t="s">
        <v>547</v>
      </c>
      <c r="C225" s="12">
        <v>3555</v>
      </c>
      <c r="D225" s="12">
        <v>3528</v>
      </c>
      <c r="E225" s="12">
        <v>3549</v>
      </c>
      <c r="F225" s="12">
        <v>3578</v>
      </c>
      <c r="G225" s="12">
        <v>3527</v>
      </c>
      <c r="H225" s="12">
        <v>3556</v>
      </c>
      <c r="I225" s="12">
        <v>3553</v>
      </c>
      <c r="J225" s="27">
        <v>28</v>
      </c>
      <c r="K225" s="27">
        <v>25</v>
      </c>
      <c r="L225" s="15">
        <f t="shared" si="0"/>
        <v>2.0665901262916189E-2</v>
      </c>
      <c r="M225" s="15">
        <f t="shared" si="1"/>
        <v>7.0861678004535151E-3</v>
      </c>
      <c r="N225" s="12">
        <v>366078</v>
      </c>
      <c r="O225" s="17">
        <v>1301015.882</v>
      </c>
      <c r="P225" s="12">
        <v>515790</v>
      </c>
      <c r="S225" s="2"/>
      <c r="U225" s="3"/>
    </row>
    <row r="226" spans="1:21" ht="15.75" customHeight="1">
      <c r="A226" s="25" t="s">
        <v>554</v>
      </c>
      <c r="B226" s="11" t="s">
        <v>555</v>
      </c>
      <c r="C226" s="26">
        <v>3556</v>
      </c>
      <c r="D226" s="26">
        <v>3553</v>
      </c>
      <c r="E226" s="26">
        <v>3551</v>
      </c>
      <c r="F226" s="26">
        <v>3622</v>
      </c>
      <c r="G226" s="26">
        <v>3522</v>
      </c>
      <c r="H226" s="26">
        <v>3609</v>
      </c>
      <c r="I226" s="26">
        <v>3575</v>
      </c>
      <c r="J226" s="33">
        <v>56</v>
      </c>
      <c r="K226" s="33">
        <v>22</v>
      </c>
      <c r="L226" s="15">
        <f t="shared" si="0"/>
        <v>3.5878300803673935E-2</v>
      </c>
      <c r="M226" s="15">
        <f t="shared" si="1"/>
        <v>6.1919504643962852E-3</v>
      </c>
      <c r="N226" s="26">
        <v>514838</v>
      </c>
      <c r="O226" s="29">
        <v>1840984.8959999999</v>
      </c>
      <c r="P226" s="26">
        <v>512890</v>
      </c>
      <c r="S226" s="2"/>
      <c r="U226" s="3"/>
    </row>
    <row r="227" spans="1:21" ht="15.75" customHeight="1">
      <c r="A227" s="11" t="s">
        <v>548</v>
      </c>
      <c r="B227" s="11" t="s">
        <v>549</v>
      </c>
      <c r="C227" s="12">
        <v>3609</v>
      </c>
      <c r="D227" s="12">
        <v>3575</v>
      </c>
      <c r="E227" s="12">
        <v>3615</v>
      </c>
      <c r="F227" s="12">
        <v>3618</v>
      </c>
      <c r="G227" s="12">
        <v>3576</v>
      </c>
      <c r="H227" s="12">
        <v>3578</v>
      </c>
      <c r="I227" s="12">
        <v>3592</v>
      </c>
      <c r="J227" s="27">
        <v>3</v>
      </c>
      <c r="K227" s="27">
        <v>17</v>
      </c>
      <c r="L227" s="15">
        <f t="shared" si="0"/>
        <v>2.6980482204362801E-2</v>
      </c>
      <c r="M227" s="15">
        <f t="shared" si="1"/>
        <v>4.7552447552447552E-3</v>
      </c>
      <c r="N227" s="12">
        <v>245640</v>
      </c>
      <c r="O227" s="17">
        <v>882535.77399999998</v>
      </c>
      <c r="P227" s="12">
        <v>502302</v>
      </c>
      <c r="S227" s="2"/>
      <c r="U227" s="3"/>
    </row>
    <row r="228" spans="1:21" ht="15.75" customHeight="1">
      <c r="A228" s="25" t="s">
        <v>552</v>
      </c>
      <c r="B228" s="11" t="s">
        <v>553</v>
      </c>
      <c r="C228" s="26">
        <v>3578</v>
      </c>
      <c r="D228" s="26">
        <v>3592</v>
      </c>
      <c r="E228" s="26">
        <v>3574</v>
      </c>
      <c r="F228" s="26">
        <v>3619</v>
      </c>
      <c r="G228" s="26">
        <v>3557</v>
      </c>
      <c r="H228" s="26">
        <v>3600</v>
      </c>
      <c r="I228" s="26">
        <v>3595</v>
      </c>
      <c r="J228" s="33">
        <v>8</v>
      </c>
      <c r="K228" s="33">
        <v>3</v>
      </c>
      <c r="L228" s="15">
        <f t="shared" si="0"/>
        <v>3.3295063145809413E-2</v>
      </c>
      <c r="M228" s="15">
        <f t="shared" si="1"/>
        <v>8.3518930957683743E-4</v>
      </c>
      <c r="N228" s="26">
        <v>330134</v>
      </c>
      <c r="O228" s="29">
        <v>1186905.044</v>
      </c>
      <c r="P228" s="26">
        <v>492064</v>
      </c>
      <c r="S228" s="2"/>
      <c r="U228" s="3"/>
    </row>
    <row r="229" spans="1:21" ht="15.75" customHeight="1">
      <c r="A229" s="11" t="s">
        <v>556</v>
      </c>
      <c r="B229" s="11" t="s">
        <v>557</v>
      </c>
      <c r="C229" s="12">
        <v>3600</v>
      </c>
      <c r="D229" s="12">
        <v>3595</v>
      </c>
      <c r="E229" s="12">
        <v>3603</v>
      </c>
      <c r="F229" s="12">
        <v>3647</v>
      </c>
      <c r="G229" s="12">
        <v>3603</v>
      </c>
      <c r="H229" s="12">
        <v>3619</v>
      </c>
      <c r="I229" s="12">
        <v>3628</v>
      </c>
      <c r="J229" s="27">
        <v>24</v>
      </c>
      <c r="K229" s="27">
        <v>33</v>
      </c>
      <c r="L229" s="15">
        <f t="shared" si="0"/>
        <v>3.874856486796785E-2</v>
      </c>
      <c r="M229" s="15">
        <f t="shared" si="1"/>
        <v>9.1794158553546584E-3</v>
      </c>
      <c r="N229" s="12">
        <v>327936</v>
      </c>
      <c r="O229" s="17">
        <v>1189783.628</v>
      </c>
      <c r="P229" s="12">
        <v>474684</v>
      </c>
      <c r="S229" s="2"/>
      <c r="U229" s="3"/>
    </row>
    <row r="230" spans="1:21" ht="15.75" customHeight="1">
      <c r="A230" s="25" t="s">
        <v>558</v>
      </c>
      <c r="B230" s="11" t="s">
        <v>559</v>
      </c>
      <c r="C230" s="26">
        <v>3619</v>
      </c>
      <c r="D230" s="26">
        <v>3628</v>
      </c>
      <c r="E230" s="26">
        <v>3618</v>
      </c>
      <c r="F230" s="26">
        <v>3638</v>
      </c>
      <c r="G230" s="26">
        <v>3600</v>
      </c>
      <c r="H230" s="26">
        <v>3621</v>
      </c>
      <c r="I230" s="26">
        <v>3619</v>
      </c>
      <c r="J230" s="28">
        <v>-7</v>
      </c>
      <c r="K230" s="28">
        <v>-9</v>
      </c>
      <c r="L230" s="15">
        <f t="shared" si="0"/>
        <v>3.9322617680826635E-2</v>
      </c>
      <c r="M230" s="15">
        <f t="shared" si="1"/>
        <v>-2.4807056229327455E-3</v>
      </c>
      <c r="N230" s="26">
        <v>242494</v>
      </c>
      <c r="O230" s="29">
        <v>877781.09600000002</v>
      </c>
      <c r="P230" s="26">
        <v>471360</v>
      </c>
      <c r="S230" s="2"/>
      <c r="U230" s="3"/>
    </row>
    <row r="231" spans="1:21" ht="15.75" customHeight="1">
      <c r="A231" s="11" t="s">
        <v>560</v>
      </c>
      <c r="B231" s="11" t="s">
        <v>561</v>
      </c>
      <c r="C231" s="12">
        <v>3621</v>
      </c>
      <c r="D231" s="12">
        <v>3619</v>
      </c>
      <c r="E231" s="12">
        <v>3620</v>
      </c>
      <c r="F231" s="12">
        <v>3700</v>
      </c>
      <c r="G231" s="12">
        <v>3609</v>
      </c>
      <c r="H231" s="12">
        <v>3677</v>
      </c>
      <c r="I231" s="12">
        <v>3665</v>
      </c>
      <c r="J231" s="27">
        <v>58</v>
      </c>
      <c r="K231" s="27">
        <v>46</v>
      </c>
      <c r="L231" s="15">
        <f t="shared" si="0"/>
        <v>5.539609644087256E-2</v>
      </c>
      <c r="M231" s="15">
        <f t="shared" si="1"/>
        <v>1.2710693561757391E-2</v>
      </c>
      <c r="N231" s="12">
        <v>424146</v>
      </c>
      <c r="O231" s="17">
        <v>1554808.3640000001</v>
      </c>
      <c r="P231" s="12">
        <v>441682</v>
      </c>
      <c r="S231" s="2"/>
      <c r="U231" s="3"/>
    </row>
    <row r="232" spans="1:21" ht="15.75" customHeight="1">
      <c r="A232" s="25" t="s">
        <v>562</v>
      </c>
      <c r="B232" s="11" t="s">
        <v>563</v>
      </c>
      <c r="C232" s="26">
        <v>3677</v>
      </c>
      <c r="D232" s="26">
        <v>3665</v>
      </c>
      <c r="E232" s="26">
        <v>3677</v>
      </c>
      <c r="F232" s="26">
        <v>3694</v>
      </c>
      <c r="G232" s="26">
        <v>3660</v>
      </c>
      <c r="H232" s="26">
        <v>3685</v>
      </c>
      <c r="I232" s="26">
        <v>3679</v>
      </c>
      <c r="J232" s="33">
        <v>20</v>
      </c>
      <c r="K232" s="33">
        <v>14</v>
      </c>
      <c r="L232" s="15">
        <f t="shared" si="0"/>
        <v>5.7692307692307696E-2</v>
      </c>
      <c r="M232" s="15">
        <f t="shared" si="1"/>
        <v>3.819918144611187E-3</v>
      </c>
      <c r="N232" s="26">
        <v>195750</v>
      </c>
      <c r="O232" s="29">
        <v>720319.68799999997</v>
      </c>
      <c r="P232" s="26">
        <v>435496</v>
      </c>
      <c r="S232" s="2"/>
      <c r="U232" s="3"/>
    </row>
    <row r="233" spans="1:21" ht="15.75" customHeight="1">
      <c r="A233" s="11" t="s">
        <v>564</v>
      </c>
      <c r="B233" s="11" t="s">
        <v>565</v>
      </c>
      <c r="C233" s="12">
        <v>3685</v>
      </c>
      <c r="D233" s="12">
        <v>3679</v>
      </c>
      <c r="E233" s="12">
        <v>3693</v>
      </c>
      <c r="F233" s="12">
        <v>3747</v>
      </c>
      <c r="G233" s="12">
        <v>3676</v>
      </c>
      <c r="H233" s="12">
        <v>3735</v>
      </c>
      <c r="I233" s="12">
        <v>3719</v>
      </c>
      <c r="J233" s="27">
        <v>56</v>
      </c>
      <c r="K233" s="27">
        <v>40</v>
      </c>
      <c r="L233" s="15">
        <f t="shared" si="0"/>
        <v>7.2043628013777269E-2</v>
      </c>
      <c r="M233" s="15">
        <f t="shared" si="1"/>
        <v>1.0872519706441968E-2</v>
      </c>
      <c r="N233" s="12">
        <v>303180</v>
      </c>
      <c r="O233" s="17">
        <v>1127605.4280000001</v>
      </c>
      <c r="P233" s="12">
        <v>418312</v>
      </c>
      <c r="S233" s="2"/>
      <c r="U233" s="3"/>
    </row>
    <row r="234" spans="1:21" ht="15.75" customHeight="1">
      <c r="A234" s="25" t="s">
        <v>566</v>
      </c>
      <c r="B234" s="11" t="s">
        <v>567</v>
      </c>
      <c r="C234" s="26">
        <v>3735</v>
      </c>
      <c r="D234" s="26">
        <v>3719</v>
      </c>
      <c r="E234" s="26">
        <v>3740</v>
      </c>
      <c r="F234" s="26">
        <v>3786</v>
      </c>
      <c r="G234" s="26">
        <v>3728</v>
      </c>
      <c r="H234" s="26">
        <v>3784</v>
      </c>
      <c r="I234" s="26">
        <v>3757</v>
      </c>
      <c r="J234" s="33">
        <v>65</v>
      </c>
      <c r="K234" s="33">
        <v>38</v>
      </c>
      <c r="L234" s="15">
        <f t="shared" si="0"/>
        <v>8.6107921928817457E-2</v>
      </c>
      <c r="M234" s="15">
        <f t="shared" si="1"/>
        <v>1.0217800484001076E-2</v>
      </c>
      <c r="N234" s="26">
        <v>393872</v>
      </c>
      <c r="O234" s="29">
        <v>1480165.064</v>
      </c>
      <c r="P234" s="26">
        <v>434456</v>
      </c>
      <c r="S234" s="2"/>
      <c r="U234" s="3"/>
    </row>
    <row r="235" spans="1:21" ht="15.75" customHeight="1">
      <c r="A235" s="11" t="s">
        <v>568</v>
      </c>
      <c r="B235" s="11" t="s">
        <v>569</v>
      </c>
      <c r="C235" s="12">
        <v>3784</v>
      </c>
      <c r="D235" s="12">
        <v>3757</v>
      </c>
      <c r="E235" s="12">
        <v>3779</v>
      </c>
      <c r="F235" s="12">
        <v>3784</v>
      </c>
      <c r="G235" s="12">
        <v>3727</v>
      </c>
      <c r="H235" s="12">
        <v>3732</v>
      </c>
      <c r="I235" s="12">
        <v>3751</v>
      </c>
      <c r="J235" s="32">
        <v>-25</v>
      </c>
      <c r="K235" s="32">
        <v>-6</v>
      </c>
      <c r="L235" s="15">
        <f t="shared" si="0"/>
        <v>7.1182548794489098E-2</v>
      </c>
      <c r="M235" s="15">
        <f t="shared" si="1"/>
        <v>-1.5970188980569604E-3</v>
      </c>
      <c r="N235" s="12">
        <v>270474</v>
      </c>
      <c r="O235" s="17">
        <v>1014774.622</v>
      </c>
      <c r="P235" s="12">
        <v>394466</v>
      </c>
      <c r="S235" s="2"/>
      <c r="U235" s="3"/>
    </row>
    <row r="236" spans="1:21" ht="15.75" customHeight="1">
      <c r="A236" s="25" t="s">
        <v>570</v>
      </c>
      <c r="B236" s="11" t="s">
        <v>571</v>
      </c>
      <c r="C236" s="26">
        <v>3732</v>
      </c>
      <c r="D236" s="26">
        <v>3751</v>
      </c>
      <c r="E236" s="26">
        <v>3730</v>
      </c>
      <c r="F236" s="26">
        <v>3757</v>
      </c>
      <c r="G236" s="26">
        <v>3696</v>
      </c>
      <c r="H236" s="26">
        <v>3708</v>
      </c>
      <c r="I236" s="26">
        <v>3720</v>
      </c>
      <c r="J236" s="28">
        <v>-43</v>
      </c>
      <c r="K236" s="28">
        <v>-31</v>
      </c>
      <c r="L236" s="15">
        <f t="shared" si="0"/>
        <v>6.4293915040183697E-2</v>
      </c>
      <c r="M236" s="15">
        <f t="shared" si="1"/>
        <v>-8.2644628099173556E-3</v>
      </c>
      <c r="N236" s="26">
        <v>266628</v>
      </c>
      <c r="O236" s="29">
        <v>992102.90800000005</v>
      </c>
      <c r="P236" s="26">
        <v>339518</v>
      </c>
      <c r="S236" s="2"/>
      <c r="U236" s="3"/>
    </row>
    <row r="237" spans="1:21" ht="15.75" customHeight="1">
      <c r="A237" s="11" t="s">
        <v>572</v>
      </c>
      <c r="B237" s="11" t="s">
        <v>573</v>
      </c>
      <c r="C237" s="12">
        <v>3708</v>
      </c>
      <c r="D237" s="12">
        <v>3720</v>
      </c>
      <c r="E237" s="12">
        <v>3720</v>
      </c>
      <c r="F237" s="12">
        <v>3745</v>
      </c>
      <c r="G237" s="12">
        <v>3687</v>
      </c>
      <c r="H237" s="12">
        <v>3731</v>
      </c>
      <c r="I237" s="12">
        <v>3711</v>
      </c>
      <c r="J237" s="27">
        <v>11</v>
      </c>
      <c r="K237" s="32">
        <v>-9</v>
      </c>
      <c r="L237" s="15">
        <f t="shared" si="0"/>
        <v>7.0895522388059698E-2</v>
      </c>
      <c r="M237" s="15">
        <f t="shared" si="1"/>
        <v>-2.4193548387096775E-3</v>
      </c>
      <c r="N237" s="12">
        <v>134036</v>
      </c>
      <c r="O237" s="17">
        <v>497424.65399999998</v>
      </c>
      <c r="P237" s="12">
        <v>319426</v>
      </c>
      <c r="S237" s="2"/>
      <c r="U237" s="3"/>
    </row>
    <row r="238" spans="1:21" ht="15.75" customHeight="1">
      <c r="A238" s="25" t="s">
        <v>574</v>
      </c>
      <c r="B238" s="11" t="s">
        <v>575</v>
      </c>
      <c r="C238" s="26">
        <v>3731</v>
      </c>
      <c r="D238" s="26">
        <v>3711</v>
      </c>
      <c r="E238" s="26">
        <v>3723</v>
      </c>
      <c r="F238" s="26">
        <v>3740</v>
      </c>
      <c r="G238" s="26">
        <v>3708</v>
      </c>
      <c r="H238" s="26">
        <v>3714</v>
      </c>
      <c r="I238" s="26">
        <v>3722</v>
      </c>
      <c r="J238" s="33">
        <v>3</v>
      </c>
      <c r="K238" s="33">
        <v>11</v>
      </c>
      <c r="L238" s="15">
        <f t="shared" si="0"/>
        <v>6.601607347876004E-2</v>
      </c>
      <c r="M238" s="15">
        <f t="shared" si="1"/>
        <v>2.9641606036108865E-3</v>
      </c>
      <c r="N238" s="26">
        <v>98716</v>
      </c>
      <c r="O238" s="29">
        <v>367436.50199999998</v>
      </c>
      <c r="P238" s="26">
        <v>288624</v>
      </c>
      <c r="S238" s="2"/>
      <c r="U238" s="3"/>
    </row>
    <row r="239" spans="1:21" ht="15.75" customHeight="1">
      <c r="A239" s="11" t="s">
        <v>576</v>
      </c>
      <c r="B239" s="11" t="s">
        <v>577</v>
      </c>
      <c r="C239" s="12">
        <v>3714</v>
      </c>
      <c r="D239" s="12">
        <v>3722</v>
      </c>
      <c r="E239" s="12">
        <v>3725</v>
      </c>
      <c r="F239" s="12">
        <v>3738</v>
      </c>
      <c r="G239" s="12">
        <v>3707</v>
      </c>
      <c r="H239" s="12">
        <v>3727</v>
      </c>
      <c r="I239" s="12">
        <v>3723</v>
      </c>
      <c r="J239" s="27">
        <v>5</v>
      </c>
      <c r="K239" s="27">
        <v>1</v>
      </c>
      <c r="L239" s="15">
        <f t="shared" si="0"/>
        <v>6.974741676234214E-2</v>
      </c>
      <c r="M239" s="15">
        <f t="shared" si="1"/>
        <v>2.6867275658248256E-4</v>
      </c>
      <c r="N239" s="12">
        <v>89582</v>
      </c>
      <c r="O239" s="17">
        <v>333560.91600000003</v>
      </c>
      <c r="P239" s="12">
        <v>265898</v>
      </c>
      <c r="S239" s="2"/>
      <c r="U239" s="3"/>
    </row>
    <row r="240" spans="1:21" ht="15.75" customHeight="1">
      <c r="A240" s="25" t="s">
        <v>578</v>
      </c>
      <c r="B240" s="11" t="s">
        <v>579</v>
      </c>
      <c r="C240" s="26">
        <v>3727</v>
      </c>
      <c r="D240" s="26">
        <v>3723</v>
      </c>
      <c r="E240" s="26">
        <v>3710</v>
      </c>
      <c r="F240" s="26">
        <v>3728</v>
      </c>
      <c r="G240" s="26">
        <v>3709</v>
      </c>
      <c r="H240" s="26">
        <v>3717</v>
      </c>
      <c r="I240" s="26">
        <v>3716</v>
      </c>
      <c r="J240" s="28">
        <v>-6</v>
      </c>
      <c r="K240" s="28">
        <v>-7</v>
      </c>
      <c r="L240" s="15">
        <f t="shared" si="0"/>
        <v>6.6877152698048226E-2</v>
      </c>
      <c r="M240" s="15">
        <f t="shared" si="1"/>
        <v>-1.8802041364491002E-3</v>
      </c>
      <c r="N240" s="26">
        <v>77158</v>
      </c>
      <c r="O240" s="29">
        <v>286779.016</v>
      </c>
      <c r="P240" s="26">
        <v>241054</v>
      </c>
      <c r="S240" s="2"/>
      <c r="U240" s="3"/>
    </row>
    <row r="241" spans="1:21" ht="15.75" customHeight="1">
      <c r="A241" s="11" t="s">
        <v>580</v>
      </c>
      <c r="B241" s="11" t="s">
        <v>581</v>
      </c>
      <c r="C241" s="12">
        <v>3717</v>
      </c>
      <c r="D241" s="12">
        <v>3716</v>
      </c>
      <c r="E241" s="12">
        <v>3710</v>
      </c>
      <c r="F241" s="12">
        <v>3781</v>
      </c>
      <c r="G241" s="12">
        <v>3710</v>
      </c>
      <c r="H241" s="12">
        <v>3746</v>
      </c>
      <c r="I241" s="12">
        <v>3745</v>
      </c>
      <c r="J241" s="27">
        <v>30</v>
      </c>
      <c r="K241" s="27">
        <v>29</v>
      </c>
      <c r="L241" s="15">
        <f t="shared" si="0"/>
        <v>7.520091848450057E-2</v>
      </c>
      <c r="M241" s="15">
        <f t="shared" si="1"/>
        <v>7.8040904198062432E-3</v>
      </c>
      <c r="N241" s="12">
        <v>126064</v>
      </c>
      <c r="O241" s="17">
        <v>472164.56</v>
      </c>
      <c r="P241" s="12">
        <v>216170</v>
      </c>
      <c r="S241" s="2"/>
      <c r="U241" s="3"/>
    </row>
    <row r="242" spans="1:21" ht="15.75" customHeight="1">
      <c r="A242" s="25" t="s">
        <v>582</v>
      </c>
      <c r="B242" s="11" t="s">
        <v>583</v>
      </c>
      <c r="C242" s="26">
        <v>3746</v>
      </c>
      <c r="D242" s="26">
        <v>3745</v>
      </c>
      <c r="E242" s="26">
        <v>3750</v>
      </c>
      <c r="F242" s="26">
        <v>3761</v>
      </c>
      <c r="G242" s="26">
        <v>3731</v>
      </c>
      <c r="H242" s="26">
        <v>3741</v>
      </c>
      <c r="I242" s="26">
        <v>3741</v>
      </c>
      <c r="J242" s="28">
        <v>-4</v>
      </c>
      <c r="K242" s="28">
        <v>-4</v>
      </c>
      <c r="L242" s="15">
        <f t="shared" si="0"/>
        <v>7.3765786452353613E-2</v>
      </c>
      <c r="M242" s="15">
        <f t="shared" si="1"/>
        <v>-1.068090787716956E-3</v>
      </c>
      <c r="N242" s="26">
        <v>84754</v>
      </c>
      <c r="O242" s="29">
        <v>317080.85800000001</v>
      </c>
      <c r="P242" s="26">
        <v>183640</v>
      </c>
      <c r="S242" s="2"/>
      <c r="U242" s="3"/>
    </row>
    <row r="243" spans="1:21" ht="15.75" customHeight="1">
      <c r="A243" s="11" t="s">
        <v>584</v>
      </c>
      <c r="B243" s="11" t="s">
        <v>585</v>
      </c>
      <c r="C243" s="12">
        <v>3741</v>
      </c>
      <c r="D243" s="12">
        <v>3741</v>
      </c>
      <c r="E243" s="12">
        <v>3741</v>
      </c>
      <c r="F243" s="12">
        <v>3752</v>
      </c>
      <c r="G243" s="12">
        <v>3718</v>
      </c>
      <c r="H243" s="12">
        <v>3718</v>
      </c>
      <c r="I243" s="12">
        <v>3735</v>
      </c>
      <c r="J243" s="32">
        <v>-23</v>
      </c>
      <c r="K243" s="32">
        <v>-6</v>
      </c>
      <c r="L243" s="15">
        <f t="shared" si="0"/>
        <v>6.7164179104477612E-2</v>
      </c>
      <c r="M243" s="15">
        <f t="shared" si="1"/>
        <v>-1.6038492381716118E-3</v>
      </c>
      <c r="N243" s="12">
        <v>50532</v>
      </c>
      <c r="O243" s="17">
        <v>188746.22</v>
      </c>
      <c r="P243" s="12">
        <v>169304</v>
      </c>
      <c r="S243" s="2"/>
      <c r="U243" s="3"/>
    </row>
    <row r="244" spans="1:21" ht="15.75" customHeight="1">
      <c r="A244" s="25" t="s">
        <v>586</v>
      </c>
      <c r="B244" s="11" t="s">
        <v>587</v>
      </c>
      <c r="C244" s="26">
        <v>3718</v>
      </c>
      <c r="D244" s="26">
        <v>3735</v>
      </c>
      <c r="E244" s="26">
        <v>3711</v>
      </c>
      <c r="F244" s="26">
        <v>3750</v>
      </c>
      <c r="G244" s="26">
        <v>3670</v>
      </c>
      <c r="H244" s="26">
        <v>3742</v>
      </c>
      <c r="I244" s="26">
        <v>3712</v>
      </c>
      <c r="J244" s="33">
        <v>7</v>
      </c>
      <c r="K244" s="28">
        <v>-23</v>
      </c>
      <c r="L244" s="15">
        <f t="shared" si="0"/>
        <v>7.4052812858783013E-2</v>
      </c>
      <c r="M244" s="15">
        <f t="shared" si="1"/>
        <v>-6.1579651941097721E-3</v>
      </c>
      <c r="N244" s="26">
        <v>111326</v>
      </c>
      <c r="O244" s="29">
        <v>413257.77</v>
      </c>
      <c r="P244" s="26">
        <v>114176</v>
      </c>
      <c r="S244" s="2"/>
      <c r="U244" s="3"/>
    </row>
    <row r="245" spans="1:21" ht="15.75" customHeight="1">
      <c r="A245" s="11" t="s">
        <v>588</v>
      </c>
      <c r="B245" s="11" t="s">
        <v>589</v>
      </c>
      <c r="C245" s="12">
        <v>3742</v>
      </c>
      <c r="D245" s="12">
        <v>3712</v>
      </c>
      <c r="E245" s="12">
        <v>3731</v>
      </c>
      <c r="F245" s="12">
        <v>3757</v>
      </c>
      <c r="G245" s="12">
        <v>3731</v>
      </c>
      <c r="H245" s="12">
        <v>3741</v>
      </c>
      <c r="I245" s="12">
        <v>3744</v>
      </c>
      <c r="J245" s="27">
        <v>29</v>
      </c>
      <c r="K245" s="27">
        <v>32</v>
      </c>
      <c r="L245" s="15">
        <f t="shared" si="0"/>
        <v>7.3765786452353613E-2</v>
      </c>
      <c r="M245" s="15">
        <f t="shared" si="1"/>
        <v>8.6206896551724137E-3</v>
      </c>
      <c r="N245" s="12">
        <v>30136</v>
      </c>
      <c r="O245" s="17">
        <v>112830.588</v>
      </c>
      <c r="P245" s="12">
        <v>104952</v>
      </c>
      <c r="S245" s="2"/>
      <c r="U245" s="3"/>
    </row>
    <row r="246" spans="1:21" ht="15.75" customHeight="1">
      <c r="A246" s="25" t="s">
        <v>590</v>
      </c>
      <c r="B246" s="11" t="s">
        <v>591</v>
      </c>
      <c r="C246" s="26">
        <v>3741</v>
      </c>
      <c r="D246" s="26">
        <v>3744</v>
      </c>
      <c r="E246" s="26">
        <v>3745</v>
      </c>
      <c r="F246" s="26">
        <v>3779</v>
      </c>
      <c r="G246" s="26">
        <v>3739</v>
      </c>
      <c r="H246" s="26">
        <v>3761</v>
      </c>
      <c r="I246" s="26">
        <v>3760</v>
      </c>
      <c r="J246" s="33">
        <v>17</v>
      </c>
      <c r="K246" s="33">
        <v>16</v>
      </c>
      <c r="L246" s="15">
        <f t="shared" si="0"/>
        <v>7.9506314580941442E-2</v>
      </c>
      <c r="M246" s="15">
        <f t="shared" si="1"/>
        <v>4.2735042735042739E-3</v>
      </c>
      <c r="N246" s="26">
        <v>34590</v>
      </c>
      <c r="O246" s="29">
        <v>130073.152</v>
      </c>
      <c r="P246" s="26">
        <v>89572</v>
      </c>
      <c r="S246" s="2"/>
      <c r="U246" s="3"/>
    </row>
    <row r="247" spans="1:21" ht="15.75" customHeight="1">
      <c r="A247" s="11" t="s">
        <v>592</v>
      </c>
      <c r="B247" s="11" t="s">
        <v>593</v>
      </c>
      <c r="C247" s="12">
        <v>3761</v>
      </c>
      <c r="D247" s="12">
        <v>3760</v>
      </c>
      <c r="E247" s="12">
        <v>3765</v>
      </c>
      <c r="F247" s="12">
        <v>3792</v>
      </c>
      <c r="G247" s="12">
        <v>3753</v>
      </c>
      <c r="H247" s="12">
        <v>3765</v>
      </c>
      <c r="I247" s="12">
        <v>3774</v>
      </c>
      <c r="J247" s="27">
        <v>5</v>
      </c>
      <c r="K247" s="27">
        <v>14</v>
      </c>
      <c r="L247" s="15">
        <f t="shared" si="0"/>
        <v>8.0654420206659014E-2</v>
      </c>
      <c r="M247" s="15">
        <f t="shared" si="1"/>
        <v>3.7234042553191491E-3</v>
      </c>
      <c r="N247" s="12">
        <v>47394</v>
      </c>
      <c r="O247" s="17">
        <v>178872.28400000001</v>
      </c>
      <c r="P247" s="12">
        <v>58044</v>
      </c>
      <c r="S247" s="2"/>
      <c r="U247" s="3"/>
    </row>
    <row r="248" spans="1:21" ht="15.75" customHeight="1">
      <c r="L248" s="3"/>
      <c r="M248" s="3"/>
      <c r="S248" s="2"/>
      <c r="U248" s="3"/>
    </row>
    <row r="249" spans="1:21" ht="15.75" customHeight="1">
      <c r="L249" s="3"/>
      <c r="M249" s="3"/>
      <c r="S249" s="2"/>
      <c r="U249" s="3"/>
    </row>
    <row r="250" spans="1:21" ht="15.75" customHeight="1">
      <c r="L250" s="3"/>
      <c r="M250" s="3"/>
      <c r="S250" s="2"/>
      <c r="U250" s="3"/>
    </row>
    <row r="251" spans="1:21" ht="15.75" customHeight="1">
      <c r="L251" s="3"/>
      <c r="M251" s="3"/>
      <c r="S251" s="2"/>
      <c r="U251" s="3"/>
    </row>
    <row r="252" spans="1:21" ht="15.75" customHeight="1">
      <c r="L252" s="3"/>
      <c r="M252" s="3"/>
      <c r="S252" s="2"/>
      <c r="U252" s="3"/>
    </row>
    <row r="253" spans="1:21" ht="15.75" customHeight="1">
      <c r="L253" s="3"/>
      <c r="M253" s="3"/>
      <c r="S253" s="2"/>
      <c r="U253" s="3"/>
    </row>
    <row r="254" spans="1:21" ht="15.75" customHeight="1">
      <c r="L254" s="3"/>
      <c r="M254" s="3"/>
      <c r="S254" s="2"/>
      <c r="U254" s="3"/>
    </row>
    <row r="255" spans="1:21" ht="15.75" customHeight="1">
      <c r="L255" s="3"/>
      <c r="M255" s="3"/>
      <c r="S255" s="2"/>
      <c r="U255" s="3"/>
    </row>
    <row r="256" spans="1:21" ht="15.75" customHeight="1">
      <c r="L256" s="3"/>
      <c r="M256" s="3"/>
      <c r="S256" s="2"/>
      <c r="U256" s="3"/>
    </row>
    <row r="257" spans="12:21" ht="15.75" customHeight="1">
      <c r="L257" s="3"/>
      <c r="M257" s="3"/>
      <c r="S257" s="2"/>
      <c r="U257" s="3"/>
    </row>
    <row r="258" spans="12:21" ht="15.75" customHeight="1">
      <c r="L258" s="3"/>
      <c r="M258" s="3"/>
      <c r="S258" s="2"/>
      <c r="U258" s="3"/>
    </row>
    <row r="259" spans="12:21" ht="15.75" customHeight="1">
      <c r="L259" s="3"/>
      <c r="M259" s="3"/>
      <c r="S259" s="2"/>
      <c r="U259" s="3"/>
    </row>
    <row r="260" spans="12:21" ht="15.75" customHeight="1">
      <c r="L260" s="3"/>
      <c r="M260" s="3"/>
      <c r="S260" s="2"/>
      <c r="U260" s="3"/>
    </row>
    <row r="261" spans="12:21" ht="15.75" customHeight="1">
      <c r="L261" s="3"/>
      <c r="M261" s="3"/>
      <c r="S261" s="2"/>
      <c r="U261" s="3"/>
    </row>
    <row r="262" spans="12:21" ht="15.75" customHeight="1">
      <c r="L262" s="3"/>
      <c r="M262" s="3"/>
      <c r="S262" s="2"/>
      <c r="U262" s="3"/>
    </row>
    <row r="263" spans="12:21" ht="15.75" customHeight="1">
      <c r="L263" s="3"/>
      <c r="M263" s="3"/>
      <c r="S263" s="2"/>
      <c r="U263" s="3"/>
    </row>
    <row r="264" spans="12:21" ht="15.75" customHeight="1">
      <c r="L264" s="3"/>
      <c r="M264" s="3"/>
      <c r="S264" s="2"/>
      <c r="U264" s="3"/>
    </row>
    <row r="265" spans="12:21" ht="15.75" customHeight="1">
      <c r="L265" s="3"/>
      <c r="M265" s="3"/>
      <c r="S265" s="2"/>
      <c r="U265" s="3"/>
    </row>
    <row r="266" spans="12:21" ht="15.75" customHeight="1">
      <c r="L266" s="3"/>
      <c r="M266" s="3"/>
      <c r="S266" s="2"/>
      <c r="U266" s="3"/>
    </row>
    <row r="267" spans="12:21" ht="15.75" customHeight="1">
      <c r="L267" s="3"/>
      <c r="M267" s="3"/>
      <c r="S267" s="2"/>
      <c r="U267" s="3"/>
    </row>
    <row r="268" spans="12:21" ht="15.75" customHeight="1">
      <c r="L268" s="3"/>
      <c r="M268" s="3"/>
      <c r="S268" s="2"/>
      <c r="U268" s="3"/>
    </row>
    <row r="269" spans="12:21" ht="15.75" customHeight="1">
      <c r="L269" s="3"/>
      <c r="M269" s="3"/>
      <c r="S269" s="2"/>
      <c r="U269" s="3"/>
    </row>
    <row r="270" spans="12:21" ht="15.75" customHeight="1">
      <c r="L270" s="3"/>
      <c r="M270" s="3"/>
      <c r="S270" s="2"/>
      <c r="U270" s="3"/>
    </row>
    <row r="271" spans="12:21" ht="15.75" customHeight="1">
      <c r="L271" s="3"/>
      <c r="M271" s="3"/>
      <c r="S271" s="2"/>
      <c r="U271" s="3"/>
    </row>
    <row r="272" spans="12:21" ht="15.75" customHeight="1">
      <c r="L272" s="3"/>
      <c r="M272" s="3"/>
      <c r="S272" s="2"/>
      <c r="U272" s="3"/>
    </row>
    <row r="273" spans="12:21" ht="15.75" customHeight="1">
      <c r="L273" s="3"/>
      <c r="M273" s="3"/>
      <c r="S273" s="2"/>
      <c r="U273" s="3"/>
    </row>
    <row r="274" spans="12:21" ht="15.75" customHeight="1">
      <c r="L274" s="3"/>
      <c r="M274" s="3"/>
      <c r="S274" s="2"/>
      <c r="U274" s="3"/>
    </row>
    <row r="275" spans="12:21" ht="15.75" customHeight="1">
      <c r="L275" s="3"/>
      <c r="M275" s="3"/>
      <c r="S275" s="2"/>
      <c r="U275" s="3"/>
    </row>
    <row r="276" spans="12:21" ht="15.75" customHeight="1">
      <c r="L276" s="3"/>
      <c r="M276" s="3"/>
      <c r="S276" s="2"/>
      <c r="U276" s="3"/>
    </row>
    <row r="277" spans="12:21" ht="15.75" customHeight="1">
      <c r="L277" s="3"/>
      <c r="M277" s="3"/>
      <c r="S277" s="2"/>
      <c r="U277" s="3"/>
    </row>
    <row r="278" spans="12:21" ht="15.75" customHeight="1">
      <c r="L278" s="3"/>
      <c r="M278" s="3"/>
      <c r="S278" s="2"/>
      <c r="U278" s="3"/>
    </row>
    <row r="279" spans="12:21" ht="15.75" customHeight="1">
      <c r="L279" s="3"/>
      <c r="M279" s="3"/>
      <c r="S279" s="2"/>
      <c r="U279" s="3"/>
    </row>
    <row r="280" spans="12:21" ht="15.75" customHeight="1">
      <c r="L280" s="3"/>
      <c r="M280" s="3"/>
      <c r="S280" s="2"/>
      <c r="U280" s="3"/>
    </row>
    <row r="281" spans="12:21" ht="15.75" customHeight="1">
      <c r="L281" s="3"/>
      <c r="M281" s="3"/>
      <c r="S281" s="2"/>
      <c r="U281" s="3"/>
    </row>
    <row r="282" spans="12:21" ht="15.75" customHeight="1">
      <c r="L282" s="3"/>
      <c r="M282" s="3"/>
      <c r="S282" s="2"/>
      <c r="U282" s="3"/>
    </row>
    <row r="283" spans="12:21" ht="15.75" customHeight="1">
      <c r="L283" s="3"/>
      <c r="M283" s="3"/>
      <c r="S283" s="2"/>
      <c r="U283" s="3"/>
    </row>
    <row r="284" spans="12:21" ht="15.75" customHeight="1">
      <c r="L284" s="3"/>
      <c r="M284" s="3"/>
      <c r="S284" s="2"/>
      <c r="U284" s="3"/>
    </row>
    <row r="285" spans="12:21" ht="15.75" customHeight="1">
      <c r="L285" s="3"/>
      <c r="M285" s="3"/>
      <c r="S285" s="2"/>
      <c r="U285" s="3"/>
    </row>
    <row r="286" spans="12:21" ht="15.75" customHeight="1">
      <c r="L286" s="3"/>
      <c r="M286" s="3"/>
      <c r="S286" s="2"/>
      <c r="U286" s="3"/>
    </row>
    <row r="287" spans="12:21" ht="15.75" customHeight="1">
      <c r="L287" s="3"/>
      <c r="M287" s="3"/>
      <c r="S287" s="2"/>
      <c r="U287" s="3"/>
    </row>
    <row r="288" spans="12:21" ht="15.75" customHeight="1">
      <c r="L288" s="3"/>
      <c r="M288" s="3"/>
      <c r="S288" s="2"/>
      <c r="U288" s="3"/>
    </row>
    <row r="289" spans="12:21" ht="15.75" customHeight="1">
      <c r="L289" s="3"/>
      <c r="M289" s="3"/>
      <c r="S289" s="2"/>
      <c r="U289" s="3"/>
    </row>
    <row r="290" spans="12:21" ht="15.75" customHeight="1">
      <c r="L290" s="3"/>
      <c r="M290" s="3"/>
      <c r="S290" s="2"/>
      <c r="U290" s="3"/>
    </row>
    <row r="291" spans="12:21" ht="15.75" customHeight="1">
      <c r="L291" s="3"/>
      <c r="M291" s="3"/>
      <c r="S291" s="2"/>
      <c r="U291" s="3"/>
    </row>
    <row r="292" spans="12:21" ht="15.75" customHeight="1">
      <c r="L292" s="3"/>
      <c r="M292" s="3"/>
      <c r="S292" s="2"/>
      <c r="U292" s="3"/>
    </row>
    <row r="293" spans="12:21" ht="15.75" customHeight="1">
      <c r="L293" s="3"/>
      <c r="M293" s="3"/>
      <c r="S293" s="2"/>
      <c r="U293" s="3"/>
    </row>
    <row r="294" spans="12:21" ht="15.75" customHeight="1">
      <c r="L294" s="3"/>
      <c r="M294" s="3"/>
      <c r="S294" s="2"/>
      <c r="U294" s="3"/>
    </row>
    <row r="295" spans="12:21" ht="15.75" customHeight="1">
      <c r="L295" s="3"/>
      <c r="M295" s="3"/>
      <c r="S295" s="2"/>
      <c r="U295" s="3"/>
    </row>
    <row r="296" spans="12:21" ht="15.75" customHeight="1">
      <c r="L296" s="3"/>
      <c r="M296" s="3"/>
      <c r="S296" s="2"/>
      <c r="U296" s="3"/>
    </row>
    <row r="297" spans="12:21" ht="15.75" customHeight="1">
      <c r="L297" s="3"/>
      <c r="M297" s="3"/>
      <c r="S297" s="2"/>
      <c r="U297" s="3"/>
    </row>
    <row r="298" spans="12:21" ht="15.75" customHeight="1">
      <c r="L298" s="3"/>
      <c r="M298" s="3"/>
      <c r="S298" s="2"/>
      <c r="U298" s="3"/>
    </row>
    <row r="299" spans="12:21" ht="15.75" customHeight="1">
      <c r="L299" s="3"/>
      <c r="M299" s="3"/>
      <c r="S299" s="2"/>
      <c r="U299" s="3"/>
    </row>
    <row r="300" spans="12:21" ht="15.75" customHeight="1">
      <c r="L300" s="3"/>
      <c r="M300" s="3"/>
      <c r="S300" s="2"/>
      <c r="U300" s="3"/>
    </row>
    <row r="301" spans="12:21" ht="15.75" customHeight="1">
      <c r="L301" s="3"/>
      <c r="M301" s="3"/>
      <c r="S301" s="2"/>
      <c r="U301" s="3"/>
    </row>
    <row r="302" spans="12:21" ht="15.75" customHeight="1">
      <c r="L302" s="3"/>
      <c r="M302" s="3"/>
      <c r="S302" s="2"/>
      <c r="U302" s="3"/>
    </row>
    <row r="303" spans="12:21" ht="15.75" customHeight="1">
      <c r="L303" s="3"/>
      <c r="M303" s="3"/>
      <c r="S303" s="2"/>
      <c r="U303" s="3"/>
    </row>
    <row r="304" spans="12:21" ht="15.75" customHeight="1">
      <c r="L304" s="3"/>
      <c r="M304" s="3"/>
      <c r="S304" s="2"/>
      <c r="U304" s="3"/>
    </row>
    <row r="305" spans="12:21" ht="15.75" customHeight="1">
      <c r="L305" s="3"/>
      <c r="M305" s="3"/>
      <c r="S305" s="2"/>
      <c r="U305" s="3"/>
    </row>
    <row r="306" spans="12:21" ht="15.75" customHeight="1">
      <c r="L306" s="3"/>
      <c r="M306" s="3"/>
      <c r="S306" s="2"/>
      <c r="U306" s="3"/>
    </row>
    <row r="307" spans="12:21" ht="15.75" customHeight="1">
      <c r="L307" s="3"/>
      <c r="M307" s="3"/>
      <c r="S307" s="2"/>
      <c r="U307" s="3"/>
    </row>
    <row r="308" spans="12:21" ht="15.75" customHeight="1">
      <c r="L308" s="3"/>
      <c r="M308" s="3"/>
      <c r="S308" s="2"/>
      <c r="U308" s="3"/>
    </row>
    <row r="309" spans="12:21" ht="15.75" customHeight="1">
      <c r="L309" s="3"/>
      <c r="M309" s="3"/>
      <c r="S309" s="2"/>
      <c r="U309" s="3"/>
    </row>
    <row r="310" spans="12:21" ht="15.75" customHeight="1">
      <c r="L310" s="3"/>
      <c r="M310" s="3"/>
      <c r="S310" s="2"/>
      <c r="U310" s="3"/>
    </row>
    <row r="311" spans="12:21" ht="15.75" customHeight="1">
      <c r="L311" s="3"/>
      <c r="M311" s="3"/>
      <c r="S311" s="2"/>
      <c r="U311" s="3"/>
    </row>
    <row r="312" spans="12:21" ht="15.75" customHeight="1">
      <c r="L312" s="3"/>
      <c r="M312" s="3"/>
      <c r="S312" s="2"/>
      <c r="U312" s="3"/>
    </row>
    <row r="313" spans="12:21" ht="15.75" customHeight="1">
      <c r="L313" s="3"/>
      <c r="M313" s="3"/>
      <c r="S313" s="2"/>
      <c r="U313" s="3"/>
    </row>
    <row r="314" spans="12:21" ht="15.75" customHeight="1">
      <c r="L314" s="3"/>
      <c r="M314" s="3"/>
      <c r="S314" s="2"/>
      <c r="U314" s="3"/>
    </row>
    <row r="315" spans="12:21" ht="15.75" customHeight="1">
      <c r="L315" s="3"/>
      <c r="M315" s="3"/>
      <c r="S315" s="2"/>
      <c r="U315" s="3"/>
    </row>
    <row r="316" spans="12:21" ht="15.75" customHeight="1">
      <c r="L316" s="3"/>
      <c r="M316" s="3"/>
      <c r="S316" s="2"/>
      <c r="U316" s="3"/>
    </row>
    <row r="317" spans="12:21" ht="15.75" customHeight="1">
      <c r="L317" s="3"/>
      <c r="M317" s="3"/>
      <c r="S317" s="2"/>
      <c r="U317" s="3"/>
    </row>
    <row r="318" spans="12:21" ht="15.75" customHeight="1">
      <c r="L318" s="3"/>
      <c r="M318" s="3"/>
      <c r="S318" s="2"/>
      <c r="U318" s="3"/>
    </row>
    <row r="319" spans="12:21" ht="15.75" customHeight="1">
      <c r="L319" s="3"/>
      <c r="M319" s="3"/>
      <c r="S319" s="2"/>
      <c r="U319" s="3"/>
    </row>
    <row r="320" spans="12:21" ht="15.75" customHeight="1">
      <c r="L320" s="3"/>
      <c r="M320" s="3"/>
      <c r="S320" s="2"/>
      <c r="U320" s="3"/>
    </row>
    <row r="321" spans="12:21" ht="15.75" customHeight="1">
      <c r="L321" s="3"/>
      <c r="M321" s="3"/>
      <c r="S321" s="2"/>
      <c r="U321" s="3"/>
    </row>
    <row r="322" spans="12:21" ht="15.75" customHeight="1">
      <c r="L322" s="3"/>
      <c r="M322" s="3"/>
      <c r="S322" s="2"/>
      <c r="U322" s="3"/>
    </row>
    <row r="323" spans="12:21" ht="15.75" customHeight="1">
      <c r="L323" s="3"/>
      <c r="M323" s="3"/>
      <c r="S323" s="2"/>
      <c r="U323" s="3"/>
    </row>
    <row r="324" spans="12:21" ht="15.75" customHeight="1">
      <c r="L324" s="3"/>
      <c r="M324" s="3"/>
      <c r="S324" s="2"/>
      <c r="U324" s="3"/>
    </row>
    <row r="325" spans="12:21" ht="15.75" customHeight="1">
      <c r="L325" s="3"/>
      <c r="M325" s="3"/>
      <c r="S325" s="2"/>
      <c r="U325" s="3"/>
    </row>
    <row r="326" spans="12:21" ht="15.75" customHeight="1">
      <c r="L326" s="3"/>
      <c r="M326" s="3"/>
      <c r="S326" s="2"/>
      <c r="U326" s="3"/>
    </row>
    <row r="327" spans="12:21" ht="15.75" customHeight="1">
      <c r="L327" s="3"/>
      <c r="M327" s="3"/>
      <c r="S327" s="2"/>
      <c r="U327" s="3"/>
    </row>
    <row r="328" spans="12:21" ht="15.75" customHeight="1">
      <c r="L328" s="3"/>
      <c r="M328" s="3"/>
      <c r="S328" s="2"/>
      <c r="U328" s="3"/>
    </row>
    <row r="329" spans="12:21" ht="15.75" customHeight="1">
      <c r="L329" s="3"/>
      <c r="M329" s="3"/>
      <c r="S329" s="2"/>
      <c r="U329" s="3"/>
    </row>
    <row r="330" spans="12:21" ht="15.75" customHeight="1">
      <c r="L330" s="3"/>
      <c r="M330" s="3"/>
      <c r="S330" s="2"/>
      <c r="U330" s="3"/>
    </row>
    <row r="331" spans="12:21" ht="15.75" customHeight="1">
      <c r="L331" s="3"/>
      <c r="M331" s="3"/>
      <c r="S331" s="2"/>
      <c r="U331" s="3"/>
    </row>
    <row r="332" spans="12:21" ht="15.75" customHeight="1">
      <c r="L332" s="3"/>
      <c r="M332" s="3"/>
      <c r="S332" s="2"/>
      <c r="U332" s="3"/>
    </row>
    <row r="333" spans="12:21" ht="15.75" customHeight="1">
      <c r="L333" s="3"/>
      <c r="M333" s="3"/>
      <c r="S333" s="2"/>
      <c r="U333" s="3"/>
    </row>
    <row r="334" spans="12:21" ht="15.75" customHeight="1">
      <c r="L334" s="3"/>
      <c r="M334" s="3"/>
      <c r="S334" s="2"/>
      <c r="U334" s="3"/>
    </row>
    <row r="335" spans="12:21" ht="15.75" customHeight="1">
      <c r="L335" s="3"/>
      <c r="M335" s="3"/>
      <c r="S335" s="2"/>
      <c r="U335" s="3"/>
    </row>
    <row r="336" spans="12:21" ht="15.75" customHeight="1">
      <c r="L336" s="3"/>
      <c r="M336" s="3"/>
      <c r="S336" s="2"/>
      <c r="U336" s="3"/>
    </row>
    <row r="337" spans="12:21" ht="15.75" customHeight="1">
      <c r="L337" s="3"/>
      <c r="M337" s="3"/>
      <c r="S337" s="2"/>
      <c r="U337" s="3"/>
    </row>
    <row r="338" spans="12:21" ht="15.75" customHeight="1">
      <c r="L338" s="3"/>
      <c r="M338" s="3"/>
      <c r="S338" s="2"/>
      <c r="U338" s="3"/>
    </row>
    <row r="339" spans="12:21" ht="15.75" customHeight="1">
      <c r="L339" s="3"/>
      <c r="M339" s="3"/>
      <c r="S339" s="2"/>
      <c r="U339" s="3"/>
    </row>
    <row r="340" spans="12:21" ht="15.75" customHeight="1">
      <c r="L340" s="3"/>
      <c r="M340" s="3"/>
      <c r="S340" s="2"/>
      <c r="U340" s="3"/>
    </row>
    <row r="341" spans="12:21" ht="15.75" customHeight="1">
      <c r="L341" s="3"/>
      <c r="M341" s="3"/>
      <c r="S341" s="2"/>
      <c r="U341" s="3"/>
    </row>
    <row r="342" spans="12:21" ht="15.75" customHeight="1">
      <c r="L342" s="3"/>
      <c r="M342" s="3"/>
      <c r="S342" s="2"/>
      <c r="U342" s="3"/>
    </row>
    <row r="343" spans="12:21" ht="15.75" customHeight="1">
      <c r="L343" s="3"/>
      <c r="M343" s="3"/>
      <c r="S343" s="2"/>
      <c r="U343" s="3"/>
    </row>
    <row r="344" spans="12:21" ht="15.75" customHeight="1">
      <c r="L344" s="3"/>
      <c r="M344" s="3"/>
      <c r="S344" s="2"/>
      <c r="U344" s="3"/>
    </row>
    <row r="345" spans="12:21" ht="15.75" customHeight="1">
      <c r="L345" s="3"/>
      <c r="M345" s="3"/>
      <c r="S345" s="2"/>
      <c r="U345" s="3"/>
    </row>
    <row r="346" spans="12:21" ht="15.75" customHeight="1">
      <c r="L346" s="3"/>
      <c r="M346" s="3"/>
      <c r="S346" s="2"/>
      <c r="U346" s="3"/>
    </row>
    <row r="347" spans="12:21" ht="15.75" customHeight="1">
      <c r="L347" s="3"/>
      <c r="M347" s="3"/>
      <c r="S347" s="2"/>
      <c r="U347" s="3"/>
    </row>
    <row r="348" spans="12:21" ht="15.75" customHeight="1">
      <c r="L348" s="3"/>
      <c r="M348" s="3"/>
      <c r="S348" s="2"/>
      <c r="U348" s="3"/>
    </row>
    <row r="349" spans="12:21" ht="15.75" customHeight="1">
      <c r="L349" s="3"/>
      <c r="M349" s="3"/>
      <c r="S349" s="2"/>
      <c r="U349" s="3"/>
    </row>
    <row r="350" spans="12:21" ht="15.75" customHeight="1">
      <c r="L350" s="3"/>
      <c r="M350" s="3"/>
      <c r="S350" s="2"/>
      <c r="U350" s="3"/>
    </row>
    <row r="351" spans="12:21" ht="15.75" customHeight="1">
      <c r="L351" s="3"/>
      <c r="M351" s="3"/>
      <c r="S351" s="2"/>
      <c r="U351" s="3"/>
    </row>
    <row r="352" spans="12:21" ht="15.75" customHeight="1">
      <c r="L352" s="3"/>
      <c r="M352" s="3"/>
      <c r="S352" s="2"/>
      <c r="U352" s="3"/>
    </row>
    <row r="353" spans="12:21" ht="15.75" customHeight="1">
      <c r="L353" s="3"/>
      <c r="M353" s="3"/>
      <c r="S353" s="2"/>
      <c r="U353" s="3"/>
    </row>
    <row r="354" spans="12:21" ht="15.75" customHeight="1">
      <c r="L354" s="3"/>
      <c r="M354" s="3"/>
      <c r="S354" s="2"/>
      <c r="U354" s="3"/>
    </row>
    <row r="355" spans="12:21" ht="15.75" customHeight="1">
      <c r="L355" s="3"/>
      <c r="M355" s="3"/>
      <c r="S355" s="2"/>
      <c r="U355" s="3"/>
    </row>
    <row r="356" spans="12:21" ht="15.75" customHeight="1">
      <c r="L356" s="3"/>
      <c r="M356" s="3"/>
      <c r="S356" s="2"/>
      <c r="U356" s="3"/>
    </row>
    <row r="357" spans="12:21" ht="15.75" customHeight="1">
      <c r="L357" s="3"/>
      <c r="M357" s="3"/>
      <c r="S357" s="2"/>
      <c r="U357" s="3"/>
    </row>
    <row r="358" spans="12:21" ht="15.75" customHeight="1">
      <c r="L358" s="3"/>
      <c r="M358" s="3"/>
      <c r="S358" s="2"/>
      <c r="U358" s="3"/>
    </row>
    <row r="359" spans="12:21" ht="15.75" customHeight="1">
      <c r="L359" s="3"/>
      <c r="M359" s="3"/>
      <c r="S359" s="2"/>
      <c r="U359" s="3"/>
    </row>
    <row r="360" spans="12:21" ht="15.75" customHeight="1">
      <c r="L360" s="3"/>
      <c r="M360" s="3"/>
      <c r="S360" s="2"/>
      <c r="U360" s="3"/>
    </row>
    <row r="361" spans="12:21" ht="15.75" customHeight="1">
      <c r="L361" s="3"/>
      <c r="M361" s="3"/>
      <c r="S361" s="2"/>
      <c r="U361" s="3"/>
    </row>
    <row r="362" spans="12:21" ht="15.75" customHeight="1">
      <c r="L362" s="3"/>
      <c r="M362" s="3"/>
      <c r="S362" s="2"/>
      <c r="U362" s="3"/>
    </row>
    <row r="363" spans="12:21" ht="15.75" customHeight="1">
      <c r="L363" s="3"/>
      <c r="M363" s="3"/>
      <c r="S363" s="2"/>
      <c r="U363" s="3"/>
    </row>
    <row r="364" spans="12:21" ht="15.75" customHeight="1">
      <c r="L364" s="3"/>
      <c r="M364" s="3"/>
      <c r="S364" s="2"/>
      <c r="U364" s="3"/>
    </row>
    <row r="365" spans="12:21" ht="15.75" customHeight="1">
      <c r="L365" s="3"/>
      <c r="M365" s="3"/>
      <c r="S365" s="2"/>
      <c r="U365" s="3"/>
    </row>
    <row r="366" spans="12:21" ht="15.75" customHeight="1">
      <c r="L366" s="3"/>
      <c r="M366" s="3"/>
      <c r="S366" s="2"/>
      <c r="U366" s="3"/>
    </row>
    <row r="367" spans="12:21" ht="15.75" customHeight="1">
      <c r="L367" s="3"/>
      <c r="M367" s="3"/>
      <c r="S367" s="2"/>
      <c r="U367" s="3"/>
    </row>
    <row r="368" spans="12:21" ht="15.75" customHeight="1">
      <c r="L368" s="3"/>
      <c r="M368" s="3"/>
      <c r="S368" s="2"/>
      <c r="U368" s="3"/>
    </row>
    <row r="369" spans="12:21" ht="15.75" customHeight="1">
      <c r="L369" s="3"/>
      <c r="M369" s="3"/>
      <c r="S369" s="2"/>
      <c r="U369" s="3"/>
    </row>
    <row r="370" spans="12:21" ht="15.75" customHeight="1">
      <c r="L370" s="3"/>
      <c r="M370" s="3"/>
      <c r="S370" s="2"/>
      <c r="U370" s="3"/>
    </row>
    <row r="371" spans="12:21" ht="15.75" customHeight="1">
      <c r="L371" s="3"/>
      <c r="M371" s="3"/>
      <c r="S371" s="2"/>
      <c r="U371" s="3"/>
    </row>
    <row r="372" spans="12:21" ht="15.75" customHeight="1">
      <c r="L372" s="3"/>
      <c r="M372" s="3"/>
      <c r="S372" s="2"/>
      <c r="U372" s="3"/>
    </row>
    <row r="373" spans="12:21" ht="15.75" customHeight="1">
      <c r="L373" s="3"/>
      <c r="M373" s="3"/>
      <c r="S373" s="2"/>
      <c r="U373" s="3"/>
    </row>
    <row r="374" spans="12:21" ht="15.75" customHeight="1">
      <c r="L374" s="3"/>
      <c r="M374" s="3"/>
      <c r="S374" s="2"/>
      <c r="U374" s="3"/>
    </row>
    <row r="375" spans="12:21" ht="15.75" customHeight="1">
      <c r="L375" s="3"/>
      <c r="M375" s="3"/>
      <c r="S375" s="2"/>
      <c r="U375" s="3"/>
    </row>
    <row r="376" spans="12:21" ht="15.75" customHeight="1">
      <c r="L376" s="3"/>
      <c r="M376" s="3"/>
      <c r="S376" s="2"/>
      <c r="U376" s="3"/>
    </row>
    <row r="377" spans="12:21" ht="15.75" customHeight="1">
      <c r="L377" s="3"/>
      <c r="M377" s="3"/>
      <c r="S377" s="2"/>
      <c r="U377" s="3"/>
    </row>
    <row r="378" spans="12:21" ht="15.75" customHeight="1">
      <c r="L378" s="3"/>
      <c r="M378" s="3"/>
      <c r="S378" s="2"/>
      <c r="U378" s="3"/>
    </row>
    <row r="379" spans="12:21" ht="15.75" customHeight="1">
      <c r="L379" s="3"/>
      <c r="M379" s="3"/>
      <c r="S379" s="2"/>
      <c r="U379" s="3"/>
    </row>
    <row r="380" spans="12:21" ht="15.75" customHeight="1">
      <c r="L380" s="3"/>
      <c r="M380" s="3"/>
      <c r="S380" s="2"/>
      <c r="U380" s="3"/>
    </row>
    <row r="381" spans="12:21" ht="15.75" customHeight="1">
      <c r="L381" s="3"/>
      <c r="M381" s="3"/>
      <c r="S381" s="2"/>
      <c r="U381" s="3"/>
    </row>
    <row r="382" spans="12:21" ht="15.75" customHeight="1">
      <c r="L382" s="3"/>
      <c r="M382" s="3"/>
      <c r="S382" s="2"/>
      <c r="U382" s="3"/>
    </row>
    <row r="383" spans="12:21" ht="15.75" customHeight="1">
      <c r="L383" s="3"/>
      <c r="M383" s="3"/>
      <c r="S383" s="2"/>
      <c r="U383" s="3"/>
    </row>
    <row r="384" spans="12:21" ht="15.75" customHeight="1">
      <c r="L384" s="3"/>
      <c r="M384" s="3"/>
      <c r="S384" s="2"/>
      <c r="U384" s="3"/>
    </row>
    <row r="385" spans="12:21" ht="15.75" customHeight="1">
      <c r="L385" s="3"/>
      <c r="M385" s="3"/>
      <c r="S385" s="2"/>
      <c r="U385" s="3"/>
    </row>
    <row r="386" spans="12:21" ht="15.75" customHeight="1">
      <c r="L386" s="3"/>
      <c r="M386" s="3"/>
      <c r="S386" s="2"/>
      <c r="U386" s="3"/>
    </row>
    <row r="387" spans="12:21" ht="15.75" customHeight="1">
      <c r="L387" s="3"/>
      <c r="M387" s="3"/>
      <c r="S387" s="2"/>
      <c r="U387" s="3"/>
    </row>
    <row r="388" spans="12:21" ht="15.75" customHeight="1">
      <c r="L388" s="3"/>
      <c r="M388" s="3"/>
      <c r="S388" s="2"/>
      <c r="U388" s="3"/>
    </row>
    <row r="389" spans="12:21" ht="15.75" customHeight="1">
      <c r="L389" s="3"/>
      <c r="M389" s="3"/>
      <c r="S389" s="2"/>
      <c r="U389" s="3"/>
    </row>
    <row r="390" spans="12:21" ht="15.75" customHeight="1">
      <c r="L390" s="3"/>
      <c r="M390" s="3"/>
      <c r="S390" s="2"/>
      <c r="U390" s="3"/>
    </row>
    <row r="391" spans="12:21" ht="15.75" customHeight="1">
      <c r="L391" s="3"/>
      <c r="M391" s="3"/>
      <c r="S391" s="2"/>
      <c r="U391" s="3"/>
    </row>
    <row r="392" spans="12:21" ht="15.75" customHeight="1">
      <c r="L392" s="3"/>
      <c r="M392" s="3"/>
      <c r="S392" s="2"/>
      <c r="U392" s="3"/>
    </row>
    <row r="393" spans="12:21" ht="15.75" customHeight="1">
      <c r="L393" s="3"/>
      <c r="M393" s="3"/>
      <c r="S393" s="2"/>
      <c r="U393" s="3"/>
    </row>
    <row r="394" spans="12:21" ht="15.75" customHeight="1">
      <c r="L394" s="3"/>
      <c r="M394" s="3"/>
      <c r="S394" s="2"/>
      <c r="U394" s="3"/>
    </row>
    <row r="395" spans="12:21" ht="15.75" customHeight="1">
      <c r="L395" s="3"/>
      <c r="M395" s="3"/>
      <c r="S395" s="2"/>
      <c r="U395" s="3"/>
    </row>
    <row r="396" spans="12:21" ht="15.75" customHeight="1">
      <c r="L396" s="3"/>
      <c r="M396" s="3"/>
      <c r="S396" s="2"/>
      <c r="U396" s="3"/>
    </row>
    <row r="397" spans="12:21" ht="15.75" customHeight="1">
      <c r="L397" s="3"/>
      <c r="M397" s="3"/>
      <c r="S397" s="2"/>
      <c r="U397" s="3"/>
    </row>
    <row r="398" spans="12:21" ht="15.75" customHeight="1">
      <c r="L398" s="3"/>
      <c r="M398" s="3"/>
      <c r="S398" s="2"/>
      <c r="U398" s="3"/>
    </row>
    <row r="399" spans="12:21" ht="15.75" customHeight="1">
      <c r="L399" s="3"/>
      <c r="M399" s="3"/>
      <c r="S399" s="2"/>
      <c r="U399" s="3"/>
    </row>
    <row r="400" spans="12:21" ht="15.75" customHeight="1">
      <c r="L400" s="3"/>
      <c r="M400" s="3"/>
      <c r="S400" s="2"/>
      <c r="U400" s="3"/>
    </row>
    <row r="401" spans="12:21" ht="15.75" customHeight="1">
      <c r="L401" s="3"/>
      <c r="M401" s="3"/>
      <c r="S401" s="2"/>
      <c r="U401" s="3"/>
    </row>
    <row r="402" spans="12:21" ht="15.75" customHeight="1">
      <c r="L402" s="3"/>
      <c r="M402" s="3"/>
      <c r="S402" s="2"/>
      <c r="U402" s="3"/>
    </row>
    <row r="403" spans="12:21" ht="15.75" customHeight="1">
      <c r="L403" s="3"/>
      <c r="M403" s="3"/>
      <c r="S403" s="2"/>
      <c r="U403" s="3"/>
    </row>
    <row r="404" spans="12:21" ht="15.75" customHeight="1">
      <c r="L404" s="3"/>
      <c r="M404" s="3"/>
      <c r="S404" s="2"/>
      <c r="U404" s="3"/>
    </row>
    <row r="405" spans="12:21" ht="15.75" customHeight="1">
      <c r="L405" s="3"/>
      <c r="M405" s="3"/>
      <c r="S405" s="2"/>
      <c r="U405" s="3"/>
    </row>
    <row r="406" spans="12:21" ht="15.75" customHeight="1">
      <c r="L406" s="3"/>
      <c r="M406" s="3"/>
      <c r="S406" s="2"/>
      <c r="U406" s="3"/>
    </row>
    <row r="407" spans="12:21" ht="15.75" customHeight="1">
      <c r="L407" s="3"/>
      <c r="M407" s="3"/>
      <c r="S407" s="2"/>
      <c r="U407" s="3"/>
    </row>
    <row r="408" spans="12:21" ht="15.75" customHeight="1">
      <c r="L408" s="3"/>
      <c r="M408" s="3"/>
      <c r="S408" s="2"/>
      <c r="U408" s="3"/>
    </row>
    <row r="409" spans="12:21" ht="15.75" customHeight="1">
      <c r="L409" s="3"/>
      <c r="M409" s="3"/>
      <c r="S409" s="2"/>
      <c r="U409" s="3"/>
    </row>
    <row r="410" spans="12:21" ht="15.75" customHeight="1">
      <c r="L410" s="3"/>
      <c r="M410" s="3"/>
      <c r="S410" s="2"/>
      <c r="U410" s="3"/>
    </row>
    <row r="411" spans="12:21" ht="15.75" customHeight="1">
      <c r="L411" s="3"/>
      <c r="M411" s="3"/>
      <c r="S411" s="2"/>
      <c r="U411" s="3"/>
    </row>
    <row r="412" spans="12:21" ht="15.75" customHeight="1">
      <c r="L412" s="3"/>
      <c r="M412" s="3"/>
      <c r="S412" s="2"/>
      <c r="U412" s="3"/>
    </row>
    <row r="413" spans="12:21" ht="15.75" customHeight="1">
      <c r="L413" s="3"/>
      <c r="M413" s="3"/>
      <c r="S413" s="2"/>
      <c r="U413" s="3"/>
    </row>
    <row r="414" spans="12:21" ht="15.75" customHeight="1">
      <c r="L414" s="3"/>
      <c r="M414" s="3"/>
      <c r="S414" s="2"/>
      <c r="U414" s="3"/>
    </row>
    <row r="415" spans="12:21" ht="15.75" customHeight="1">
      <c r="L415" s="3"/>
      <c r="M415" s="3"/>
      <c r="S415" s="2"/>
      <c r="U415" s="3"/>
    </row>
    <row r="416" spans="12:21" ht="15.75" customHeight="1">
      <c r="L416" s="3"/>
      <c r="M416" s="3"/>
      <c r="S416" s="2"/>
      <c r="U416" s="3"/>
    </row>
    <row r="417" spans="12:21" ht="15.75" customHeight="1">
      <c r="L417" s="3"/>
      <c r="M417" s="3"/>
      <c r="S417" s="2"/>
      <c r="U417" s="3"/>
    </row>
    <row r="418" spans="12:21" ht="15.75" customHeight="1">
      <c r="L418" s="3"/>
      <c r="M418" s="3"/>
      <c r="S418" s="2"/>
      <c r="U418" s="3"/>
    </row>
    <row r="419" spans="12:21" ht="15.75" customHeight="1">
      <c r="L419" s="3"/>
      <c r="M419" s="3"/>
      <c r="S419" s="2"/>
      <c r="U419" s="3"/>
    </row>
    <row r="420" spans="12:21" ht="15.75" customHeight="1">
      <c r="L420" s="3"/>
      <c r="M420" s="3"/>
      <c r="S420" s="2"/>
      <c r="U420" s="3"/>
    </row>
    <row r="421" spans="12:21" ht="15.75" customHeight="1">
      <c r="L421" s="3"/>
      <c r="M421" s="3"/>
      <c r="S421" s="2"/>
      <c r="U421" s="3"/>
    </row>
    <row r="422" spans="12:21" ht="15.75" customHeight="1">
      <c r="L422" s="3"/>
      <c r="M422" s="3"/>
      <c r="S422" s="2"/>
      <c r="U422" s="3"/>
    </row>
    <row r="423" spans="12:21" ht="15.75" customHeight="1">
      <c r="L423" s="3"/>
      <c r="M423" s="3"/>
      <c r="S423" s="2"/>
      <c r="U423" s="3"/>
    </row>
    <row r="424" spans="12:21" ht="15.75" customHeight="1">
      <c r="L424" s="3"/>
      <c r="M424" s="3"/>
      <c r="S424" s="2"/>
      <c r="U424" s="3"/>
    </row>
    <row r="425" spans="12:21" ht="15.75" customHeight="1">
      <c r="L425" s="3"/>
      <c r="M425" s="3"/>
      <c r="S425" s="2"/>
      <c r="U425" s="3"/>
    </row>
    <row r="426" spans="12:21" ht="15.75" customHeight="1">
      <c r="L426" s="3"/>
      <c r="M426" s="3"/>
      <c r="S426" s="2"/>
      <c r="U426" s="3"/>
    </row>
    <row r="427" spans="12:21" ht="15.75" customHeight="1">
      <c r="L427" s="3"/>
      <c r="M427" s="3"/>
      <c r="S427" s="2"/>
      <c r="U427" s="3"/>
    </row>
    <row r="428" spans="12:21" ht="15.75" customHeight="1">
      <c r="L428" s="3"/>
      <c r="M428" s="3"/>
      <c r="S428" s="2"/>
      <c r="U428" s="3"/>
    </row>
    <row r="429" spans="12:21" ht="15.75" customHeight="1">
      <c r="L429" s="3"/>
      <c r="M429" s="3"/>
      <c r="S429" s="2"/>
      <c r="U429" s="3"/>
    </row>
    <row r="430" spans="12:21" ht="15.75" customHeight="1">
      <c r="L430" s="3"/>
      <c r="M430" s="3"/>
      <c r="S430" s="2"/>
      <c r="U430" s="3"/>
    </row>
    <row r="431" spans="12:21" ht="15.75" customHeight="1">
      <c r="L431" s="3"/>
      <c r="M431" s="3"/>
      <c r="S431" s="2"/>
      <c r="U431" s="3"/>
    </row>
    <row r="432" spans="12:21" ht="15.75" customHeight="1">
      <c r="L432" s="3"/>
      <c r="M432" s="3"/>
      <c r="S432" s="2"/>
      <c r="U432" s="3"/>
    </row>
    <row r="433" spans="12:21" ht="15.75" customHeight="1">
      <c r="L433" s="3"/>
      <c r="M433" s="3"/>
      <c r="S433" s="2"/>
      <c r="U433" s="3"/>
    </row>
    <row r="434" spans="12:21" ht="15.75" customHeight="1">
      <c r="L434" s="3"/>
      <c r="M434" s="3"/>
      <c r="S434" s="2"/>
      <c r="U434" s="3"/>
    </row>
    <row r="435" spans="12:21" ht="15.75" customHeight="1">
      <c r="L435" s="3"/>
      <c r="M435" s="3"/>
      <c r="S435" s="2"/>
      <c r="U435" s="3"/>
    </row>
    <row r="436" spans="12:21" ht="15.75" customHeight="1">
      <c r="L436" s="3"/>
      <c r="M436" s="3"/>
      <c r="S436" s="2"/>
      <c r="U436" s="3"/>
    </row>
    <row r="437" spans="12:21" ht="15.75" customHeight="1">
      <c r="L437" s="3"/>
      <c r="M437" s="3"/>
      <c r="S437" s="2"/>
      <c r="U437" s="3"/>
    </row>
    <row r="438" spans="12:21" ht="15.75" customHeight="1">
      <c r="L438" s="3"/>
      <c r="M438" s="3"/>
      <c r="S438" s="2"/>
      <c r="U438" s="3"/>
    </row>
    <row r="439" spans="12:21" ht="15.75" customHeight="1">
      <c r="L439" s="3"/>
      <c r="M439" s="3"/>
      <c r="S439" s="2"/>
      <c r="U439" s="3"/>
    </row>
    <row r="440" spans="12:21" ht="15.75" customHeight="1">
      <c r="L440" s="3"/>
      <c r="M440" s="3"/>
      <c r="S440" s="2"/>
      <c r="U440" s="3"/>
    </row>
    <row r="441" spans="12:21" ht="15.75" customHeight="1">
      <c r="L441" s="3"/>
      <c r="M441" s="3"/>
      <c r="S441" s="2"/>
      <c r="U441" s="3"/>
    </row>
    <row r="442" spans="12:21" ht="15.75" customHeight="1">
      <c r="L442" s="3"/>
      <c r="M442" s="3"/>
      <c r="S442" s="2"/>
      <c r="U442" s="3"/>
    </row>
    <row r="443" spans="12:21" ht="15.75" customHeight="1">
      <c r="L443" s="3"/>
      <c r="M443" s="3"/>
      <c r="S443" s="2"/>
      <c r="U443" s="3"/>
    </row>
    <row r="444" spans="12:21" ht="15.75" customHeight="1">
      <c r="L444" s="3"/>
      <c r="M444" s="3"/>
      <c r="S444" s="2"/>
      <c r="U444" s="3"/>
    </row>
    <row r="445" spans="12:21" ht="15.75" customHeight="1">
      <c r="L445" s="3"/>
      <c r="M445" s="3"/>
      <c r="S445" s="2"/>
      <c r="U445" s="3"/>
    </row>
    <row r="446" spans="12:21" ht="15.75" customHeight="1">
      <c r="L446" s="3"/>
      <c r="M446" s="3"/>
      <c r="S446" s="2"/>
      <c r="U446" s="3"/>
    </row>
    <row r="447" spans="12:21" ht="15.75" customHeight="1">
      <c r="L447" s="3"/>
      <c r="M447" s="3"/>
      <c r="S447" s="2"/>
      <c r="U447" s="3"/>
    </row>
    <row r="448" spans="12:21" ht="15.75" customHeight="1">
      <c r="L448" s="3"/>
      <c r="M448" s="3"/>
      <c r="S448" s="2"/>
      <c r="U448" s="3"/>
    </row>
    <row r="449" spans="12:21" ht="15.75" customHeight="1">
      <c r="L449" s="3"/>
      <c r="M449" s="3"/>
      <c r="S449" s="2"/>
      <c r="U449" s="3"/>
    </row>
    <row r="450" spans="12:21" ht="15.75" customHeight="1">
      <c r="L450" s="3"/>
      <c r="M450" s="3"/>
      <c r="S450" s="2"/>
      <c r="U450" s="3"/>
    </row>
    <row r="451" spans="12:21" ht="15.75" customHeight="1">
      <c r="L451" s="3"/>
      <c r="M451" s="3"/>
      <c r="S451" s="2"/>
      <c r="U451" s="3"/>
    </row>
    <row r="452" spans="12:21" ht="15.75" customHeight="1">
      <c r="L452" s="3"/>
      <c r="M452" s="3"/>
      <c r="S452" s="2"/>
      <c r="U452" s="3"/>
    </row>
    <row r="453" spans="12:21" ht="15.75" customHeight="1">
      <c r="L453" s="3"/>
      <c r="M453" s="3"/>
      <c r="S453" s="2"/>
      <c r="U453" s="3"/>
    </row>
    <row r="454" spans="12:21" ht="15.75" customHeight="1">
      <c r="L454" s="3"/>
      <c r="M454" s="3"/>
      <c r="S454" s="2"/>
      <c r="U454" s="3"/>
    </row>
    <row r="455" spans="12:21" ht="15.75" customHeight="1">
      <c r="L455" s="3"/>
      <c r="M455" s="3"/>
      <c r="S455" s="2"/>
      <c r="U455" s="3"/>
    </row>
    <row r="456" spans="12:21" ht="15.75" customHeight="1">
      <c r="L456" s="3"/>
      <c r="M456" s="3"/>
      <c r="S456" s="2"/>
      <c r="U456" s="3"/>
    </row>
    <row r="457" spans="12:21" ht="15.75" customHeight="1">
      <c r="L457" s="3"/>
      <c r="M457" s="3"/>
      <c r="S457" s="2"/>
      <c r="U457" s="3"/>
    </row>
    <row r="458" spans="12:21" ht="15.75" customHeight="1">
      <c r="L458" s="3"/>
      <c r="M458" s="3"/>
      <c r="S458" s="2"/>
      <c r="U458" s="3"/>
    </row>
    <row r="459" spans="12:21" ht="15.75" customHeight="1">
      <c r="L459" s="3"/>
      <c r="M459" s="3"/>
      <c r="S459" s="2"/>
      <c r="U459" s="3"/>
    </row>
    <row r="460" spans="12:21" ht="15.75" customHeight="1">
      <c r="L460" s="3"/>
      <c r="M460" s="3"/>
      <c r="S460" s="2"/>
      <c r="U460" s="3"/>
    </row>
    <row r="461" spans="12:21" ht="15.75" customHeight="1">
      <c r="L461" s="3"/>
      <c r="M461" s="3"/>
      <c r="S461" s="2"/>
      <c r="U461" s="3"/>
    </row>
    <row r="462" spans="12:21" ht="15.75" customHeight="1">
      <c r="L462" s="3"/>
      <c r="M462" s="3"/>
      <c r="S462" s="2"/>
      <c r="U462" s="3"/>
    </row>
    <row r="463" spans="12:21" ht="15.75" customHeight="1">
      <c r="L463" s="3"/>
      <c r="M463" s="3"/>
      <c r="S463" s="2"/>
      <c r="U463" s="3"/>
    </row>
    <row r="464" spans="12:21" ht="15.75" customHeight="1">
      <c r="L464" s="3"/>
      <c r="M464" s="3"/>
      <c r="S464" s="2"/>
      <c r="U464" s="3"/>
    </row>
    <row r="465" spans="12:21" ht="15.75" customHeight="1">
      <c r="L465" s="3"/>
      <c r="M465" s="3"/>
      <c r="S465" s="2"/>
      <c r="U465" s="3"/>
    </row>
    <row r="466" spans="12:21" ht="15.75" customHeight="1">
      <c r="L466" s="3"/>
      <c r="M466" s="3"/>
      <c r="S466" s="2"/>
      <c r="U466" s="3"/>
    </row>
    <row r="467" spans="12:21" ht="15.75" customHeight="1">
      <c r="L467" s="3"/>
      <c r="M467" s="3"/>
      <c r="S467" s="2"/>
      <c r="U467" s="3"/>
    </row>
    <row r="468" spans="12:21" ht="15.75" customHeight="1">
      <c r="L468" s="3"/>
      <c r="M468" s="3"/>
      <c r="S468" s="2"/>
      <c r="U468" s="3"/>
    </row>
    <row r="469" spans="12:21" ht="15.75" customHeight="1">
      <c r="L469" s="3"/>
      <c r="M469" s="3"/>
      <c r="S469" s="2"/>
      <c r="U469" s="3"/>
    </row>
    <row r="470" spans="12:21" ht="15.75" customHeight="1">
      <c r="L470" s="3"/>
      <c r="M470" s="3"/>
      <c r="S470" s="2"/>
      <c r="U470" s="3"/>
    </row>
    <row r="471" spans="12:21" ht="15.75" customHeight="1">
      <c r="L471" s="3"/>
      <c r="M471" s="3"/>
      <c r="S471" s="2"/>
      <c r="U471" s="3"/>
    </row>
    <row r="472" spans="12:21" ht="15.75" customHeight="1">
      <c r="L472" s="3"/>
      <c r="M472" s="3"/>
      <c r="S472" s="2"/>
      <c r="U472" s="3"/>
    </row>
    <row r="473" spans="12:21" ht="15.75" customHeight="1">
      <c r="L473" s="3"/>
      <c r="M473" s="3"/>
      <c r="S473" s="2"/>
      <c r="U473" s="3"/>
    </row>
    <row r="474" spans="12:21" ht="15.75" customHeight="1">
      <c r="L474" s="3"/>
      <c r="M474" s="3"/>
      <c r="S474" s="2"/>
      <c r="U474" s="3"/>
    </row>
    <row r="475" spans="12:21" ht="15.75" customHeight="1">
      <c r="L475" s="3"/>
      <c r="M475" s="3"/>
      <c r="S475" s="2"/>
      <c r="U475" s="3"/>
    </row>
    <row r="476" spans="12:21" ht="15.75" customHeight="1">
      <c r="L476" s="3"/>
      <c r="M476" s="3"/>
      <c r="S476" s="2"/>
      <c r="U476" s="3"/>
    </row>
    <row r="477" spans="12:21" ht="15.75" customHeight="1">
      <c r="L477" s="3"/>
      <c r="M477" s="3"/>
      <c r="S477" s="2"/>
      <c r="U477" s="3"/>
    </row>
    <row r="478" spans="12:21" ht="15.75" customHeight="1">
      <c r="L478" s="3"/>
      <c r="M478" s="3"/>
      <c r="S478" s="2"/>
      <c r="U478" s="3"/>
    </row>
    <row r="479" spans="12:21" ht="15.75" customHeight="1">
      <c r="L479" s="3"/>
      <c r="M479" s="3"/>
      <c r="S479" s="2"/>
      <c r="U479" s="3"/>
    </row>
    <row r="480" spans="12:21" ht="15.75" customHeight="1">
      <c r="L480" s="3"/>
      <c r="M480" s="3"/>
      <c r="S480" s="2"/>
      <c r="U480" s="3"/>
    </row>
    <row r="481" spans="12:21" ht="15.75" customHeight="1">
      <c r="L481" s="3"/>
      <c r="M481" s="3"/>
      <c r="S481" s="2"/>
      <c r="U481" s="3"/>
    </row>
    <row r="482" spans="12:21" ht="15.75" customHeight="1">
      <c r="L482" s="3"/>
      <c r="M482" s="3"/>
      <c r="S482" s="2"/>
      <c r="U482" s="3"/>
    </row>
    <row r="483" spans="12:21" ht="15.75" customHeight="1">
      <c r="L483" s="3"/>
      <c r="M483" s="3"/>
      <c r="S483" s="2"/>
      <c r="U483" s="3"/>
    </row>
    <row r="484" spans="12:21" ht="15.75" customHeight="1">
      <c r="L484" s="3"/>
      <c r="M484" s="3"/>
      <c r="S484" s="2"/>
      <c r="U484" s="3"/>
    </row>
    <row r="485" spans="12:21" ht="15.75" customHeight="1">
      <c r="L485" s="3"/>
      <c r="M485" s="3"/>
      <c r="S485" s="2"/>
      <c r="U485" s="3"/>
    </row>
    <row r="486" spans="12:21" ht="15.75" customHeight="1">
      <c r="L486" s="3"/>
      <c r="M486" s="3"/>
      <c r="S486" s="2"/>
      <c r="U486" s="3"/>
    </row>
    <row r="487" spans="12:21" ht="15.75" customHeight="1">
      <c r="L487" s="3"/>
      <c r="M487" s="3"/>
      <c r="S487" s="2"/>
      <c r="U487" s="3"/>
    </row>
    <row r="488" spans="12:21" ht="15.75" customHeight="1">
      <c r="L488" s="3"/>
      <c r="M488" s="3"/>
      <c r="S488" s="2"/>
      <c r="U488" s="3"/>
    </row>
    <row r="489" spans="12:21" ht="15.75" customHeight="1">
      <c r="L489" s="3"/>
      <c r="M489" s="3"/>
      <c r="S489" s="2"/>
      <c r="U489" s="3"/>
    </row>
    <row r="490" spans="12:21" ht="15.75" customHeight="1">
      <c r="L490" s="3"/>
      <c r="M490" s="3"/>
      <c r="S490" s="2"/>
      <c r="U490" s="3"/>
    </row>
    <row r="491" spans="12:21" ht="15.75" customHeight="1">
      <c r="L491" s="3"/>
      <c r="M491" s="3"/>
      <c r="S491" s="2"/>
      <c r="U491" s="3"/>
    </row>
    <row r="492" spans="12:21" ht="15.75" customHeight="1">
      <c r="L492" s="3"/>
      <c r="M492" s="3"/>
      <c r="S492" s="2"/>
      <c r="U492" s="3"/>
    </row>
    <row r="493" spans="12:21" ht="15.75" customHeight="1">
      <c r="L493" s="3"/>
      <c r="M493" s="3"/>
      <c r="S493" s="2"/>
      <c r="U493" s="3"/>
    </row>
    <row r="494" spans="12:21" ht="15.75" customHeight="1">
      <c r="L494" s="3"/>
      <c r="M494" s="3"/>
      <c r="S494" s="2"/>
      <c r="U494" s="3"/>
    </row>
    <row r="495" spans="12:21" ht="15.75" customHeight="1">
      <c r="L495" s="3"/>
      <c r="M495" s="3"/>
      <c r="S495" s="2"/>
      <c r="U495" s="3"/>
    </row>
    <row r="496" spans="12:21" ht="15.75" customHeight="1">
      <c r="L496" s="3"/>
      <c r="M496" s="3"/>
      <c r="S496" s="2"/>
      <c r="U496" s="3"/>
    </row>
    <row r="497" spans="12:21" ht="15.75" customHeight="1">
      <c r="L497" s="3"/>
      <c r="M497" s="3"/>
      <c r="S497" s="2"/>
      <c r="U497" s="3"/>
    </row>
    <row r="498" spans="12:21" ht="15.75" customHeight="1">
      <c r="L498" s="3"/>
      <c r="M498" s="3"/>
      <c r="S498" s="2"/>
      <c r="U498" s="3"/>
    </row>
    <row r="499" spans="12:21" ht="15.75" customHeight="1">
      <c r="L499" s="3"/>
      <c r="M499" s="3"/>
      <c r="S499" s="2"/>
      <c r="U499" s="3"/>
    </row>
    <row r="500" spans="12:21" ht="15.75" customHeight="1">
      <c r="L500" s="3"/>
      <c r="M500" s="3"/>
      <c r="S500" s="2"/>
      <c r="U500" s="3"/>
    </row>
    <row r="501" spans="12:21" ht="15.75" customHeight="1">
      <c r="L501" s="3"/>
      <c r="M501" s="3"/>
      <c r="S501" s="2"/>
      <c r="U501" s="3"/>
    </row>
    <row r="502" spans="12:21" ht="15.75" customHeight="1">
      <c r="L502" s="3"/>
      <c r="M502" s="3"/>
      <c r="S502" s="2"/>
      <c r="U502" s="3"/>
    </row>
    <row r="503" spans="12:21" ht="15.75" customHeight="1">
      <c r="L503" s="3"/>
      <c r="M503" s="3"/>
      <c r="S503" s="2"/>
      <c r="U503" s="3"/>
    </row>
    <row r="504" spans="12:21" ht="15.75" customHeight="1">
      <c r="L504" s="3"/>
      <c r="M504" s="3"/>
      <c r="S504" s="2"/>
      <c r="U504" s="3"/>
    </row>
    <row r="505" spans="12:21" ht="15.75" customHeight="1">
      <c r="L505" s="3"/>
      <c r="M505" s="3"/>
      <c r="S505" s="2"/>
      <c r="U505" s="3"/>
    </row>
    <row r="506" spans="12:21" ht="15.75" customHeight="1">
      <c r="L506" s="3"/>
      <c r="M506" s="3"/>
      <c r="S506" s="2"/>
      <c r="U506" s="3"/>
    </row>
    <row r="507" spans="12:21" ht="15.75" customHeight="1">
      <c r="L507" s="3"/>
      <c r="M507" s="3"/>
      <c r="S507" s="2"/>
      <c r="U507" s="3"/>
    </row>
    <row r="508" spans="12:21" ht="15.75" customHeight="1">
      <c r="L508" s="3"/>
      <c r="M508" s="3"/>
      <c r="S508" s="2"/>
      <c r="U508" s="3"/>
    </row>
    <row r="509" spans="12:21" ht="15.75" customHeight="1">
      <c r="L509" s="3"/>
      <c r="M509" s="3"/>
      <c r="S509" s="2"/>
      <c r="U509" s="3"/>
    </row>
    <row r="510" spans="12:21" ht="15.75" customHeight="1">
      <c r="L510" s="3"/>
      <c r="M510" s="3"/>
      <c r="S510" s="2"/>
      <c r="U510" s="3"/>
    </row>
    <row r="511" spans="12:21" ht="15.75" customHeight="1">
      <c r="L511" s="3"/>
      <c r="M511" s="3"/>
      <c r="S511" s="2"/>
      <c r="U511" s="3"/>
    </row>
    <row r="512" spans="12:21" ht="15.75" customHeight="1">
      <c r="L512" s="3"/>
      <c r="M512" s="3"/>
      <c r="S512" s="2"/>
      <c r="U512" s="3"/>
    </row>
    <row r="513" spans="12:21" ht="15.75" customHeight="1">
      <c r="L513" s="3"/>
      <c r="M513" s="3"/>
      <c r="S513" s="2"/>
      <c r="U513" s="3"/>
    </row>
    <row r="514" spans="12:21" ht="15.75" customHeight="1">
      <c r="L514" s="3"/>
      <c r="M514" s="3"/>
      <c r="S514" s="2"/>
      <c r="U514" s="3"/>
    </row>
    <row r="515" spans="12:21" ht="15.75" customHeight="1">
      <c r="L515" s="3"/>
      <c r="M515" s="3"/>
      <c r="S515" s="2"/>
      <c r="U515" s="3"/>
    </row>
    <row r="516" spans="12:21" ht="15.75" customHeight="1">
      <c r="L516" s="3"/>
      <c r="M516" s="3"/>
      <c r="S516" s="2"/>
      <c r="U516" s="3"/>
    </row>
    <row r="517" spans="12:21" ht="15.75" customHeight="1">
      <c r="L517" s="3"/>
      <c r="M517" s="3"/>
      <c r="S517" s="2"/>
      <c r="U517" s="3"/>
    </row>
    <row r="518" spans="12:21" ht="15.75" customHeight="1">
      <c r="L518" s="3"/>
      <c r="M518" s="3"/>
      <c r="S518" s="2"/>
      <c r="U518" s="3"/>
    </row>
    <row r="519" spans="12:21" ht="15.75" customHeight="1">
      <c r="L519" s="3"/>
      <c r="M519" s="3"/>
      <c r="S519" s="2"/>
      <c r="U519" s="3"/>
    </row>
    <row r="520" spans="12:21" ht="15.75" customHeight="1">
      <c r="L520" s="3"/>
      <c r="M520" s="3"/>
      <c r="S520" s="2"/>
      <c r="U520" s="3"/>
    </row>
    <row r="521" spans="12:21" ht="15.75" customHeight="1">
      <c r="L521" s="3"/>
      <c r="M521" s="3"/>
      <c r="S521" s="2"/>
      <c r="U521" s="3"/>
    </row>
    <row r="522" spans="12:21" ht="15.75" customHeight="1">
      <c r="L522" s="3"/>
      <c r="M522" s="3"/>
      <c r="S522" s="2"/>
      <c r="U522" s="3"/>
    </row>
    <row r="523" spans="12:21" ht="15.75" customHeight="1">
      <c r="L523" s="3"/>
      <c r="M523" s="3"/>
      <c r="S523" s="2"/>
      <c r="U523" s="3"/>
    </row>
    <row r="524" spans="12:21" ht="15.75" customHeight="1">
      <c r="L524" s="3"/>
      <c r="M524" s="3"/>
      <c r="S524" s="2"/>
      <c r="U524" s="3"/>
    </row>
    <row r="525" spans="12:21" ht="15.75" customHeight="1">
      <c r="L525" s="3"/>
      <c r="M525" s="3"/>
      <c r="S525" s="2"/>
      <c r="U525" s="3"/>
    </row>
    <row r="526" spans="12:21" ht="15.75" customHeight="1">
      <c r="L526" s="3"/>
      <c r="M526" s="3"/>
      <c r="S526" s="2"/>
      <c r="U526" s="3"/>
    </row>
    <row r="527" spans="12:21" ht="15.75" customHeight="1">
      <c r="L527" s="3"/>
      <c r="M527" s="3"/>
      <c r="S527" s="2"/>
      <c r="U527" s="3"/>
    </row>
    <row r="528" spans="12:21" ht="15.75" customHeight="1">
      <c r="L528" s="3"/>
      <c r="M528" s="3"/>
      <c r="S528" s="2"/>
      <c r="U528" s="3"/>
    </row>
    <row r="529" spans="12:21" ht="15.75" customHeight="1">
      <c r="L529" s="3"/>
      <c r="M529" s="3"/>
      <c r="S529" s="2"/>
      <c r="U529" s="3"/>
    </row>
    <row r="530" spans="12:21" ht="15.75" customHeight="1">
      <c r="L530" s="3"/>
      <c r="M530" s="3"/>
      <c r="S530" s="2"/>
      <c r="U530" s="3"/>
    </row>
    <row r="531" spans="12:21" ht="15.75" customHeight="1">
      <c r="L531" s="3"/>
      <c r="M531" s="3"/>
      <c r="S531" s="2"/>
      <c r="U531" s="3"/>
    </row>
    <row r="532" spans="12:21" ht="15.75" customHeight="1">
      <c r="L532" s="3"/>
      <c r="M532" s="3"/>
      <c r="S532" s="2"/>
      <c r="U532" s="3"/>
    </row>
    <row r="533" spans="12:21" ht="15.75" customHeight="1">
      <c r="L533" s="3"/>
      <c r="M533" s="3"/>
      <c r="S533" s="2"/>
      <c r="U533" s="3"/>
    </row>
    <row r="534" spans="12:21" ht="15.75" customHeight="1">
      <c r="L534" s="3"/>
      <c r="M534" s="3"/>
      <c r="S534" s="2"/>
      <c r="U534" s="3"/>
    </row>
    <row r="535" spans="12:21" ht="15.75" customHeight="1">
      <c r="L535" s="3"/>
      <c r="M535" s="3"/>
      <c r="S535" s="2"/>
      <c r="U535" s="3"/>
    </row>
    <row r="536" spans="12:21" ht="15.75" customHeight="1">
      <c r="L536" s="3"/>
      <c r="M536" s="3"/>
      <c r="S536" s="2"/>
      <c r="U536" s="3"/>
    </row>
    <row r="537" spans="12:21" ht="15.75" customHeight="1">
      <c r="L537" s="3"/>
      <c r="M537" s="3"/>
      <c r="S537" s="2"/>
      <c r="U537" s="3"/>
    </row>
    <row r="538" spans="12:21" ht="15.75" customHeight="1">
      <c r="L538" s="3"/>
      <c r="M538" s="3"/>
      <c r="S538" s="2"/>
      <c r="U538" s="3"/>
    </row>
    <row r="539" spans="12:21" ht="15.75" customHeight="1">
      <c r="L539" s="3"/>
      <c r="M539" s="3"/>
      <c r="S539" s="2"/>
      <c r="U539" s="3"/>
    </row>
    <row r="540" spans="12:21" ht="15.75" customHeight="1">
      <c r="L540" s="3"/>
      <c r="M540" s="3"/>
      <c r="S540" s="2"/>
      <c r="U540" s="3"/>
    </row>
    <row r="541" spans="12:21" ht="15.75" customHeight="1">
      <c r="L541" s="3"/>
      <c r="M541" s="3"/>
      <c r="S541" s="2"/>
      <c r="U541" s="3"/>
    </row>
    <row r="542" spans="12:21" ht="15.75" customHeight="1">
      <c r="L542" s="3"/>
      <c r="M542" s="3"/>
      <c r="S542" s="2"/>
      <c r="U542" s="3"/>
    </row>
    <row r="543" spans="12:21" ht="15.75" customHeight="1">
      <c r="L543" s="3"/>
      <c r="M543" s="3"/>
      <c r="S543" s="2"/>
      <c r="U543" s="3"/>
    </row>
    <row r="544" spans="12:21" ht="15.75" customHeight="1">
      <c r="L544" s="3"/>
      <c r="M544" s="3"/>
      <c r="S544" s="2"/>
      <c r="U544" s="3"/>
    </row>
    <row r="545" spans="12:21" ht="15.75" customHeight="1">
      <c r="L545" s="3"/>
      <c r="M545" s="3"/>
      <c r="S545" s="2"/>
      <c r="U545" s="3"/>
    </row>
    <row r="546" spans="12:21" ht="15.75" customHeight="1">
      <c r="L546" s="3"/>
      <c r="M546" s="3"/>
      <c r="S546" s="2"/>
      <c r="U546" s="3"/>
    </row>
    <row r="547" spans="12:21" ht="15.75" customHeight="1">
      <c r="L547" s="3"/>
      <c r="M547" s="3"/>
      <c r="S547" s="2"/>
      <c r="U547" s="3"/>
    </row>
    <row r="548" spans="12:21" ht="15.75" customHeight="1">
      <c r="L548" s="3"/>
      <c r="M548" s="3"/>
      <c r="S548" s="2"/>
      <c r="U548" s="3"/>
    </row>
    <row r="549" spans="12:21" ht="15.75" customHeight="1">
      <c r="L549" s="3"/>
      <c r="M549" s="3"/>
      <c r="S549" s="2"/>
      <c r="U549" s="3"/>
    </row>
    <row r="550" spans="12:21" ht="15.75" customHeight="1">
      <c r="L550" s="3"/>
      <c r="M550" s="3"/>
      <c r="S550" s="2"/>
      <c r="U550" s="3"/>
    </row>
    <row r="551" spans="12:21" ht="15.75" customHeight="1">
      <c r="L551" s="3"/>
      <c r="M551" s="3"/>
      <c r="S551" s="2"/>
      <c r="U551" s="3"/>
    </row>
    <row r="552" spans="12:21" ht="15.75" customHeight="1">
      <c r="L552" s="3"/>
      <c r="M552" s="3"/>
      <c r="S552" s="2"/>
      <c r="U552" s="3"/>
    </row>
    <row r="553" spans="12:21" ht="15.75" customHeight="1">
      <c r="L553" s="3"/>
      <c r="M553" s="3"/>
      <c r="S553" s="2"/>
      <c r="U553" s="3"/>
    </row>
    <row r="554" spans="12:21" ht="15.75" customHeight="1">
      <c r="L554" s="3"/>
      <c r="M554" s="3"/>
      <c r="S554" s="2"/>
      <c r="U554" s="3"/>
    </row>
    <row r="555" spans="12:21" ht="15.75" customHeight="1">
      <c r="L555" s="3"/>
      <c r="M555" s="3"/>
      <c r="S555" s="2"/>
      <c r="U555" s="3"/>
    </row>
    <row r="556" spans="12:21" ht="15.75" customHeight="1">
      <c r="L556" s="3"/>
      <c r="M556" s="3"/>
      <c r="S556" s="2"/>
      <c r="U556" s="3"/>
    </row>
    <row r="557" spans="12:21" ht="15.75" customHeight="1">
      <c r="L557" s="3"/>
      <c r="M557" s="3"/>
      <c r="S557" s="2"/>
      <c r="U557" s="3"/>
    </row>
    <row r="558" spans="12:21" ht="15.75" customHeight="1">
      <c r="L558" s="3"/>
      <c r="M558" s="3"/>
      <c r="S558" s="2"/>
      <c r="U558" s="3"/>
    </row>
    <row r="559" spans="12:21" ht="15.75" customHeight="1">
      <c r="L559" s="3"/>
      <c r="M559" s="3"/>
      <c r="S559" s="2"/>
      <c r="U559" s="3"/>
    </row>
    <row r="560" spans="12:21" ht="15.75" customHeight="1">
      <c r="L560" s="3"/>
      <c r="M560" s="3"/>
      <c r="S560" s="2"/>
      <c r="U560" s="3"/>
    </row>
    <row r="561" spans="12:21" ht="15.75" customHeight="1">
      <c r="L561" s="3"/>
      <c r="M561" s="3"/>
      <c r="S561" s="2"/>
      <c r="U561" s="3"/>
    </row>
    <row r="562" spans="12:21" ht="15.75" customHeight="1">
      <c r="L562" s="3"/>
      <c r="M562" s="3"/>
      <c r="S562" s="2"/>
      <c r="U562" s="3"/>
    </row>
    <row r="563" spans="12:21" ht="15.75" customHeight="1">
      <c r="L563" s="3"/>
      <c r="M563" s="3"/>
      <c r="S563" s="2"/>
      <c r="U563" s="3"/>
    </row>
    <row r="564" spans="12:21" ht="15.75" customHeight="1">
      <c r="L564" s="3"/>
      <c r="M564" s="3"/>
      <c r="S564" s="2"/>
      <c r="U564" s="3"/>
    </row>
    <row r="565" spans="12:21" ht="15.75" customHeight="1">
      <c r="L565" s="3"/>
      <c r="M565" s="3"/>
      <c r="S565" s="2"/>
      <c r="U565" s="3"/>
    </row>
    <row r="566" spans="12:21" ht="15.75" customHeight="1">
      <c r="L566" s="3"/>
      <c r="M566" s="3"/>
      <c r="S566" s="2"/>
      <c r="U566" s="3"/>
    </row>
    <row r="567" spans="12:21" ht="15.75" customHeight="1">
      <c r="L567" s="3"/>
      <c r="M567" s="3"/>
      <c r="S567" s="2"/>
      <c r="U567" s="3"/>
    </row>
    <row r="568" spans="12:21" ht="15.75" customHeight="1">
      <c r="L568" s="3"/>
      <c r="M568" s="3"/>
      <c r="S568" s="2"/>
      <c r="U568" s="3"/>
    </row>
    <row r="569" spans="12:21" ht="15.75" customHeight="1">
      <c r="L569" s="3"/>
      <c r="M569" s="3"/>
      <c r="S569" s="2"/>
      <c r="U569" s="3"/>
    </row>
    <row r="570" spans="12:21" ht="15.75" customHeight="1">
      <c r="L570" s="3"/>
      <c r="M570" s="3"/>
      <c r="S570" s="2"/>
      <c r="U570" s="3"/>
    </row>
    <row r="571" spans="12:21" ht="15.75" customHeight="1">
      <c r="L571" s="3"/>
      <c r="M571" s="3"/>
      <c r="S571" s="2"/>
      <c r="U571" s="3"/>
    </row>
    <row r="572" spans="12:21" ht="15.75" customHeight="1">
      <c r="L572" s="3"/>
      <c r="M572" s="3"/>
      <c r="S572" s="2"/>
      <c r="U572" s="3"/>
    </row>
    <row r="573" spans="12:21" ht="15.75" customHeight="1">
      <c r="L573" s="3"/>
      <c r="M573" s="3"/>
      <c r="S573" s="2"/>
      <c r="U573" s="3"/>
    </row>
    <row r="574" spans="12:21" ht="15.75" customHeight="1">
      <c r="L574" s="3"/>
      <c r="M574" s="3"/>
      <c r="S574" s="2"/>
      <c r="U574" s="3"/>
    </row>
    <row r="575" spans="12:21" ht="15.75" customHeight="1">
      <c r="L575" s="3"/>
      <c r="M575" s="3"/>
      <c r="S575" s="2"/>
      <c r="U575" s="3"/>
    </row>
    <row r="576" spans="12:21" ht="15.75" customHeight="1">
      <c r="L576" s="3"/>
      <c r="M576" s="3"/>
      <c r="S576" s="2"/>
      <c r="U576" s="3"/>
    </row>
    <row r="577" spans="12:21" ht="15.75" customHeight="1">
      <c r="L577" s="3"/>
      <c r="M577" s="3"/>
      <c r="S577" s="2"/>
      <c r="U577" s="3"/>
    </row>
    <row r="578" spans="12:21" ht="15.75" customHeight="1">
      <c r="L578" s="3"/>
      <c r="M578" s="3"/>
      <c r="S578" s="2"/>
      <c r="U578" s="3"/>
    </row>
    <row r="579" spans="12:21" ht="15.75" customHeight="1">
      <c r="L579" s="3"/>
      <c r="M579" s="3"/>
      <c r="S579" s="2"/>
      <c r="U579" s="3"/>
    </row>
    <row r="580" spans="12:21" ht="15.75" customHeight="1">
      <c r="L580" s="3"/>
      <c r="M580" s="3"/>
      <c r="S580" s="2"/>
      <c r="U580" s="3"/>
    </row>
    <row r="581" spans="12:21" ht="15.75" customHeight="1">
      <c r="L581" s="3"/>
      <c r="M581" s="3"/>
      <c r="S581" s="2"/>
      <c r="U581" s="3"/>
    </row>
    <row r="582" spans="12:21" ht="15.75" customHeight="1">
      <c r="L582" s="3"/>
      <c r="M582" s="3"/>
      <c r="S582" s="2"/>
      <c r="U582" s="3"/>
    </row>
    <row r="583" spans="12:21" ht="15.75" customHeight="1">
      <c r="L583" s="3"/>
      <c r="M583" s="3"/>
      <c r="S583" s="2"/>
      <c r="U583" s="3"/>
    </row>
    <row r="584" spans="12:21" ht="15.75" customHeight="1">
      <c r="L584" s="3"/>
      <c r="M584" s="3"/>
      <c r="S584" s="2"/>
      <c r="U584" s="3"/>
    </row>
    <row r="585" spans="12:21" ht="15.75" customHeight="1">
      <c r="L585" s="3"/>
      <c r="M585" s="3"/>
      <c r="S585" s="2"/>
      <c r="U585" s="3"/>
    </row>
    <row r="586" spans="12:21" ht="15.75" customHeight="1">
      <c r="L586" s="3"/>
      <c r="M586" s="3"/>
      <c r="S586" s="2"/>
      <c r="U586" s="3"/>
    </row>
    <row r="587" spans="12:21" ht="15.75" customHeight="1">
      <c r="L587" s="3"/>
      <c r="M587" s="3"/>
      <c r="S587" s="2"/>
      <c r="U587" s="3"/>
    </row>
    <row r="588" spans="12:21" ht="15.75" customHeight="1">
      <c r="L588" s="3"/>
      <c r="M588" s="3"/>
      <c r="S588" s="2"/>
      <c r="U588" s="3"/>
    </row>
    <row r="589" spans="12:21" ht="15.75" customHeight="1">
      <c r="L589" s="3"/>
      <c r="M589" s="3"/>
      <c r="S589" s="2"/>
      <c r="U589" s="3"/>
    </row>
    <row r="590" spans="12:21" ht="15.75" customHeight="1">
      <c r="L590" s="3"/>
      <c r="M590" s="3"/>
      <c r="S590" s="2"/>
      <c r="U590" s="3"/>
    </row>
    <row r="591" spans="12:21" ht="15.75" customHeight="1">
      <c r="L591" s="3"/>
      <c r="M591" s="3"/>
      <c r="S591" s="2"/>
      <c r="U591" s="3"/>
    </row>
    <row r="592" spans="12:21" ht="15.75" customHeight="1">
      <c r="L592" s="3"/>
      <c r="M592" s="3"/>
      <c r="S592" s="2"/>
      <c r="U592" s="3"/>
    </row>
    <row r="593" spans="12:21" ht="15.75" customHeight="1">
      <c r="L593" s="3"/>
      <c r="M593" s="3"/>
      <c r="S593" s="2"/>
      <c r="U593" s="3"/>
    </row>
    <row r="594" spans="12:21" ht="15.75" customHeight="1">
      <c r="L594" s="3"/>
      <c r="M594" s="3"/>
      <c r="S594" s="2"/>
      <c r="U594" s="3"/>
    </row>
    <row r="595" spans="12:21" ht="15.75" customHeight="1">
      <c r="L595" s="3"/>
      <c r="M595" s="3"/>
      <c r="S595" s="2"/>
      <c r="U595" s="3"/>
    </row>
    <row r="596" spans="12:21" ht="15.75" customHeight="1">
      <c r="L596" s="3"/>
      <c r="M596" s="3"/>
      <c r="S596" s="2"/>
      <c r="U596" s="3"/>
    </row>
    <row r="597" spans="12:21" ht="15.75" customHeight="1">
      <c r="L597" s="3"/>
      <c r="M597" s="3"/>
      <c r="S597" s="2"/>
      <c r="U597" s="3"/>
    </row>
    <row r="598" spans="12:21" ht="15.75" customHeight="1">
      <c r="L598" s="3"/>
      <c r="M598" s="3"/>
      <c r="S598" s="2"/>
      <c r="U598" s="3"/>
    </row>
    <row r="599" spans="12:21" ht="15.75" customHeight="1">
      <c r="L599" s="3"/>
      <c r="M599" s="3"/>
      <c r="S599" s="2"/>
      <c r="U599" s="3"/>
    </row>
    <row r="600" spans="12:21" ht="15.75" customHeight="1">
      <c r="L600" s="3"/>
      <c r="M600" s="3"/>
      <c r="S600" s="2"/>
      <c r="U600" s="3"/>
    </row>
    <row r="601" spans="12:21" ht="15.75" customHeight="1">
      <c r="L601" s="3"/>
      <c r="M601" s="3"/>
      <c r="S601" s="2"/>
      <c r="U601" s="3"/>
    </row>
    <row r="602" spans="12:21" ht="15.75" customHeight="1">
      <c r="L602" s="3"/>
      <c r="M602" s="3"/>
      <c r="S602" s="2"/>
      <c r="U602" s="3"/>
    </row>
    <row r="603" spans="12:21" ht="15.75" customHeight="1">
      <c r="L603" s="3"/>
      <c r="M603" s="3"/>
      <c r="S603" s="2"/>
      <c r="U603" s="3"/>
    </row>
    <row r="604" spans="12:21" ht="15.75" customHeight="1">
      <c r="L604" s="3"/>
      <c r="M604" s="3"/>
      <c r="S604" s="2"/>
      <c r="U604" s="3"/>
    </row>
    <row r="605" spans="12:21" ht="15.75" customHeight="1">
      <c r="L605" s="3"/>
      <c r="M605" s="3"/>
      <c r="S605" s="2"/>
      <c r="U605" s="3"/>
    </row>
    <row r="606" spans="12:21" ht="15.75" customHeight="1">
      <c r="L606" s="3"/>
      <c r="M606" s="3"/>
      <c r="S606" s="2"/>
      <c r="U606" s="3"/>
    </row>
    <row r="607" spans="12:21" ht="15.75" customHeight="1">
      <c r="L607" s="3"/>
      <c r="M607" s="3"/>
      <c r="S607" s="2"/>
      <c r="U607" s="3"/>
    </row>
    <row r="608" spans="12:21" ht="15.75" customHeight="1">
      <c r="L608" s="3"/>
      <c r="M608" s="3"/>
      <c r="S608" s="2"/>
      <c r="U608" s="3"/>
    </row>
    <row r="609" spans="12:21" ht="15.75" customHeight="1">
      <c r="L609" s="3"/>
      <c r="M609" s="3"/>
      <c r="S609" s="2"/>
      <c r="U609" s="3"/>
    </row>
    <row r="610" spans="12:21" ht="15.75" customHeight="1">
      <c r="L610" s="3"/>
      <c r="M610" s="3"/>
      <c r="S610" s="2"/>
      <c r="U610" s="3"/>
    </row>
    <row r="611" spans="12:21" ht="15.75" customHeight="1">
      <c r="L611" s="3"/>
      <c r="M611" s="3"/>
      <c r="S611" s="2"/>
      <c r="U611" s="3"/>
    </row>
    <row r="612" spans="12:21" ht="15.75" customHeight="1">
      <c r="L612" s="3"/>
      <c r="M612" s="3"/>
      <c r="S612" s="2"/>
      <c r="U612" s="3"/>
    </row>
    <row r="613" spans="12:21" ht="15.75" customHeight="1">
      <c r="L613" s="3"/>
      <c r="M613" s="3"/>
      <c r="S613" s="2"/>
      <c r="U613" s="3"/>
    </row>
    <row r="614" spans="12:21" ht="15.75" customHeight="1">
      <c r="L614" s="3"/>
      <c r="M614" s="3"/>
      <c r="S614" s="2"/>
      <c r="U614" s="3"/>
    </row>
    <row r="615" spans="12:21" ht="15.75" customHeight="1">
      <c r="L615" s="3"/>
      <c r="M615" s="3"/>
      <c r="S615" s="2"/>
      <c r="U615" s="3"/>
    </row>
    <row r="616" spans="12:21" ht="15.75" customHeight="1">
      <c r="L616" s="3"/>
      <c r="M616" s="3"/>
      <c r="S616" s="2"/>
      <c r="U616" s="3"/>
    </row>
    <row r="617" spans="12:21" ht="15.75" customHeight="1">
      <c r="L617" s="3"/>
      <c r="M617" s="3"/>
      <c r="S617" s="2"/>
      <c r="U617" s="3"/>
    </row>
    <row r="618" spans="12:21" ht="15.75" customHeight="1">
      <c r="L618" s="3"/>
      <c r="M618" s="3"/>
      <c r="S618" s="2"/>
      <c r="U618" s="3"/>
    </row>
    <row r="619" spans="12:21" ht="15.75" customHeight="1">
      <c r="L619" s="3"/>
      <c r="M619" s="3"/>
      <c r="S619" s="2"/>
      <c r="U619" s="3"/>
    </row>
    <row r="620" spans="12:21" ht="15.75" customHeight="1">
      <c r="L620" s="3"/>
      <c r="M620" s="3"/>
      <c r="S620" s="2"/>
      <c r="U620" s="3"/>
    </row>
    <row r="621" spans="12:21" ht="15.75" customHeight="1">
      <c r="L621" s="3"/>
      <c r="M621" s="3"/>
      <c r="S621" s="2"/>
      <c r="U621" s="3"/>
    </row>
    <row r="622" spans="12:21" ht="15.75" customHeight="1">
      <c r="L622" s="3"/>
      <c r="M622" s="3"/>
      <c r="S622" s="2"/>
      <c r="U622" s="3"/>
    </row>
    <row r="623" spans="12:21" ht="15.75" customHeight="1">
      <c r="L623" s="3"/>
      <c r="M623" s="3"/>
      <c r="S623" s="2"/>
      <c r="U623" s="3"/>
    </row>
    <row r="624" spans="12:21" ht="15.75" customHeight="1">
      <c r="L624" s="3"/>
      <c r="M624" s="3"/>
      <c r="S624" s="2"/>
      <c r="U624" s="3"/>
    </row>
    <row r="625" spans="12:21" ht="15.75" customHeight="1">
      <c r="L625" s="3"/>
      <c r="M625" s="3"/>
      <c r="S625" s="2"/>
      <c r="U625" s="3"/>
    </row>
    <row r="626" spans="12:21" ht="15.75" customHeight="1">
      <c r="L626" s="3"/>
      <c r="M626" s="3"/>
      <c r="S626" s="2"/>
      <c r="U626" s="3"/>
    </row>
    <row r="627" spans="12:21" ht="15.75" customHeight="1">
      <c r="L627" s="3"/>
      <c r="M627" s="3"/>
      <c r="S627" s="2"/>
      <c r="U627" s="3"/>
    </row>
    <row r="628" spans="12:21" ht="15.75" customHeight="1">
      <c r="L628" s="3"/>
      <c r="M628" s="3"/>
      <c r="S628" s="2"/>
      <c r="U628" s="3"/>
    </row>
    <row r="629" spans="12:21" ht="15.75" customHeight="1">
      <c r="L629" s="3"/>
      <c r="M629" s="3"/>
      <c r="S629" s="2"/>
      <c r="U629" s="3"/>
    </row>
    <row r="630" spans="12:21" ht="15.75" customHeight="1">
      <c r="L630" s="3"/>
      <c r="M630" s="3"/>
      <c r="S630" s="2"/>
      <c r="U630" s="3"/>
    </row>
    <row r="631" spans="12:21" ht="15.75" customHeight="1">
      <c r="L631" s="3"/>
      <c r="M631" s="3"/>
      <c r="S631" s="2"/>
      <c r="U631" s="3"/>
    </row>
    <row r="632" spans="12:21" ht="15.75" customHeight="1">
      <c r="L632" s="3"/>
      <c r="M632" s="3"/>
      <c r="S632" s="2"/>
      <c r="U632" s="3"/>
    </row>
    <row r="633" spans="12:21" ht="15.75" customHeight="1">
      <c r="L633" s="3"/>
      <c r="M633" s="3"/>
      <c r="S633" s="2"/>
      <c r="U633" s="3"/>
    </row>
    <row r="634" spans="12:21" ht="15.75" customHeight="1">
      <c r="L634" s="3"/>
      <c r="M634" s="3"/>
      <c r="S634" s="2"/>
      <c r="U634" s="3"/>
    </row>
    <row r="635" spans="12:21" ht="15.75" customHeight="1">
      <c r="L635" s="3"/>
      <c r="M635" s="3"/>
      <c r="S635" s="2"/>
      <c r="U635" s="3"/>
    </row>
    <row r="636" spans="12:21" ht="15.75" customHeight="1">
      <c r="L636" s="3"/>
      <c r="M636" s="3"/>
      <c r="S636" s="2"/>
      <c r="U636" s="3"/>
    </row>
    <row r="637" spans="12:21" ht="15.75" customHeight="1">
      <c r="L637" s="3"/>
      <c r="M637" s="3"/>
      <c r="S637" s="2"/>
      <c r="U637" s="3"/>
    </row>
    <row r="638" spans="12:21" ht="15.75" customHeight="1">
      <c r="L638" s="3"/>
      <c r="M638" s="3"/>
      <c r="S638" s="2"/>
      <c r="U638" s="3"/>
    </row>
    <row r="639" spans="12:21" ht="15.75" customHeight="1">
      <c r="L639" s="3"/>
      <c r="M639" s="3"/>
      <c r="S639" s="2"/>
      <c r="U639" s="3"/>
    </row>
    <row r="640" spans="12:21" ht="15.75" customHeight="1">
      <c r="L640" s="3"/>
      <c r="M640" s="3"/>
      <c r="S640" s="2"/>
      <c r="U640" s="3"/>
    </row>
    <row r="641" spans="12:21" ht="15.75" customHeight="1">
      <c r="L641" s="3"/>
      <c r="M641" s="3"/>
      <c r="S641" s="2"/>
      <c r="U641" s="3"/>
    </row>
    <row r="642" spans="12:21" ht="15.75" customHeight="1">
      <c r="L642" s="3"/>
      <c r="M642" s="3"/>
      <c r="S642" s="2"/>
      <c r="U642" s="3"/>
    </row>
    <row r="643" spans="12:21" ht="15.75" customHeight="1">
      <c r="L643" s="3"/>
      <c r="M643" s="3"/>
      <c r="S643" s="2"/>
      <c r="U643" s="3"/>
    </row>
    <row r="644" spans="12:21" ht="15.75" customHeight="1">
      <c r="L644" s="3"/>
      <c r="M644" s="3"/>
      <c r="S644" s="2"/>
      <c r="U644" s="3"/>
    </row>
    <row r="645" spans="12:21" ht="15.75" customHeight="1">
      <c r="L645" s="3"/>
      <c r="M645" s="3"/>
      <c r="S645" s="2"/>
      <c r="U645" s="3"/>
    </row>
    <row r="646" spans="12:21" ht="15.75" customHeight="1">
      <c r="L646" s="3"/>
      <c r="M646" s="3"/>
      <c r="S646" s="2"/>
      <c r="U646" s="3"/>
    </row>
    <row r="647" spans="12:21" ht="15.75" customHeight="1">
      <c r="L647" s="3"/>
      <c r="M647" s="3"/>
      <c r="S647" s="2"/>
      <c r="U647" s="3"/>
    </row>
    <row r="648" spans="12:21" ht="15.75" customHeight="1">
      <c r="L648" s="3"/>
      <c r="M648" s="3"/>
      <c r="S648" s="2"/>
      <c r="U648" s="3"/>
    </row>
    <row r="649" spans="12:21" ht="15.75" customHeight="1">
      <c r="L649" s="3"/>
      <c r="M649" s="3"/>
      <c r="S649" s="2"/>
      <c r="U649" s="3"/>
    </row>
    <row r="650" spans="12:21" ht="15.75" customHeight="1">
      <c r="L650" s="3"/>
      <c r="M650" s="3"/>
      <c r="S650" s="2"/>
      <c r="U650" s="3"/>
    </row>
    <row r="651" spans="12:21" ht="15.75" customHeight="1">
      <c r="L651" s="3"/>
      <c r="M651" s="3"/>
      <c r="S651" s="2"/>
      <c r="U651" s="3"/>
    </row>
    <row r="652" spans="12:21" ht="15.75" customHeight="1">
      <c r="L652" s="3"/>
      <c r="M652" s="3"/>
      <c r="S652" s="2"/>
      <c r="U652" s="3"/>
    </row>
    <row r="653" spans="12:21" ht="15.75" customHeight="1">
      <c r="L653" s="3"/>
      <c r="M653" s="3"/>
      <c r="S653" s="2"/>
      <c r="U653" s="3"/>
    </row>
    <row r="654" spans="12:21" ht="15.75" customHeight="1">
      <c r="L654" s="3"/>
      <c r="M654" s="3"/>
      <c r="S654" s="2"/>
      <c r="U654" s="3"/>
    </row>
    <row r="655" spans="12:21" ht="15.75" customHeight="1">
      <c r="L655" s="3"/>
      <c r="M655" s="3"/>
      <c r="S655" s="2"/>
      <c r="U655" s="3"/>
    </row>
    <row r="656" spans="12:21" ht="15.75" customHeight="1">
      <c r="L656" s="3"/>
      <c r="M656" s="3"/>
      <c r="S656" s="2"/>
      <c r="U656" s="3"/>
    </row>
    <row r="657" spans="12:21" ht="15.75" customHeight="1">
      <c r="L657" s="3"/>
      <c r="M657" s="3"/>
      <c r="S657" s="2"/>
      <c r="U657" s="3"/>
    </row>
    <row r="658" spans="12:21" ht="15.75" customHeight="1">
      <c r="L658" s="3"/>
      <c r="M658" s="3"/>
      <c r="S658" s="2"/>
      <c r="U658" s="3"/>
    </row>
    <row r="659" spans="12:21" ht="15.75" customHeight="1">
      <c r="L659" s="3"/>
      <c r="M659" s="3"/>
      <c r="S659" s="2"/>
      <c r="U659" s="3"/>
    </row>
    <row r="660" spans="12:21" ht="15.75" customHeight="1">
      <c r="L660" s="3"/>
      <c r="M660" s="3"/>
      <c r="S660" s="2"/>
      <c r="U660" s="3"/>
    </row>
    <row r="661" spans="12:21" ht="15.75" customHeight="1">
      <c r="L661" s="3"/>
      <c r="M661" s="3"/>
      <c r="S661" s="2"/>
      <c r="U661" s="3"/>
    </row>
    <row r="662" spans="12:21" ht="15.75" customHeight="1">
      <c r="L662" s="3"/>
      <c r="M662" s="3"/>
      <c r="S662" s="2"/>
      <c r="U662" s="3"/>
    </row>
    <row r="663" spans="12:21" ht="15.75" customHeight="1">
      <c r="L663" s="3"/>
      <c r="M663" s="3"/>
      <c r="S663" s="2"/>
      <c r="U663" s="3"/>
    </row>
    <row r="664" spans="12:21" ht="15.75" customHeight="1">
      <c r="L664" s="3"/>
      <c r="M664" s="3"/>
      <c r="S664" s="2"/>
      <c r="U664" s="3"/>
    </row>
    <row r="665" spans="12:21" ht="15.75" customHeight="1">
      <c r="L665" s="3"/>
      <c r="M665" s="3"/>
      <c r="S665" s="2"/>
      <c r="U665" s="3"/>
    </row>
    <row r="666" spans="12:21" ht="15.75" customHeight="1">
      <c r="L666" s="3"/>
      <c r="M666" s="3"/>
      <c r="S666" s="2"/>
      <c r="U666" s="3"/>
    </row>
    <row r="667" spans="12:21" ht="15.75" customHeight="1">
      <c r="L667" s="3"/>
      <c r="M667" s="3"/>
      <c r="S667" s="2"/>
      <c r="U667" s="3"/>
    </row>
    <row r="668" spans="12:21" ht="15.75" customHeight="1">
      <c r="L668" s="3"/>
      <c r="M668" s="3"/>
      <c r="S668" s="2"/>
      <c r="U668" s="3"/>
    </row>
    <row r="669" spans="12:21" ht="15.75" customHeight="1">
      <c r="L669" s="3"/>
      <c r="M669" s="3"/>
      <c r="S669" s="2"/>
      <c r="U669" s="3"/>
    </row>
    <row r="670" spans="12:21" ht="15.75" customHeight="1">
      <c r="L670" s="3"/>
      <c r="M670" s="3"/>
      <c r="S670" s="2"/>
      <c r="U670" s="3"/>
    </row>
    <row r="671" spans="12:21" ht="15.75" customHeight="1">
      <c r="L671" s="3"/>
      <c r="M671" s="3"/>
      <c r="S671" s="2"/>
      <c r="U671" s="3"/>
    </row>
    <row r="672" spans="12:21" ht="15.75" customHeight="1">
      <c r="L672" s="3"/>
      <c r="M672" s="3"/>
      <c r="S672" s="2"/>
      <c r="U672" s="3"/>
    </row>
    <row r="673" spans="12:21" ht="15.75" customHeight="1">
      <c r="L673" s="3"/>
      <c r="M673" s="3"/>
      <c r="S673" s="2"/>
      <c r="U673" s="3"/>
    </row>
    <row r="674" spans="12:21" ht="15.75" customHeight="1">
      <c r="L674" s="3"/>
      <c r="M674" s="3"/>
      <c r="S674" s="2"/>
      <c r="U674" s="3"/>
    </row>
    <row r="675" spans="12:21" ht="15.75" customHeight="1">
      <c r="L675" s="3"/>
      <c r="M675" s="3"/>
      <c r="S675" s="2"/>
      <c r="U675" s="3"/>
    </row>
    <row r="676" spans="12:21" ht="15.75" customHeight="1">
      <c r="L676" s="3"/>
      <c r="M676" s="3"/>
      <c r="S676" s="2"/>
      <c r="U676" s="3"/>
    </row>
    <row r="677" spans="12:21" ht="15.75" customHeight="1">
      <c r="L677" s="3"/>
      <c r="M677" s="3"/>
      <c r="S677" s="2"/>
      <c r="U677" s="3"/>
    </row>
    <row r="678" spans="12:21" ht="15.75" customHeight="1">
      <c r="L678" s="3"/>
      <c r="M678" s="3"/>
      <c r="S678" s="2"/>
      <c r="U678" s="3"/>
    </row>
    <row r="679" spans="12:21" ht="15.75" customHeight="1">
      <c r="L679" s="3"/>
      <c r="M679" s="3"/>
      <c r="S679" s="2"/>
      <c r="U679" s="3"/>
    </row>
    <row r="680" spans="12:21" ht="15.75" customHeight="1">
      <c r="L680" s="3"/>
      <c r="M680" s="3"/>
      <c r="S680" s="2"/>
      <c r="U680" s="3"/>
    </row>
    <row r="681" spans="12:21" ht="15.75" customHeight="1">
      <c r="L681" s="3"/>
      <c r="M681" s="3"/>
      <c r="S681" s="2"/>
      <c r="U681" s="3"/>
    </row>
    <row r="682" spans="12:21" ht="15.75" customHeight="1">
      <c r="L682" s="3"/>
      <c r="M682" s="3"/>
      <c r="S682" s="2"/>
      <c r="U682" s="3"/>
    </row>
    <row r="683" spans="12:21" ht="15.75" customHeight="1">
      <c r="L683" s="3"/>
      <c r="M683" s="3"/>
      <c r="S683" s="2"/>
      <c r="U683" s="3"/>
    </row>
    <row r="684" spans="12:21" ht="15.75" customHeight="1">
      <c r="L684" s="3"/>
      <c r="M684" s="3"/>
      <c r="S684" s="2"/>
      <c r="U684" s="3"/>
    </row>
    <row r="685" spans="12:21" ht="15.75" customHeight="1">
      <c r="L685" s="3"/>
      <c r="M685" s="3"/>
      <c r="S685" s="2"/>
      <c r="U685" s="3"/>
    </row>
    <row r="686" spans="12:21" ht="15.75" customHeight="1">
      <c r="L686" s="3"/>
      <c r="M686" s="3"/>
      <c r="S686" s="2"/>
      <c r="U686" s="3"/>
    </row>
    <row r="687" spans="12:21" ht="15.75" customHeight="1">
      <c r="L687" s="3"/>
      <c r="M687" s="3"/>
      <c r="S687" s="2"/>
      <c r="U687" s="3"/>
    </row>
    <row r="688" spans="12:21" ht="15.75" customHeight="1">
      <c r="L688" s="3"/>
      <c r="M688" s="3"/>
      <c r="S688" s="2"/>
      <c r="U688" s="3"/>
    </row>
    <row r="689" spans="12:21" ht="15.75" customHeight="1">
      <c r="L689" s="3"/>
      <c r="M689" s="3"/>
      <c r="S689" s="2"/>
      <c r="U689" s="3"/>
    </row>
    <row r="690" spans="12:21" ht="15.75" customHeight="1">
      <c r="L690" s="3"/>
      <c r="M690" s="3"/>
      <c r="S690" s="2"/>
      <c r="U690" s="3"/>
    </row>
    <row r="691" spans="12:21" ht="15.75" customHeight="1">
      <c r="L691" s="3"/>
      <c r="M691" s="3"/>
      <c r="S691" s="2"/>
      <c r="U691" s="3"/>
    </row>
    <row r="692" spans="12:21" ht="15.75" customHeight="1">
      <c r="L692" s="3"/>
      <c r="M692" s="3"/>
      <c r="S692" s="2"/>
      <c r="U692" s="3"/>
    </row>
    <row r="693" spans="12:21" ht="15.75" customHeight="1">
      <c r="L693" s="3"/>
      <c r="M693" s="3"/>
      <c r="S693" s="2"/>
      <c r="U693" s="3"/>
    </row>
    <row r="694" spans="12:21" ht="15.75" customHeight="1">
      <c r="L694" s="3"/>
      <c r="M694" s="3"/>
      <c r="S694" s="2"/>
      <c r="U694" s="3"/>
    </row>
    <row r="695" spans="12:21" ht="15.75" customHeight="1">
      <c r="L695" s="3"/>
      <c r="M695" s="3"/>
      <c r="S695" s="2"/>
      <c r="U695" s="3"/>
    </row>
    <row r="696" spans="12:21" ht="15.75" customHeight="1">
      <c r="L696" s="3"/>
      <c r="M696" s="3"/>
      <c r="S696" s="2"/>
      <c r="U696" s="3"/>
    </row>
    <row r="697" spans="12:21" ht="15.75" customHeight="1">
      <c r="L697" s="3"/>
      <c r="M697" s="3"/>
      <c r="S697" s="2"/>
      <c r="U697" s="3"/>
    </row>
    <row r="698" spans="12:21" ht="15.75" customHeight="1">
      <c r="L698" s="3"/>
      <c r="M698" s="3"/>
      <c r="S698" s="2"/>
      <c r="U698" s="3"/>
    </row>
    <row r="699" spans="12:21" ht="15.75" customHeight="1">
      <c r="L699" s="3"/>
      <c r="M699" s="3"/>
      <c r="S699" s="2"/>
      <c r="U699" s="3"/>
    </row>
    <row r="700" spans="12:21" ht="15.75" customHeight="1">
      <c r="L700" s="3"/>
      <c r="M700" s="3"/>
      <c r="S700" s="2"/>
      <c r="U700" s="3"/>
    </row>
    <row r="701" spans="12:21" ht="15.75" customHeight="1">
      <c r="L701" s="3"/>
      <c r="M701" s="3"/>
      <c r="S701" s="2"/>
      <c r="U701" s="3"/>
    </row>
    <row r="702" spans="12:21" ht="15.75" customHeight="1">
      <c r="L702" s="3"/>
      <c r="M702" s="3"/>
      <c r="S702" s="2"/>
      <c r="U702" s="3"/>
    </row>
    <row r="703" spans="12:21" ht="15.75" customHeight="1">
      <c r="L703" s="3"/>
      <c r="M703" s="3"/>
      <c r="S703" s="2"/>
      <c r="U703" s="3"/>
    </row>
    <row r="704" spans="12:21" ht="15.75" customHeight="1">
      <c r="L704" s="3"/>
      <c r="M704" s="3"/>
      <c r="S704" s="2"/>
      <c r="U704" s="3"/>
    </row>
    <row r="705" spans="12:21" ht="15.75" customHeight="1">
      <c r="L705" s="3"/>
      <c r="M705" s="3"/>
      <c r="S705" s="2"/>
      <c r="U705" s="3"/>
    </row>
    <row r="706" spans="12:21" ht="15.75" customHeight="1">
      <c r="L706" s="3"/>
      <c r="M706" s="3"/>
      <c r="S706" s="2"/>
      <c r="U706" s="3"/>
    </row>
    <row r="707" spans="12:21" ht="15.75" customHeight="1">
      <c r="L707" s="3"/>
      <c r="M707" s="3"/>
      <c r="S707" s="2"/>
      <c r="U707" s="3"/>
    </row>
    <row r="708" spans="12:21" ht="15.75" customHeight="1">
      <c r="L708" s="3"/>
      <c r="M708" s="3"/>
      <c r="S708" s="2"/>
      <c r="U708" s="3"/>
    </row>
    <row r="709" spans="12:21" ht="15.75" customHeight="1">
      <c r="L709" s="3"/>
      <c r="M709" s="3"/>
      <c r="S709" s="2"/>
      <c r="U709" s="3"/>
    </row>
    <row r="710" spans="12:21" ht="15.75" customHeight="1">
      <c r="L710" s="3"/>
      <c r="M710" s="3"/>
      <c r="S710" s="2"/>
      <c r="U710" s="3"/>
    </row>
    <row r="711" spans="12:21" ht="15.75" customHeight="1">
      <c r="L711" s="3"/>
      <c r="M711" s="3"/>
      <c r="S711" s="2"/>
      <c r="U711" s="3"/>
    </row>
    <row r="712" spans="12:21" ht="15.75" customHeight="1">
      <c r="L712" s="3"/>
      <c r="M712" s="3"/>
      <c r="S712" s="2"/>
      <c r="U712" s="3"/>
    </row>
    <row r="713" spans="12:21" ht="15.75" customHeight="1">
      <c r="L713" s="3"/>
      <c r="M713" s="3"/>
      <c r="S713" s="2"/>
      <c r="U713" s="3"/>
    </row>
    <row r="714" spans="12:21" ht="15.75" customHeight="1">
      <c r="L714" s="3"/>
      <c r="M714" s="3"/>
      <c r="S714" s="2"/>
      <c r="U714" s="3"/>
    </row>
    <row r="715" spans="12:21" ht="15.75" customHeight="1">
      <c r="L715" s="3"/>
      <c r="M715" s="3"/>
      <c r="S715" s="2"/>
      <c r="U715" s="3"/>
    </row>
    <row r="716" spans="12:21" ht="15.75" customHeight="1">
      <c r="L716" s="3"/>
      <c r="M716" s="3"/>
      <c r="S716" s="2"/>
      <c r="U716" s="3"/>
    </row>
    <row r="717" spans="12:21" ht="15.75" customHeight="1">
      <c r="L717" s="3"/>
      <c r="M717" s="3"/>
      <c r="S717" s="2"/>
      <c r="U717" s="3"/>
    </row>
    <row r="718" spans="12:21" ht="15.75" customHeight="1">
      <c r="L718" s="3"/>
      <c r="M718" s="3"/>
      <c r="S718" s="2"/>
      <c r="U718" s="3"/>
    </row>
    <row r="719" spans="12:21" ht="15.75" customHeight="1">
      <c r="L719" s="3"/>
      <c r="M719" s="3"/>
      <c r="S719" s="2"/>
      <c r="U719" s="3"/>
    </row>
    <row r="720" spans="12:21" ht="15.75" customHeight="1">
      <c r="L720" s="3"/>
      <c r="M720" s="3"/>
      <c r="S720" s="2"/>
      <c r="U720" s="3"/>
    </row>
    <row r="721" spans="12:21" ht="15.75" customHeight="1">
      <c r="L721" s="3"/>
      <c r="M721" s="3"/>
      <c r="S721" s="2"/>
      <c r="U721" s="3"/>
    </row>
    <row r="722" spans="12:21" ht="15.75" customHeight="1">
      <c r="L722" s="3"/>
      <c r="M722" s="3"/>
      <c r="S722" s="2"/>
      <c r="U722" s="3"/>
    </row>
    <row r="723" spans="12:21" ht="15.75" customHeight="1">
      <c r="L723" s="3"/>
      <c r="M723" s="3"/>
      <c r="S723" s="2"/>
      <c r="U723" s="3"/>
    </row>
    <row r="724" spans="12:21" ht="15.75" customHeight="1">
      <c r="L724" s="3"/>
      <c r="M724" s="3"/>
      <c r="S724" s="2"/>
      <c r="U724" s="3"/>
    </row>
    <row r="725" spans="12:21" ht="15.75" customHeight="1">
      <c r="L725" s="3"/>
      <c r="M725" s="3"/>
      <c r="S725" s="2"/>
      <c r="U725" s="3"/>
    </row>
    <row r="726" spans="12:21" ht="15.75" customHeight="1">
      <c r="L726" s="3"/>
      <c r="M726" s="3"/>
      <c r="S726" s="2"/>
      <c r="U726" s="3"/>
    </row>
    <row r="727" spans="12:21" ht="15.75" customHeight="1">
      <c r="L727" s="3"/>
      <c r="M727" s="3"/>
      <c r="S727" s="2"/>
      <c r="U727" s="3"/>
    </row>
    <row r="728" spans="12:21" ht="15.75" customHeight="1">
      <c r="L728" s="3"/>
      <c r="M728" s="3"/>
      <c r="S728" s="2"/>
      <c r="U728" s="3"/>
    </row>
    <row r="729" spans="12:21" ht="15.75" customHeight="1">
      <c r="L729" s="3"/>
      <c r="M729" s="3"/>
      <c r="S729" s="2"/>
      <c r="U729" s="3"/>
    </row>
    <row r="730" spans="12:21" ht="15.75" customHeight="1">
      <c r="L730" s="3"/>
      <c r="M730" s="3"/>
      <c r="S730" s="2"/>
      <c r="U730" s="3"/>
    </row>
    <row r="731" spans="12:21" ht="15.75" customHeight="1">
      <c r="L731" s="3"/>
      <c r="M731" s="3"/>
      <c r="S731" s="2"/>
      <c r="U731" s="3"/>
    </row>
    <row r="732" spans="12:21" ht="15.75" customHeight="1">
      <c r="L732" s="3"/>
      <c r="M732" s="3"/>
      <c r="S732" s="2"/>
      <c r="U732" s="3"/>
    </row>
    <row r="733" spans="12:21" ht="15.75" customHeight="1">
      <c r="L733" s="3"/>
      <c r="M733" s="3"/>
      <c r="S733" s="2"/>
      <c r="U733" s="3"/>
    </row>
    <row r="734" spans="12:21" ht="15.75" customHeight="1">
      <c r="L734" s="3"/>
      <c r="M734" s="3"/>
      <c r="S734" s="2"/>
      <c r="U734" s="3"/>
    </row>
    <row r="735" spans="12:21" ht="15.75" customHeight="1">
      <c r="L735" s="3"/>
      <c r="M735" s="3"/>
      <c r="S735" s="2"/>
      <c r="U735" s="3"/>
    </row>
    <row r="736" spans="12:21" ht="15.75" customHeight="1">
      <c r="L736" s="3"/>
      <c r="M736" s="3"/>
      <c r="S736" s="2"/>
      <c r="U736" s="3"/>
    </row>
    <row r="737" spans="12:21" ht="15.75" customHeight="1">
      <c r="L737" s="3"/>
      <c r="M737" s="3"/>
      <c r="S737" s="2"/>
      <c r="U737" s="3"/>
    </row>
    <row r="738" spans="12:21" ht="15.75" customHeight="1">
      <c r="L738" s="3"/>
      <c r="M738" s="3"/>
      <c r="S738" s="2"/>
      <c r="U738" s="3"/>
    </row>
    <row r="739" spans="12:21" ht="15.75" customHeight="1">
      <c r="L739" s="3"/>
      <c r="M739" s="3"/>
      <c r="S739" s="2"/>
      <c r="U739" s="3"/>
    </row>
    <row r="740" spans="12:21" ht="15.75" customHeight="1">
      <c r="L740" s="3"/>
      <c r="M740" s="3"/>
      <c r="S740" s="2"/>
      <c r="U740" s="3"/>
    </row>
    <row r="741" spans="12:21" ht="15.75" customHeight="1">
      <c r="L741" s="3"/>
      <c r="M741" s="3"/>
      <c r="S741" s="2"/>
      <c r="U741" s="3"/>
    </row>
    <row r="742" spans="12:21" ht="15.75" customHeight="1">
      <c r="L742" s="3"/>
      <c r="M742" s="3"/>
      <c r="S742" s="2"/>
      <c r="U742" s="3"/>
    </row>
    <row r="743" spans="12:21" ht="15.75" customHeight="1">
      <c r="L743" s="3"/>
      <c r="M743" s="3"/>
      <c r="S743" s="2"/>
      <c r="U743" s="3"/>
    </row>
    <row r="744" spans="12:21" ht="15.75" customHeight="1">
      <c r="L744" s="3"/>
      <c r="M744" s="3"/>
      <c r="S744" s="2"/>
      <c r="U744" s="3"/>
    </row>
    <row r="745" spans="12:21" ht="15.75" customHeight="1">
      <c r="L745" s="3"/>
      <c r="M745" s="3"/>
      <c r="S745" s="2"/>
      <c r="U745" s="3"/>
    </row>
    <row r="746" spans="12:21" ht="15.75" customHeight="1">
      <c r="L746" s="3"/>
      <c r="M746" s="3"/>
      <c r="S746" s="2"/>
      <c r="U746" s="3"/>
    </row>
    <row r="747" spans="12:21" ht="15.75" customHeight="1">
      <c r="L747" s="3"/>
      <c r="M747" s="3"/>
      <c r="S747" s="2"/>
      <c r="U747" s="3"/>
    </row>
    <row r="748" spans="12:21" ht="15.75" customHeight="1">
      <c r="L748" s="3"/>
      <c r="M748" s="3"/>
      <c r="S748" s="2"/>
      <c r="U748" s="3"/>
    </row>
    <row r="749" spans="12:21" ht="15.75" customHeight="1">
      <c r="L749" s="3"/>
      <c r="M749" s="3"/>
      <c r="S749" s="2"/>
      <c r="U749" s="3"/>
    </row>
    <row r="750" spans="12:21" ht="15.75" customHeight="1">
      <c r="L750" s="3"/>
      <c r="M750" s="3"/>
      <c r="S750" s="2"/>
      <c r="U750" s="3"/>
    </row>
    <row r="751" spans="12:21" ht="15.75" customHeight="1">
      <c r="L751" s="3"/>
      <c r="M751" s="3"/>
      <c r="S751" s="2"/>
      <c r="U751" s="3"/>
    </row>
    <row r="752" spans="12:21" ht="15.75" customHeight="1">
      <c r="L752" s="3"/>
      <c r="M752" s="3"/>
      <c r="S752" s="2"/>
      <c r="U752" s="3"/>
    </row>
    <row r="753" spans="12:21" ht="15.75" customHeight="1">
      <c r="L753" s="3"/>
      <c r="M753" s="3"/>
      <c r="S753" s="2"/>
      <c r="U753" s="3"/>
    </row>
    <row r="754" spans="12:21" ht="15.75" customHeight="1">
      <c r="L754" s="3"/>
      <c r="M754" s="3"/>
      <c r="S754" s="2"/>
      <c r="U754" s="3"/>
    </row>
    <row r="755" spans="12:21" ht="15.75" customHeight="1">
      <c r="L755" s="3"/>
      <c r="M755" s="3"/>
      <c r="S755" s="2"/>
      <c r="U755" s="3"/>
    </row>
    <row r="756" spans="12:21" ht="15.75" customHeight="1">
      <c r="L756" s="3"/>
      <c r="M756" s="3"/>
      <c r="S756" s="2"/>
      <c r="U756" s="3"/>
    </row>
    <row r="757" spans="12:21" ht="15.75" customHeight="1">
      <c r="L757" s="3"/>
      <c r="M757" s="3"/>
      <c r="S757" s="2"/>
      <c r="U757" s="3"/>
    </row>
    <row r="758" spans="12:21" ht="15.75" customHeight="1">
      <c r="L758" s="3"/>
      <c r="M758" s="3"/>
      <c r="S758" s="2"/>
      <c r="U758" s="3"/>
    </row>
    <row r="759" spans="12:21" ht="15.75" customHeight="1">
      <c r="L759" s="3"/>
      <c r="M759" s="3"/>
      <c r="S759" s="2"/>
      <c r="U759" s="3"/>
    </row>
    <row r="760" spans="12:21" ht="15.75" customHeight="1">
      <c r="L760" s="3"/>
      <c r="M760" s="3"/>
      <c r="S760" s="2"/>
      <c r="U760" s="3"/>
    </row>
    <row r="761" spans="12:21" ht="15.75" customHeight="1">
      <c r="L761" s="3"/>
      <c r="M761" s="3"/>
      <c r="S761" s="2"/>
      <c r="U761" s="3"/>
    </row>
    <row r="762" spans="12:21" ht="15.75" customHeight="1">
      <c r="L762" s="3"/>
      <c r="M762" s="3"/>
      <c r="S762" s="2"/>
      <c r="U762" s="3"/>
    </row>
    <row r="763" spans="12:21" ht="15.75" customHeight="1">
      <c r="L763" s="3"/>
      <c r="M763" s="3"/>
      <c r="S763" s="2"/>
      <c r="U763" s="3"/>
    </row>
    <row r="764" spans="12:21" ht="15.75" customHeight="1">
      <c r="L764" s="3"/>
      <c r="M764" s="3"/>
      <c r="S764" s="2"/>
      <c r="U764" s="3"/>
    </row>
    <row r="765" spans="12:21" ht="15.75" customHeight="1">
      <c r="L765" s="3"/>
      <c r="M765" s="3"/>
      <c r="S765" s="2"/>
      <c r="U765" s="3"/>
    </row>
    <row r="766" spans="12:21" ht="15.75" customHeight="1">
      <c r="L766" s="3"/>
      <c r="M766" s="3"/>
      <c r="S766" s="2"/>
      <c r="U766" s="3"/>
    </row>
    <row r="767" spans="12:21" ht="15.75" customHeight="1">
      <c r="L767" s="3"/>
      <c r="M767" s="3"/>
      <c r="S767" s="2"/>
      <c r="U767" s="3"/>
    </row>
    <row r="768" spans="12:21" ht="15.75" customHeight="1">
      <c r="L768" s="3"/>
      <c r="M768" s="3"/>
      <c r="S768" s="2"/>
      <c r="U768" s="3"/>
    </row>
    <row r="769" spans="12:21" ht="15.75" customHeight="1">
      <c r="L769" s="3"/>
      <c r="M769" s="3"/>
      <c r="S769" s="2"/>
      <c r="U769" s="3"/>
    </row>
    <row r="770" spans="12:21" ht="15.75" customHeight="1">
      <c r="L770" s="3"/>
      <c r="M770" s="3"/>
      <c r="S770" s="2"/>
      <c r="U770" s="3"/>
    </row>
    <row r="771" spans="12:21" ht="15.75" customHeight="1">
      <c r="L771" s="3"/>
      <c r="M771" s="3"/>
      <c r="S771" s="2"/>
      <c r="U771" s="3"/>
    </row>
    <row r="772" spans="12:21" ht="15.75" customHeight="1">
      <c r="L772" s="3"/>
      <c r="M772" s="3"/>
      <c r="S772" s="2"/>
      <c r="U772" s="3"/>
    </row>
    <row r="773" spans="12:21" ht="15.75" customHeight="1">
      <c r="L773" s="3"/>
      <c r="M773" s="3"/>
      <c r="S773" s="2"/>
      <c r="U773" s="3"/>
    </row>
    <row r="774" spans="12:21" ht="15.75" customHeight="1">
      <c r="L774" s="3"/>
      <c r="M774" s="3"/>
      <c r="S774" s="2"/>
      <c r="U774" s="3"/>
    </row>
    <row r="775" spans="12:21" ht="15.75" customHeight="1">
      <c r="L775" s="3"/>
      <c r="M775" s="3"/>
      <c r="S775" s="2"/>
      <c r="U775" s="3"/>
    </row>
    <row r="776" spans="12:21" ht="15.75" customHeight="1">
      <c r="L776" s="3"/>
      <c r="M776" s="3"/>
      <c r="S776" s="2"/>
      <c r="U776" s="3"/>
    </row>
    <row r="777" spans="12:21" ht="15.75" customHeight="1">
      <c r="L777" s="3"/>
      <c r="M777" s="3"/>
      <c r="S777" s="2"/>
      <c r="U777" s="3"/>
    </row>
    <row r="778" spans="12:21" ht="15.75" customHeight="1">
      <c r="L778" s="3"/>
      <c r="M778" s="3"/>
      <c r="S778" s="2"/>
      <c r="U778" s="3"/>
    </row>
    <row r="779" spans="12:21" ht="15.75" customHeight="1">
      <c r="L779" s="3"/>
      <c r="M779" s="3"/>
      <c r="S779" s="2"/>
      <c r="U779" s="3"/>
    </row>
    <row r="780" spans="12:21" ht="15.75" customHeight="1">
      <c r="L780" s="3"/>
      <c r="M780" s="3"/>
      <c r="S780" s="2"/>
      <c r="U780" s="3"/>
    </row>
    <row r="781" spans="12:21" ht="15.75" customHeight="1">
      <c r="L781" s="3"/>
      <c r="M781" s="3"/>
      <c r="S781" s="2"/>
      <c r="U781" s="3"/>
    </row>
    <row r="782" spans="12:21" ht="15.75" customHeight="1">
      <c r="L782" s="3"/>
      <c r="M782" s="3"/>
      <c r="S782" s="2"/>
      <c r="U782" s="3"/>
    </row>
    <row r="783" spans="12:21" ht="15.75" customHeight="1">
      <c r="L783" s="3"/>
      <c r="M783" s="3"/>
      <c r="S783" s="2"/>
      <c r="U783" s="3"/>
    </row>
    <row r="784" spans="12:21" ht="15.75" customHeight="1">
      <c r="L784" s="3"/>
      <c r="M784" s="3"/>
      <c r="S784" s="2"/>
      <c r="U784" s="3"/>
    </row>
    <row r="785" spans="12:21" ht="15.75" customHeight="1">
      <c r="L785" s="3"/>
      <c r="M785" s="3"/>
      <c r="S785" s="2"/>
      <c r="U785" s="3"/>
    </row>
    <row r="786" spans="12:21" ht="15.75" customHeight="1">
      <c r="L786" s="3"/>
      <c r="M786" s="3"/>
      <c r="S786" s="2"/>
      <c r="U786" s="3"/>
    </row>
    <row r="787" spans="12:21" ht="15.75" customHeight="1">
      <c r="L787" s="3"/>
      <c r="M787" s="3"/>
      <c r="S787" s="2"/>
      <c r="U787" s="3"/>
    </row>
    <row r="788" spans="12:21" ht="15.75" customHeight="1">
      <c r="L788" s="3"/>
      <c r="M788" s="3"/>
      <c r="S788" s="2"/>
      <c r="U788" s="3"/>
    </row>
    <row r="789" spans="12:21" ht="15.75" customHeight="1">
      <c r="L789" s="3"/>
      <c r="M789" s="3"/>
      <c r="S789" s="2"/>
      <c r="U789" s="3"/>
    </row>
    <row r="790" spans="12:21" ht="15.75" customHeight="1">
      <c r="L790" s="3"/>
      <c r="M790" s="3"/>
      <c r="S790" s="2"/>
      <c r="U790" s="3"/>
    </row>
    <row r="791" spans="12:21" ht="15.75" customHeight="1">
      <c r="L791" s="3"/>
      <c r="M791" s="3"/>
      <c r="S791" s="2"/>
      <c r="U791" s="3"/>
    </row>
    <row r="792" spans="12:21" ht="15.75" customHeight="1">
      <c r="L792" s="3"/>
      <c r="M792" s="3"/>
      <c r="S792" s="2"/>
      <c r="U792" s="3"/>
    </row>
    <row r="793" spans="12:21" ht="15.75" customHeight="1">
      <c r="L793" s="3"/>
      <c r="M793" s="3"/>
      <c r="S793" s="2"/>
      <c r="U793" s="3"/>
    </row>
    <row r="794" spans="12:21" ht="15.75" customHeight="1">
      <c r="L794" s="3"/>
      <c r="M794" s="3"/>
      <c r="S794" s="2"/>
      <c r="U794" s="3"/>
    </row>
    <row r="795" spans="12:21" ht="15.75" customHeight="1">
      <c r="L795" s="3"/>
      <c r="M795" s="3"/>
      <c r="S795" s="2"/>
      <c r="U795" s="3"/>
    </row>
    <row r="796" spans="12:21" ht="15.75" customHeight="1">
      <c r="L796" s="3"/>
      <c r="M796" s="3"/>
      <c r="S796" s="2"/>
      <c r="U796" s="3"/>
    </row>
    <row r="797" spans="12:21" ht="15.75" customHeight="1">
      <c r="L797" s="3"/>
      <c r="M797" s="3"/>
      <c r="S797" s="2"/>
      <c r="U797" s="3"/>
    </row>
    <row r="798" spans="12:21" ht="15.75" customHeight="1">
      <c r="L798" s="3"/>
      <c r="M798" s="3"/>
      <c r="S798" s="2"/>
      <c r="U798" s="3"/>
    </row>
    <row r="799" spans="12:21" ht="15.75" customHeight="1">
      <c r="L799" s="3"/>
      <c r="M799" s="3"/>
      <c r="S799" s="2"/>
      <c r="U799" s="3"/>
    </row>
    <row r="800" spans="12:21" ht="15.75" customHeight="1">
      <c r="L800" s="3"/>
      <c r="M800" s="3"/>
      <c r="S800" s="2"/>
      <c r="U800" s="3"/>
    </row>
    <row r="801" spans="12:21" ht="15.75" customHeight="1">
      <c r="L801" s="3"/>
      <c r="M801" s="3"/>
      <c r="S801" s="2"/>
      <c r="U801" s="3"/>
    </row>
    <row r="802" spans="12:21" ht="15.75" customHeight="1">
      <c r="L802" s="3"/>
      <c r="M802" s="3"/>
      <c r="S802" s="2"/>
      <c r="U802" s="3"/>
    </row>
    <row r="803" spans="12:21" ht="15.75" customHeight="1">
      <c r="L803" s="3"/>
      <c r="M803" s="3"/>
      <c r="S803" s="2"/>
      <c r="U803" s="3"/>
    </row>
    <row r="804" spans="12:21" ht="15.75" customHeight="1">
      <c r="L804" s="3"/>
      <c r="M804" s="3"/>
      <c r="S804" s="2"/>
      <c r="U804" s="3"/>
    </row>
    <row r="805" spans="12:21" ht="15.75" customHeight="1">
      <c r="L805" s="3"/>
      <c r="M805" s="3"/>
      <c r="S805" s="2"/>
      <c r="U805" s="3"/>
    </row>
    <row r="806" spans="12:21" ht="15.75" customHeight="1">
      <c r="L806" s="3"/>
      <c r="M806" s="3"/>
      <c r="S806" s="2"/>
      <c r="U806" s="3"/>
    </row>
    <row r="807" spans="12:21" ht="15.75" customHeight="1">
      <c r="L807" s="3"/>
      <c r="M807" s="3"/>
      <c r="S807" s="2"/>
      <c r="U807" s="3"/>
    </row>
    <row r="808" spans="12:21" ht="15.75" customHeight="1">
      <c r="L808" s="3"/>
      <c r="M808" s="3"/>
      <c r="S808" s="2"/>
      <c r="U808" s="3"/>
    </row>
    <row r="809" spans="12:21" ht="15.75" customHeight="1">
      <c r="L809" s="3"/>
      <c r="M809" s="3"/>
      <c r="S809" s="2"/>
      <c r="U809" s="3"/>
    </row>
    <row r="810" spans="12:21" ht="15.75" customHeight="1">
      <c r="L810" s="3"/>
      <c r="M810" s="3"/>
      <c r="S810" s="2"/>
      <c r="U810" s="3"/>
    </row>
    <row r="811" spans="12:21" ht="15.75" customHeight="1">
      <c r="L811" s="3"/>
      <c r="M811" s="3"/>
      <c r="S811" s="2"/>
      <c r="U811" s="3"/>
    </row>
    <row r="812" spans="12:21" ht="15.75" customHeight="1">
      <c r="L812" s="3"/>
      <c r="M812" s="3"/>
      <c r="S812" s="2"/>
      <c r="U812" s="3"/>
    </row>
    <row r="813" spans="12:21" ht="15.75" customHeight="1">
      <c r="L813" s="3"/>
      <c r="M813" s="3"/>
      <c r="S813" s="2"/>
      <c r="U813" s="3"/>
    </row>
    <row r="814" spans="12:21" ht="15.75" customHeight="1">
      <c r="L814" s="3"/>
      <c r="M814" s="3"/>
      <c r="S814" s="2"/>
      <c r="U814" s="3"/>
    </row>
    <row r="815" spans="12:21" ht="15.75" customHeight="1">
      <c r="L815" s="3"/>
      <c r="M815" s="3"/>
      <c r="S815" s="2"/>
      <c r="U815" s="3"/>
    </row>
    <row r="816" spans="12:21" ht="15.75" customHeight="1">
      <c r="L816" s="3"/>
      <c r="M816" s="3"/>
      <c r="S816" s="2"/>
      <c r="U816" s="3"/>
    </row>
    <row r="817" spans="12:21" ht="15.75" customHeight="1">
      <c r="L817" s="3"/>
      <c r="M817" s="3"/>
      <c r="S817" s="2"/>
      <c r="U817" s="3"/>
    </row>
    <row r="818" spans="12:21" ht="15.75" customHeight="1">
      <c r="L818" s="3"/>
      <c r="M818" s="3"/>
      <c r="S818" s="2"/>
      <c r="U818" s="3"/>
    </row>
    <row r="819" spans="12:21" ht="15.75" customHeight="1">
      <c r="L819" s="3"/>
      <c r="M819" s="3"/>
      <c r="S819" s="2"/>
      <c r="U819" s="3"/>
    </row>
    <row r="820" spans="12:21" ht="15.75" customHeight="1">
      <c r="L820" s="3"/>
      <c r="M820" s="3"/>
      <c r="S820" s="2"/>
      <c r="U820" s="3"/>
    </row>
    <row r="821" spans="12:21" ht="15.75" customHeight="1">
      <c r="L821" s="3"/>
      <c r="M821" s="3"/>
      <c r="S821" s="2"/>
      <c r="U821" s="3"/>
    </row>
    <row r="822" spans="12:21" ht="15.75" customHeight="1">
      <c r="L822" s="3"/>
      <c r="M822" s="3"/>
      <c r="S822" s="2"/>
      <c r="U822" s="3"/>
    </row>
    <row r="823" spans="12:21" ht="15.75" customHeight="1">
      <c r="L823" s="3"/>
      <c r="M823" s="3"/>
      <c r="S823" s="2"/>
      <c r="U823" s="3"/>
    </row>
    <row r="824" spans="12:21" ht="15.75" customHeight="1">
      <c r="L824" s="3"/>
      <c r="M824" s="3"/>
      <c r="S824" s="2"/>
      <c r="U824" s="3"/>
    </row>
    <row r="825" spans="12:21" ht="15.75" customHeight="1">
      <c r="L825" s="3"/>
      <c r="M825" s="3"/>
      <c r="S825" s="2"/>
      <c r="U825" s="3"/>
    </row>
    <row r="826" spans="12:21" ht="15.75" customHeight="1">
      <c r="L826" s="3"/>
      <c r="M826" s="3"/>
      <c r="S826" s="2"/>
      <c r="U826" s="3"/>
    </row>
    <row r="827" spans="12:21" ht="15.75" customHeight="1">
      <c r="L827" s="3"/>
      <c r="M827" s="3"/>
      <c r="S827" s="2"/>
      <c r="U827" s="3"/>
    </row>
    <row r="828" spans="12:21" ht="15.75" customHeight="1">
      <c r="L828" s="3"/>
      <c r="M828" s="3"/>
      <c r="S828" s="2"/>
      <c r="U828" s="3"/>
    </row>
    <row r="829" spans="12:21" ht="15.75" customHeight="1">
      <c r="L829" s="3"/>
      <c r="M829" s="3"/>
      <c r="S829" s="2"/>
      <c r="U829" s="3"/>
    </row>
    <row r="830" spans="12:21" ht="15.75" customHeight="1">
      <c r="L830" s="3"/>
      <c r="M830" s="3"/>
      <c r="S830" s="2"/>
      <c r="U830" s="3"/>
    </row>
    <row r="831" spans="12:21" ht="15.75" customHeight="1">
      <c r="L831" s="3"/>
      <c r="M831" s="3"/>
      <c r="S831" s="2"/>
      <c r="U831" s="3"/>
    </row>
    <row r="832" spans="12:21" ht="15.75" customHeight="1">
      <c r="L832" s="3"/>
      <c r="M832" s="3"/>
      <c r="S832" s="2"/>
      <c r="U832" s="3"/>
    </row>
    <row r="833" spans="12:21" ht="15.75" customHeight="1">
      <c r="L833" s="3"/>
      <c r="M833" s="3"/>
      <c r="S833" s="2"/>
      <c r="U833" s="3"/>
    </row>
    <row r="834" spans="12:21" ht="15.75" customHeight="1">
      <c r="L834" s="3"/>
      <c r="M834" s="3"/>
      <c r="S834" s="2"/>
      <c r="U834" s="3"/>
    </row>
    <row r="835" spans="12:21" ht="15.75" customHeight="1">
      <c r="L835" s="3"/>
      <c r="M835" s="3"/>
      <c r="S835" s="2"/>
      <c r="U835" s="3"/>
    </row>
    <row r="836" spans="12:21" ht="15.75" customHeight="1">
      <c r="L836" s="3"/>
      <c r="M836" s="3"/>
      <c r="S836" s="2"/>
      <c r="U836" s="3"/>
    </row>
    <row r="837" spans="12:21" ht="15.75" customHeight="1">
      <c r="L837" s="3"/>
      <c r="M837" s="3"/>
      <c r="S837" s="2"/>
      <c r="U837" s="3"/>
    </row>
    <row r="838" spans="12:21" ht="15.75" customHeight="1">
      <c r="L838" s="3"/>
      <c r="M838" s="3"/>
      <c r="S838" s="2"/>
      <c r="U838" s="3"/>
    </row>
    <row r="839" spans="12:21" ht="15.75" customHeight="1">
      <c r="L839" s="3"/>
      <c r="M839" s="3"/>
      <c r="S839" s="2"/>
      <c r="U839" s="3"/>
    </row>
    <row r="840" spans="12:21" ht="15.75" customHeight="1">
      <c r="L840" s="3"/>
      <c r="M840" s="3"/>
      <c r="S840" s="2"/>
      <c r="U840" s="3"/>
    </row>
    <row r="841" spans="12:21" ht="15.75" customHeight="1">
      <c r="L841" s="3"/>
      <c r="M841" s="3"/>
      <c r="S841" s="2"/>
      <c r="U841" s="3"/>
    </row>
    <row r="842" spans="12:21" ht="15.75" customHeight="1">
      <c r="L842" s="3"/>
      <c r="M842" s="3"/>
      <c r="S842" s="2"/>
      <c r="U842" s="3"/>
    </row>
    <row r="843" spans="12:21" ht="15.75" customHeight="1">
      <c r="L843" s="3"/>
      <c r="M843" s="3"/>
      <c r="S843" s="2"/>
      <c r="U843" s="3"/>
    </row>
    <row r="844" spans="12:21" ht="15.75" customHeight="1">
      <c r="L844" s="3"/>
      <c r="M844" s="3"/>
      <c r="S844" s="2"/>
      <c r="U844" s="3"/>
    </row>
    <row r="845" spans="12:21" ht="15.75" customHeight="1">
      <c r="L845" s="3"/>
      <c r="M845" s="3"/>
      <c r="S845" s="2"/>
      <c r="U845" s="3"/>
    </row>
    <row r="846" spans="12:21" ht="15.75" customHeight="1">
      <c r="L846" s="3"/>
      <c r="M846" s="3"/>
      <c r="S846" s="2"/>
      <c r="U846" s="3"/>
    </row>
    <row r="847" spans="12:21" ht="15.75" customHeight="1">
      <c r="L847" s="3"/>
      <c r="M847" s="3"/>
      <c r="S847" s="2"/>
      <c r="U847" s="3"/>
    </row>
    <row r="848" spans="12:21" ht="15.75" customHeight="1">
      <c r="L848" s="3"/>
      <c r="M848" s="3"/>
      <c r="S848" s="2"/>
      <c r="U848" s="3"/>
    </row>
    <row r="849" spans="12:21" ht="15.75" customHeight="1">
      <c r="L849" s="3"/>
      <c r="M849" s="3"/>
      <c r="S849" s="2"/>
      <c r="U849" s="3"/>
    </row>
    <row r="850" spans="12:21" ht="15.75" customHeight="1">
      <c r="L850" s="3"/>
      <c r="M850" s="3"/>
      <c r="S850" s="2"/>
      <c r="U850" s="3"/>
    </row>
    <row r="851" spans="12:21" ht="15.75" customHeight="1">
      <c r="L851" s="3"/>
      <c r="M851" s="3"/>
      <c r="S851" s="2"/>
      <c r="U851" s="3"/>
    </row>
    <row r="852" spans="12:21" ht="15.75" customHeight="1">
      <c r="L852" s="3"/>
      <c r="M852" s="3"/>
      <c r="S852" s="2"/>
      <c r="U852" s="3"/>
    </row>
    <row r="853" spans="12:21" ht="15.75" customHeight="1">
      <c r="L853" s="3"/>
      <c r="M853" s="3"/>
      <c r="S853" s="2"/>
      <c r="U853" s="3"/>
    </row>
    <row r="854" spans="12:21" ht="15.75" customHeight="1">
      <c r="L854" s="3"/>
      <c r="M854" s="3"/>
      <c r="S854" s="2"/>
      <c r="U854" s="3"/>
    </row>
    <row r="855" spans="12:21" ht="15.75" customHeight="1">
      <c r="L855" s="3"/>
      <c r="M855" s="3"/>
      <c r="S855" s="2"/>
      <c r="U855" s="3"/>
    </row>
    <row r="856" spans="12:21" ht="15.75" customHeight="1">
      <c r="L856" s="3"/>
      <c r="M856" s="3"/>
      <c r="S856" s="2"/>
      <c r="U856" s="3"/>
    </row>
    <row r="857" spans="12:21" ht="15.75" customHeight="1">
      <c r="L857" s="3"/>
      <c r="M857" s="3"/>
      <c r="S857" s="2"/>
      <c r="U857" s="3"/>
    </row>
    <row r="858" spans="12:21" ht="15.75" customHeight="1">
      <c r="L858" s="3"/>
      <c r="M858" s="3"/>
      <c r="S858" s="2"/>
      <c r="U858" s="3"/>
    </row>
    <row r="859" spans="12:21" ht="15.75" customHeight="1">
      <c r="L859" s="3"/>
      <c r="M859" s="3"/>
      <c r="S859" s="2"/>
      <c r="U859" s="3"/>
    </row>
    <row r="860" spans="12:21" ht="15.75" customHeight="1">
      <c r="L860" s="3"/>
      <c r="M860" s="3"/>
      <c r="S860" s="2"/>
      <c r="U860" s="3"/>
    </row>
    <row r="861" spans="12:21" ht="15.75" customHeight="1">
      <c r="L861" s="3"/>
      <c r="M861" s="3"/>
      <c r="S861" s="2"/>
      <c r="U861" s="3"/>
    </row>
    <row r="862" spans="12:21" ht="15.75" customHeight="1">
      <c r="L862" s="3"/>
      <c r="M862" s="3"/>
      <c r="S862" s="2"/>
      <c r="U862" s="3"/>
    </row>
    <row r="863" spans="12:21" ht="15.75" customHeight="1">
      <c r="L863" s="3"/>
      <c r="M863" s="3"/>
      <c r="S863" s="2"/>
      <c r="U863" s="3"/>
    </row>
    <row r="864" spans="12:21" ht="15.75" customHeight="1">
      <c r="L864" s="3"/>
      <c r="M864" s="3"/>
      <c r="S864" s="2"/>
      <c r="U864" s="3"/>
    </row>
    <row r="865" spans="12:21" ht="15.75" customHeight="1">
      <c r="L865" s="3"/>
      <c r="M865" s="3"/>
      <c r="S865" s="2"/>
      <c r="U865" s="3"/>
    </row>
    <row r="866" spans="12:21" ht="15.75" customHeight="1">
      <c r="L866" s="3"/>
      <c r="M866" s="3"/>
      <c r="S866" s="2"/>
      <c r="U866" s="3"/>
    </row>
    <row r="867" spans="12:21" ht="15.75" customHeight="1">
      <c r="L867" s="3"/>
      <c r="M867" s="3"/>
      <c r="S867" s="2"/>
      <c r="U867" s="3"/>
    </row>
    <row r="868" spans="12:21" ht="15.75" customHeight="1">
      <c r="L868" s="3"/>
      <c r="M868" s="3"/>
      <c r="S868" s="2"/>
      <c r="U868" s="3"/>
    </row>
    <row r="869" spans="12:21" ht="15.75" customHeight="1">
      <c r="L869" s="3"/>
      <c r="M869" s="3"/>
      <c r="S869" s="2"/>
      <c r="U869" s="3"/>
    </row>
    <row r="870" spans="12:21" ht="15.75" customHeight="1">
      <c r="L870" s="3"/>
      <c r="M870" s="3"/>
      <c r="S870" s="2"/>
      <c r="U870" s="3"/>
    </row>
    <row r="871" spans="12:21" ht="15.75" customHeight="1">
      <c r="L871" s="3"/>
      <c r="M871" s="3"/>
      <c r="S871" s="2"/>
      <c r="U871" s="3"/>
    </row>
    <row r="872" spans="12:21" ht="15.75" customHeight="1">
      <c r="L872" s="3"/>
      <c r="M872" s="3"/>
      <c r="S872" s="2"/>
      <c r="U872" s="3"/>
    </row>
    <row r="873" spans="12:21" ht="15.75" customHeight="1">
      <c r="L873" s="3"/>
      <c r="M873" s="3"/>
      <c r="S873" s="2"/>
      <c r="U873" s="3"/>
    </row>
    <row r="874" spans="12:21" ht="15.75" customHeight="1">
      <c r="L874" s="3"/>
      <c r="M874" s="3"/>
      <c r="S874" s="2"/>
      <c r="U874" s="3"/>
    </row>
    <row r="875" spans="12:21" ht="15.75" customHeight="1">
      <c r="L875" s="3"/>
      <c r="M875" s="3"/>
      <c r="S875" s="2"/>
      <c r="U875" s="3"/>
    </row>
    <row r="876" spans="12:21" ht="15.75" customHeight="1">
      <c r="L876" s="3"/>
      <c r="M876" s="3"/>
      <c r="S876" s="2"/>
      <c r="U876" s="3"/>
    </row>
    <row r="877" spans="12:21" ht="15.75" customHeight="1">
      <c r="L877" s="3"/>
      <c r="M877" s="3"/>
      <c r="S877" s="2"/>
      <c r="U877" s="3"/>
    </row>
    <row r="878" spans="12:21" ht="15.75" customHeight="1">
      <c r="L878" s="3"/>
      <c r="M878" s="3"/>
      <c r="S878" s="2"/>
      <c r="U878" s="3"/>
    </row>
    <row r="879" spans="12:21" ht="15.75" customHeight="1">
      <c r="L879" s="3"/>
      <c r="M879" s="3"/>
      <c r="S879" s="2"/>
      <c r="U879" s="3"/>
    </row>
    <row r="880" spans="12:21" ht="15.75" customHeight="1">
      <c r="L880" s="3"/>
      <c r="M880" s="3"/>
      <c r="S880" s="2"/>
      <c r="U880" s="3"/>
    </row>
    <row r="881" spans="12:21" ht="15.75" customHeight="1">
      <c r="L881" s="3"/>
      <c r="M881" s="3"/>
      <c r="S881" s="2"/>
      <c r="U881" s="3"/>
    </row>
    <row r="882" spans="12:21" ht="15.75" customHeight="1">
      <c r="L882" s="3"/>
      <c r="M882" s="3"/>
      <c r="S882" s="2"/>
      <c r="U882" s="3"/>
    </row>
    <row r="883" spans="12:21" ht="15.75" customHeight="1">
      <c r="L883" s="3"/>
      <c r="M883" s="3"/>
      <c r="S883" s="2"/>
      <c r="U883" s="3"/>
    </row>
    <row r="884" spans="12:21" ht="15.75" customHeight="1">
      <c r="L884" s="3"/>
      <c r="M884" s="3"/>
      <c r="S884" s="2"/>
      <c r="U884" s="3"/>
    </row>
    <row r="885" spans="12:21" ht="15.75" customHeight="1">
      <c r="L885" s="3"/>
      <c r="M885" s="3"/>
      <c r="S885" s="2"/>
      <c r="U885" s="3"/>
    </row>
    <row r="886" spans="12:21" ht="15.75" customHeight="1">
      <c r="L886" s="3"/>
      <c r="M886" s="3"/>
      <c r="S886" s="2"/>
      <c r="U886" s="3"/>
    </row>
    <row r="887" spans="12:21" ht="15.75" customHeight="1">
      <c r="L887" s="3"/>
      <c r="M887" s="3"/>
      <c r="S887" s="2"/>
      <c r="U887" s="3"/>
    </row>
    <row r="888" spans="12:21" ht="15.75" customHeight="1">
      <c r="L888" s="3"/>
      <c r="M888" s="3"/>
      <c r="S888" s="2"/>
      <c r="U888" s="3"/>
    </row>
    <row r="889" spans="12:21" ht="15.75" customHeight="1">
      <c r="L889" s="3"/>
      <c r="M889" s="3"/>
      <c r="S889" s="2"/>
      <c r="U889" s="3"/>
    </row>
    <row r="890" spans="12:21" ht="15.75" customHeight="1">
      <c r="L890" s="3"/>
      <c r="M890" s="3"/>
      <c r="S890" s="2"/>
      <c r="U890" s="3"/>
    </row>
    <row r="891" spans="12:21" ht="15.75" customHeight="1">
      <c r="L891" s="3"/>
      <c r="M891" s="3"/>
      <c r="S891" s="2"/>
      <c r="U891" s="3"/>
    </row>
    <row r="892" spans="12:21" ht="15.75" customHeight="1">
      <c r="L892" s="3"/>
      <c r="M892" s="3"/>
      <c r="S892" s="2"/>
      <c r="U892" s="3"/>
    </row>
    <row r="893" spans="12:21" ht="15.75" customHeight="1">
      <c r="L893" s="3"/>
      <c r="M893" s="3"/>
      <c r="S893" s="2"/>
      <c r="U893" s="3"/>
    </row>
    <row r="894" spans="12:21" ht="15.75" customHeight="1">
      <c r="L894" s="3"/>
      <c r="M894" s="3"/>
      <c r="S894" s="2"/>
      <c r="U894" s="3"/>
    </row>
    <row r="895" spans="12:21" ht="15.75" customHeight="1">
      <c r="L895" s="3"/>
      <c r="M895" s="3"/>
      <c r="S895" s="2"/>
      <c r="U895" s="3"/>
    </row>
    <row r="896" spans="12:21" ht="15.75" customHeight="1">
      <c r="L896" s="3"/>
      <c r="M896" s="3"/>
      <c r="S896" s="2"/>
      <c r="U896" s="3"/>
    </row>
    <row r="897" spans="12:21" ht="15.75" customHeight="1">
      <c r="L897" s="3"/>
      <c r="M897" s="3"/>
      <c r="S897" s="2"/>
      <c r="U897" s="3"/>
    </row>
    <row r="898" spans="12:21" ht="15.75" customHeight="1">
      <c r="L898" s="3"/>
      <c r="M898" s="3"/>
      <c r="S898" s="2"/>
      <c r="U898" s="3"/>
    </row>
    <row r="899" spans="12:21" ht="15.75" customHeight="1">
      <c r="L899" s="3"/>
      <c r="M899" s="3"/>
      <c r="S899" s="2"/>
      <c r="U899" s="3"/>
    </row>
    <row r="900" spans="12:21" ht="15.75" customHeight="1">
      <c r="L900" s="3"/>
      <c r="M900" s="3"/>
      <c r="S900" s="2"/>
      <c r="U900" s="3"/>
    </row>
    <row r="901" spans="12:21" ht="15.75" customHeight="1">
      <c r="L901" s="3"/>
      <c r="M901" s="3"/>
      <c r="S901" s="2"/>
      <c r="U901" s="3"/>
    </row>
    <row r="902" spans="12:21" ht="15.75" customHeight="1">
      <c r="L902" s="3"/>
      <c r="M902" s="3"/>
      <c r="S902" s="2"/>
      <c r="U902" s="3"/>
    </row>
    <row r="903" spans="12:21" ht="15.75" customHeight="1">
      <c r="L903" s="3"/>
      <c r="M903" s="3"/>
      <c r="S903" s="2"/>
      <c r="U903" s="3"/>
    </row>
    <row r="904" spans="12:21" ht="15.75" customHeight="1">
      <c r="L904" s="3"/>
      <c r="M904" s="3"/>
      <c r="S904" s="2"/>
      <c r="U904" s="3"/>
    </row>
    <row r="905" spans="12:21" ht="15.75" customHeight="1">
      <c r="L905" s="3"/>
      <c r="M905" s="3"/>
      <c r="S905" s="2"/>
      <c r="U905" s="3"/>
    </row>
    <row r="906" spans="12:21" ht="15.75" customHeight="1">
      <c r="L906" s="3"/>
      <c r="M906" s="3"/>
      <c r="S906" s="2"/>
      <c r="U906" s="3"/>
    </row>
    <row r="907" spans="12:21" ht="15.75" customHeight="1">
      <c r="L907" s="3"/>
      <c r="M907" s="3"/>
      <c r="S907" s="2"/>
      <c r="U907" s="3"/>
    </row>
    <row r="908" spans="12:21" ht="15.75" customHeight="1">
      <c r="L908" s="3"/>
      <c r="M908" s="3"/>
      <c r="S908" s="2"/>
      <c r="U908" s="3"/>
    </row>
    <row r="909" spans="12:21" ht="15.75" customHeight="1">
      <c r="L909" s="3"/>
      <c r="M909" s="3"/>
      <c r="S909" s="2"/>
      <c r="U909" s="3"/>
    </row>
    <row r="910" spans="12:21" ht="15.75" customHeight="1">
      <c r="L910" s="3"/>
      <c r="M910" s="3"/>
      <c r="S910" s="2"/>
      <c r="U910" s="3"/>
    </row>
    <row r="911" spans="12:21" ht="15.75" customHeight="1">
      <c r="L911" s="3"/>
      <c r="M911" s="3"/>
      <c r="S911" s="2"/>
      <c r="U911" s="3"/>
    </row>
    <row r="912" spans="12:21" ht="15.75" customHeight="1">
      <c r="L912" s="3"/>
      <c r="M912" s="3"/>
      <c r="S912" s="2"/>
      <c r="U912" s="3"/>
    </row>
    <row r="913" spans="12:21" ht="15.75" customHeight="1">
      <c r="L913" s="3"/>
      <c r="M913" s="3"/>
      <c r="S913" s="2"/>
      <c r="U913" s="3"/>
    </row>
    <row r="914" spans="12:21" ht="15.75" customHeight="1">
      <c r="L914" s="3"/>
      <c r="M914" s="3"/>
      <c r="S914" s="2"/>
      <c r="U914" s="3"/>
    </row>
    <row r="915" spans="12:21" ht="15.75" customHeight="1">
      <c r="L915" s="3"/>
      <c r="M915" s="3"/>
      <c r="S915" s="2"/>
      <c r="U915" s="3"/>
    </row>
    <row r="916" spans="12:21" ht="15.75" customHeight="1">
      <c r="L916" s="3"/>
      <c r="M916" s="3"/>
      <c r="S916" s="2"/>
      <c r="U916" s="3"/>
    </row>
    <row r="917" spans="12:21" ht="15.75" customHeight="1">
      <c r="L917" s="3"/>
      <c r="M917" s="3"/>
      <c r="S917" s="2"/>
      <c r="U917" s="3"/>
    </row>
    <row r="918" spans="12:21" ht="15.75" customHeight="1">
      <c r="L918" s="3"/>
      <c r="M918" s="3"/>
      <c r="S918" s="2"/>
      <c r="U918" s="3"/>
    </row>
    <row r="919" spans="12:21" ht="15.75" customHeight="1">
      <c r="L919" s="3"/>
      <c r="M919" s="3"/>
      <c r="S919" s="2"/>
      <c r="U919" s="3"/>
    </row>
    <row r="920" spans="12:21" ht="15.75" customHeight="1">
      <c r="L920" s="3"/>
      <c r="M920" s="3"/>
      <c r="S920" s="2"/>
      <c r="U920" s="3"/>
    </row>
    <row r="921" spans="12:21" ht="15.75" customHeight="1">
      <c r="L921" s="3"/>
      <c r="M921" s="3"/>
      <c r="S921" s="2"/>
      <c r="U921" s="3"/>
    </row>
    <row r="922" spans="12:21" ht="15.75" customHeight="1">
      <c r="L922" s="3"/>
      <c r="M922" s="3"/>
      <c r="S922" s="2"/>
      <c r="U922" s="3"/>
    </row>
    <row r="923" spans="12:21" ht="15.75" customHeight="1">
      <c r="L923" s="3"/>
      <c r="M923" s="3"/>
      <c r="S923" s="2"/>
      <c r="U923" s="3"/>
    </row>
    <row r="924" spans="12:21" ht="15.75" customHeight="1">
      <c r="L924" s="3"/>
      <c r="M924" s="3"/>
      <c r="S924" s="2"/>
      <c r="U924" s="3"/>
    </row>
    <row r="925" spans="12:21" ht="15.75" customHeight="1">
      <c r="L925" s="3"/>
      <c r="M925" s="3"/>
      <c r="S925" s="2"/>
      <c r="U925" s="3"/>
    </row>
    <row r="926" spans="12:21" ht="15.75" customHeight="1">
      <c r="L926" s="3"/>
      <c r="M926" s="3"/>
      <c r="S926" s="2"/>
      <c r="U926" s="3"/>
    </row>
    <row r="927" spans="12:21" ht="15.75" customHeight="1">
      <c r="L927" s="3"/>
      <c r="M927" s="3"/>
      <c r="S927" s="2"/>
      <c r="U927" s="3"/>
    </row>
    <row r="928" spans="12:21" ht="15.75" customHeight="1">
      <c r="L928" s="3"/>
      <c r="M928" s="3"/>
      <c r="S928" s="2"/>
      <c r="U928" s="3"/>
    </row>
    <row r="929" spans="12:21" ht="15.75" customHeight="1">
      <c r="L929" s="3"/>
      <c r="M929" s="3"/>
      <c r="S929" s="2"/>
      <c r="U929" s="3"/>
    </row>
    <row r="930" spans="12:21" ht="15.75" customHeight="1">
      <c r="L930" s="3"/>
      <c r="M930" s="3"/>
      <c r="S930" s="2"/>
      <c r="U930" s="3"/>
    </row>
    <row r="931" spans="12:21" ht="15.75" customHeight="1">
      <c r="L931" s="3"/>
      <c r="M931" s="3"/>
      <c r="S931" s="2"/>
      <c r="U931" s="3"/>
    </row>
    <row r="932" spans="12:21" ht="15.75" customHeight="1">
      <c r="L932" s="3"/>
      <c r="M932" s="3"/>
      <c r="S932" s="2"/>
      <c r="U932" s="3"/>
    </row>
    <row r="933" spans="12:21" ht="15.75" customHeight="1">
      <c r="L933" s="3"/>
      <c r="M933" s="3"/>
      <c r="S933" s="2"/>
      <c r="U933" s="3"/>
    </row>
    <row r="934" spans="12:21" ht="15.75" customHeight="1">
      <c r="L934" s="3"/>
      <c r="M934" s="3"/>
      <c r="S934" s="2"/>
      <c r="U934" s="3"/>
    </row>
    <row r="935" spans="12:21" ht="15.75" customHeight="1">
      <c r="L935" s="3"/>
      <c r="M935" s="3"/>
      <c r="S935" s="2"/>
      <c r="U935" s="3"/>
    </row>
    <row r="936" spans="12:21" ht="15.75" customHeight="1">
      <c r="L936" s="3"/>
      <c r="M936" s="3"/>
      <c r="S936" s="2"/>
      <c r="U936" s="3"/>
    </row>
    <row r="937" spans="12:21" ht="15.75" customHeight="1">
      <c r="L937" s="3"/>
      <c r="M937" s="3"/>
      <c r="S937" s="2"/>
      <c r="U937" s="3"/>
    </row>
    <row r="938" spans="12:21" ht="15.75" customHeight="1">
      <c r="L938" s="3"/>
      <c r="M938" s="3"/>
      <c r="S938" s="2"/>
      <c r="U938" s="3"/>
    </row>
    <row r="939" spans="12:21" ht="15.75" customHeight="1">
      <c r="L939" s="3"/>
      <c r="M939" s="3"/>
      <c r="S939" s="2"/>
      <c r="U939" s="3"/>
    </row>
    <row r="940" spans="12:21" ht="15.75" customHeight="1">
      <c r="L940" s="3"/>
      <c r="M940" s="3"/>
      <c r="S940" s="2"/>
      <c r="U940" s="3"/>
    </row>
    <row r="941" spans="12:21" ht="15.75" customHeight="1">
      <c r="L941" s="3"/>
      <c r="M941" s="3"/>
      <c r="S941" s="2"/>
      <c r="U941" s="3"/>
    </row>
    <row r="942" spans="12:21" ht="15.75" customHeight="1">
      <c r="L942" s="3"/>
      <c r="M942" s="3"/>
      <c r="S942" s="2"/>
      <c r="U942" s="3"/>
    </row>
    <row r="943" spans="12:21" ht="15.75" customHeight="1">
      <c r="L943" s="3"/>
      <c r="M943" s="3"/>
      <c r="S943" s="2"/>
      <c r="U943" s="3"/>
    </row>
    <row r="944" spans="12:21" ht="15.75" customHeight="1">
      <c r="L944" s="3"/>
      <c r="M944" s="3"/>
      <c r="S944" s="2"/>
      <c r="U944" s="3"/>
    </row>
    <row r="945" spans="12:21" ht="15.75" customHeight="1">
      <c r="L945" s="3"/>
      <c r="M945" s="3"/>
      <c r="S945" s="2"/>
      <c r="U945" s="3"/>
    </row>
    <row r="946" spans="12:21" ht="15.75" customHeight="1">
      <c r="L946" s="3"/>
      <c r="M946" s="3"/>
      <c r="S946" s="2"/>
      <c r="U946" s="3"/>
    </row>
    <row r="947" spans="12:21" ht="15.75" customHeight="1">
      <c r="L947" s="3"/>
      <c r="M947" s="3"/>
      <c r="S947" s="2"/>
      <c r="U947" s="3"/>
    </row>
    <row r="948" spans="12:21" ht="15.75" customHeight="1">
      <c r="L948" s="3"/>
      <c r="M948" s="3"/>
      <c r="S948" s="2"/>
      <c r="U948" s="3"/>
    </row>
    <row r="949" spans="12:21" ht="15.75" customHeight="1">
      <c r="L949" s="3"/>
      <c r="M949" s="3"/>
      <c r="S949" s="2"/>
      <c r="U949" s="3"/>
    </row>
    <row r="950" spans="12:21" ht="15.75" customHeight="1">
      <c r="L950" s="3"/>
      <c r="M950" s="3"/>
      <c r="S950" s="2"/>
      <c r="U950" s="3"/>
    </row>
    <row r="951" spans="12:21" ht="15.75" customHeight="1">
      <c r="L951" s="3"/>
      <c r="M951" s="3"/>
      <c r="S951" s="2"/>
      <c r="U951" s="3"/>
    </row>
    <row r="952" spans="12:21" ht="15.75" customHeight="1">
      <c r="L952" s="3"/>
      <c r="M952" s="3"/>
      <c r="S952" s="2"/>
      <c r="U952" s="3"/>
    </row>
    <row r="953" spans="12:21" ht="15.75" customHeight="1">
      <c r="L953" s="3"/>
      <c r="M953" s="3"/>
      <c r="S953" s="2"/>
      <c r="U953" s="3"/>
    </row>
    <row r="954" spans="12:21" ht="15.75" customHeight="1">
      <c r="L954" s="3"/>
      <c r="M954" s="3"/>
      <c r="S954" s="2"/>
      <c r="U954" s="3"/>
    </row>
    <row r="955" spans="12:21" ht="15.75" customHeight="1">
      <c r="L955" s="3"/>
      <c r="M955" s="3"/>
      <c r="S955" s="2"/>
      <c r="U955" s="3"/>
    </row>
    <row r="956" spans="12:21" ht="15.75" customHeight="1">
      <c r="L956" s="3"/>
      <c r="M956" s="3"/>
      <c r="S956" s="2"/>
      <c r="U956" s="3"/>
    </row>
    <row r="957" spans="12:21" ht="15.75" customHeight="1">
      <c r="L957" s="3"/>
      <c r="M957" s="3"/>
      <c r="S957" s="2"/>
      <c r="U957" s="3"/>
    </row>
    <row r="958" spans="12:21" ht="15.75" customHeight="1">
      <c r="L958" s="3"/>
      <c r="M958" s="3"/>
      <c r="S958" s="2"/>
      <c r="U958" s="3"/>
    </row>
    <row r="959" spans="12:21" ht="15.75" customHeight="1">
      <c r="L959" s="3"/>
      <c r="M959" s="3"/>
      <c r="S959" s="2"/>
      <c r="U959" s="3"/>
    </row>
    <row r="960" spans="12:21" ht="15.75" customHeight="1">
      <c r="L960" s="3"/>
      <c r="M960" s="3"/>
      <c r="S960" s="2"/>
      <c r="U960" s="3"/>
    </row>
    <row r="961" spans="12:21" ht="15.75" customHeight="1">
      <c r="L961" s="3"/>
      <c r="M961" s="3"/>
      <c r="S961" s="2"/>
      <c r="U961" s="3"/>
    </row>
    <row r="962" spans="12:21" ht="15.75" customHeight="1">
      <c r="L962" s="3"/>
      <c r="M962" s="3"/>
      <c r="S962" s="2"/>
      <c r="U962" s="3"/>
    </row>
    <row r="963" spans="12:21" ht="15.75" customHeight="1">
      <c r="L963" s="3"/>
      <c r="M963" s="3"/>
      <c r="S963" s="2"/>
      <c r="U963" s="3"/>
    </row>
    <row r="964" spans="12:21" ht="15.75" customHeight="1">
      <c r="L964" s="3"/>
      <c r="M964" s="3"/>
      <c r="S964" s="2"/>
      <c r="U964" s="3"/>
    </row>
    <row r="965" spans="12:21" ht="15.75" customHeight="1">
      <c r="L965" s="3"/>
      <c r="M965" s="3"/>
      <c r="S965" s="2"/>
      <c r="U965" s="3"/>
    </row>
    <row r="966" spans="12:21" ht="15.75" customHeight="1">
      <c r="L966" s="3"/>
      <c r="M966" s="3"/>
      <c r="S966" s="2"/>
      <c r="U966" s="3"/>
    </row>
    <row r="967" spans="12:21" ht="15.75" customHeight="1">
      <c r="L967" s="3"/>
      <c r="M967" s="3"/>
      <c r="S967" s="2"/>
      <c r="U967" s="3"/>
    </row>
    <row r="968" spans="12:21" ht="15.75" customHeight="1">
      <c r="L968" s="3"/>
      <c r="M968" s="3"/>
      <c r="S968" s="2"/>
      <c r="U968" s="3"/>
    </row>
    <row r="969" spans="12:21" ht="15.75" customHeight="1">
      <c r="L969" s="3"/>
      <c r="M969" s="3"/>
      <c r="S969" s="2"/>
      <c r="U969" s="3"/>
    </row>
    <row r="970" spans="12:21" ht="15.75" customHeight="1">
      <c r="L970" s="3"/>
      <c r="M970" s="3"/>
      <c r="S970" s="2"/>
      <c r="U970" s="3"/>
    </row>
    <row r="971" spans="12:21" ht="15.75" customHeight="1">
      <c r="L971" s="3"/>
      <c r="M971" s="3"/>
      <c r="S971" s="2"/>
      <c r="U971" s="3"/>
    </row>
    <row r="972" spans="12:21" ht="15.75" customHeight="1">
      <c r="L972" s="3"/>
      <c r="M972" s="3"/>
      <c r="S972" s="2"/>
      <c r="U972" s="3"/>
    </row>
    <row r="973" spans="12:21" ht="15.75" customHeight="1">
      <c r="L973" s="3"/>
      <c r="M973" s="3"/>
      <c r="S973" s="2"/>
      <c r="U973" s="3"/>
    </row>
    <row r="974" spans="12:21" ht="15.75" customHeight="1">
      <c r="L974" s="3"/>
      <c r="M974" s="3"/>
      <c r="S974" s="2"/>
      <c r="U974" s="3"/>
    </row>
    <row r="975" spans="12:21" ht="15.75" customHeight="1">
      <c r="L975" s="3"/>
      <c r="M975" s="3"/>
      <c r="S975" s="2"/>
      <c r="U975" s="3"/>
    </row>
    <row r="976" spans="12:21" ht="15.75" customHeight="1">
      <c r="L976" s="3"/>
      <c r="M976" s="3"/>
      <c r="S976" s="2"/>
      <c r="U976" s="3"/>
    </row>
    <row r="977" spans="12:21" ht="15.75" customHeight="1">
      <c r="L977" s="3"/>
      <c r="M977" s="3"/>
      <c r="S977" s="2"/>
      <c r="U977" s="3"/>
    </row>
    <row r="978" spans="12:21" ht="15.75" customHeight="1">
      <c r="L978" s="3"/>
      <c r="M978" s="3"/>
      <c r="S978" s="2"/>
      <c r="U978" s="3"/>
    </row>
    <row r="979" spans="12:21" ht="15.75" customHeight="1">
      <c r="L979" s="3"/>
      <c r="M979" s="3"/>
      <c r="S979" s="2"/>
      <c r="U979" s="3"/>
    </row>
    <row r="980" spans="12:21" ht="15.75" customHeight="1">
      <c r="L980" s="3"/>
      <c r="M980" s="3"/>
      <c r="S980" s="2"/>
      <c r="U980" s="3"/>
    </row>
    <row r="981" spans="12:21" ht="15.75" customHeight="1">
      <c r="L981" s="3"/>
      <c r="M981" s="3"/>
      <c r="S981" s="2"/>
      <c r="U981" s="3"/>
    </row>
    <row r="982" spans="12:21" ht="15.75" customHeight="1">
      <c r="L982" s="3"/>
      <c r="M982" s="3"/>
      <c r="S982" s="2"/>
      <c r="U982" s="3"/>
    </row>
    <row r="983" spans="12:21" ht="15.75" customHeight="1">
      <c r="L983" s="3"/>
      <c r="M983" s="3"/>
      <c r="S983" s="2"/>
      <c r="U983" s="3"/>
    </row>
    <row r="984" spans="12:21" ht="15.75" customHeight="1">
      <c r="L984" s="3"/>
      <c r="M984" s="3"/>
      <c r="S984" s="2"/>
      <c r="U984" s="3"/>
    </row>
    <row r="985" spans="12:21" ht="15.75" customHeight="1">
      <c r="L985" s="3"/>
      <c r="M985" s="3"/>
      <c r="S985" s="2"/>
      <c r="U985" s="3"/>
    </row>
    <row r="986" spans="12:21" ht="15.75" customHeight="1">
      <c r="L986" s="3"/>
      <c r="M986" s="3"/>
      <c r="S986" s="2"/>
      <c r="U986" s="3"/>
    </row>
    <row r="987" spans="12:21" ht="15.75" customHeight="1">
      <c r="L987" s="3"/>
      <c r="M987" s="3"/>
      <c r="S987" s="2"/>
      <c r="U987" s="3"/>
    </row>
    <row r="988" spans="12:21" ht="15.75" customHeight="1">
      <c r="L988" s="3"/>
      <c r="M988" s="3"/>
      <c r="S988" s="2"/>
      <c r="U988" s="3"/>
    </row>
    <row r="989" spans="12:21" ht="15.75" customHeight="1">
      <c r="L989" s="3"/>
      <c r="M989" s="3"/>
      <c r="S989" s="2"/>
      <c r="U989" s="3"/>
    </row>
    <row r="990" spans="12:21" ht="15.75" customHeight="1">
      <c r="L990" s="3"/>
      <c r="M990" s="3"/>
      <c r="S990" s="2"/>
      <c r="U990" s="3"/>
    </row>
    <row r="991" spans="12:21" ht="15.75" customHeight="1">
      <c r="L991" s="3"/>
      <c r="M991" s="3"/>
      <c r="S991" s="2"/>
      <c r="U991" s="3"/>
    </row>
    <row r="992" spans="12:21" ht="15.75" customHeight="1">
      <c r="L992" s="3"/>
      <c r="M992" s="3"/>
      <c r="S992" s="2"/>
      <c r="U992" s="3"/>
    </row>
    <row r="993" spans="12:21" ht="15.75" customHeight="1">
      <c r="L993" s="3"/>
      <c r="M993" s="3"/>
      <c r="S993" s="2"/>
      <c r="U993" s="3"/>
    </row>
    <row r="994" spans="12:21" ht="15.75" customHeight="1">
      <c r="L994" s="3"/>
      <c r="M994" s="3"/>
      <c r="S994" s="2"/>
      <c r="U994" s="3"/>
    </row>
    <row r="995" spans="12:21" ht="15.75" customHeight="1">
      <c r="L995" s="3"/>
      <c r="M995" s="3"/>
      <c r="S995" s="2"/>
      <c r="U995" s="3"/>
    </row>
    <row r="996" spans="12:21" ht="15.75" customHeight="1">
      <c r="L996" s="3"/>
      <c r="M996" s="3"/>
      <c r="S996" s="2"/>
      <c r="U996" s="3"/>
    </row>
    <row r="997" spans="12:21" ht="15.75" customHeight="1">
      <c r="L997" s="3"/>
      <c r="M997" s="3"/>
      <c r="S997" s="2"/>
      <c r="U997" s="3"/>
    </row>
    <row r="998" spans="12:21" ht="15.75" customHeight="1">
      <c r="L998" s="3"/>
      <c r="M998" s="3"/>
      <c r="S998" s="2"/>
      <c r="U998" s="3"/>
    </row>
    <row r="999" spans="12:21" ht="15.75" customHeight="1">
      <c r="L999" s="3"/>
      <c r="M999" s="3"/>
      <c r="S999" s="2"/>
      <c r="U999" s="3"/>
    </row>
    <row r="1000" spans="12:21" ht="15.75" customHeight="1">
      <c r="L1000" s="3"/>
      <c r="M1000" s="3"/>
      <c r="S1000" s="2"/>
      <c r="U1000" s="3"/>
    </row>
  </sheetData>
  <autoFilter ref="A3:P3">
    <sortState ref="A3:P3">
      <sortCondition ref="A3"/>
    </sortState>
  </autoFilter>
  <mergeCells count="1">
    <mergeCell ref="A1:P1"/>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000"/>
  <sheetViews>
    <sheetView workbookViewId="0"/>
  </sheetViews>
  <sheetFormatPr defaultColWidth="12.625" defaultRowHeight="15" customHeight="1"/>
  <cols>
    <col min="1" max="1" width="13.875" customWidth="1"/>
    <col min="2" max="2" width="8.25" customWidth="1"/>
    <col min="3" max="3" width="9.125" customWidth="1"/>
    <col min="4" max="4" width="7.875" customWidth="1"/>
    <col min="5" max="5" width="8.375" customWidth="1"/>
    <col min="6" max="6" width="9.125" customWidth="1"/>
    <col min="7" max="7" width="10.5" customWidth="1"/>
    <col min="8" max="8" width="12.125" customWidth="1"/>
    <col min="9" max="9" width="21.75" customWidth="1"/>
    <col min="10" max="10" width="11.5" customWidth="1"/>
    <col min="11" max="11" width="13.625" customWidth="1"/>
    <col min="12" max="26" width="6.75" customWidth="1"/>
  </cols>
  <sheetData>
    <row r="1" spans="1:26">
      <c r="A1" s="36" t="s">
        <v>27</v>
      </c>
      <c r="B1" s="37" t="s">
        <v>594</v>
      </c>
      <c r="C1" s="37" t="s">
        <v>31</v>
      </c>
      <c r="D1" s="37" t="s">
        <v>32</v>
      </c>
      <c r="E1" s="37" t="s">
        <v>33</v>
      </c>
      <c r="F1" s="37" t="s">
        <v>595</v>
      </c>
      <c r="G1" s="38" t="s">
        <v>38</v>
      </c>
      <c r="H1" s="24"/>
      <c r="I1" s="24"/>
      <c r="J1" s="24"/>
      <c r="K1" s="24"/>
      <c r="L1" s="24"/>
      <c r="M1" s="24"/>
      <c r="N1" s="24"/>
      <c r="O1" s="24"/>
      <c r="P1" s="24"/>
      <c r="Q1" s="24"/>
      <c r="R1" s="24"/>
      <c r="S1" s="24"/>
      <c r="T1" s="24"/>
      <c r="U1" s="24"/>
      <c r="V1" s="24"/>
      <c r="W1" s="24"/>
      <c r="X1" s="24"/>
      <c r="Y1" s="24"/>
      <c r="Z1" s="24"/>
    </row>
    <row r="2" spans="1:26">
      <c r="A2" s="39" t="s">
        <v>596</v>
      </c>
      <c r="B2" s="24">
        <v>6.6940999999999997</v>
      </c>
      <c r="C2" s="24">
        <v>6.6875999999999998</v>
      </c>
      <c r="D2" s="24">
        <v>6.6943000000000001</v>
      </c>
      <c r="E2" s="24">
        <v>6.6790000000000003</v>
      </c>
      <c r="F2" s="3">
        <v>1E-3</v>
      </c>
      <c r="G2" s="3">
        <f t="shared" ref="G2:G89" si="0">(D2-6.909705474)/6.909705474</f>
        <v>-3.1174335116096116E-2</v>
      </c>
      <c r="H2" s="24"/>
      <c r="I2" s="24"/>
      <c r="J2" s="24"/>
      <c r="K2" s="24"/>
      <c r="L2" s="24"/>
      <c r="M2" s="24"/>
      <c r="N2" s="24"/>
      <c r="O2" s="24"/>
      <c r="P2" s="24"/>
      <c r="Q2" s="24"/>
      <c r="R2" s="24"/>
      <c r="S2" s="24"/>
      <c r="T2" s="24"/>
      <c r="U2" s="24"/>
      <c r="V2" s="24"/>
      <c r="W2" s="24"/>
      <c r="X2" s="24"/>
      <c r="Y2" s="24"/>
      <c r="Z2" s="24"/>
    </row>
    <row r="3" spans="1:26">
      <c r="A3" s="39" t="s">
        <v>597</v>
      </c>
      <c r="B3" s="24">
        <v>6.6871999999999998</v>
      </c>
      <c r="C3" s="24">
        <v>6.6936999999999998</v>
      </c>
      <c r="D3" s="24">
        <v>6.6984000000000004</v>
      </c>
      <c r="E3" s="24">
        <v>6.6783000000000001</v>
      </c>
      <c r="F3" s="3">
        <v>-1.9E-3</v>
      </c>
      <c r="G3" s="3">
        <f t="shared" si="0"/>
        <v>-3.0580966843681643E-2</v>
      </c>
      <c r="H3" s="24"/>
      <c r="I3" s="2" t="s">
        <v>598</v>
      </c>
      <c r="J3" s="24">
        <f>AVERAGE(D2:E275)</f>
        <v>6.9097054744525517</v>
      </c>
      <c r="K3" s="24"/>
      <c r="L3" s="24"/>
      <c r="M3" s="24"/>
      <c r="N3" s="24"/>
      <c r="O3" s="24"/>
      <c r="P3" s="24"/>
      <c r="Q3" s="24"/>
      <c r="R3" s="24"/>
      <c r="S3" s="24"/>
      <c r="T3" s="24"/>
      <c r="U3" s="24"/>
      <c r="V3" s="24"/>
      <c r="W3" s="24"/>
      <c r="X3" s="24"/>
      <c r="Y3" s="24"/>
      <c r="Z3" s="24"/>
    </row>
    <row r="4" spans="1:26">
      <c r="A4" s="39" t="s">
        <v>599</v>
      </c>
      <c r="B4" s="24">
        <v>6.6993</v>
      </c>
      <c r="C4" s="24">
        <v>6.6806000000000001</v>
      </c>
      <c r="D4" s="24">
        <v>6.7000999999999999</v>
      </c>
      <c r="E4" s="24">
        <v>6.6726000000000001</v>
      </c>
      <c r="F4" s="3">
        <v>6.9999999999999999E-4</v>
      </c>
      <c r="G4" s="3">
        <f t="shared" si="0"/>
        <v>-3.033493609658303E-2</v>
      </c>
      <c r="H4" s="24"/>
      <c r="I4" s="2" t="s">
        <v>63</v>
      </c>
      <c r="J4" s="24">
        <f>COUNTIF(F2:F275,"&lt;&gt;"&amp;"")</f>
        <v>274</v>
      </c>
      <c r="K4" s="3"/>
      <c r="L4" s="24"/>
      <c r="M4" s="24"/>
      <c r="N4" s="24"/>
      <c r="O4" s="24"/>
      <c r="P4" s="24"/>
      <c r="Q4" s="24"/>
      <c r="R4" s="24"/>
      <c r="S4" s="24"/>
      <c r="T4" s="24"/>
      <c r="U4" s="24"/>
      <c r="V4" s="24"/>
      <c r="W4" s="24"/>
      <c r="X4" s="24"/>
      <c r="Y4" s="24"/>
      <c r="Z4" s="24"/>
    </row>
    <row r="5" spans="1:26">
      <c r="A5" s="39" t="s">
        <v>600</v>
      </c>
      <c r="B5" s="24">
        <v>6.7001999999999997</v>
      </c>
      <c r="C5" s="24">
        <v>6.6893000000000002</v>
      </c>
      <c r="D5" s="24">
        <v>6.7065999999999999</v>
      </c>
      <c r="E5" s="24">
        <v>6.6893000000000002</v>
      </c>
      <c r="F5" s="3">
        <v>1.6000000000000001E-3</v>
      </c>
      <c r="G5" s="3">
        <f t="shared" si="0"/>
        <v>-2.9394230298852825E-2</v>
      </c>
      <c r="H5" s="24"/>
      <c r="I5" s="2" t="s">
        <v>76</v>
      </c>
      <c r="J5" s="24">
        <f>MROUND(0.05*J4,1)</f>
        <v>14</v>
      </c>
      <c r="K5" s="3">
        <f>(1/J5)*SUM(G2:G16)</f>
        <v>-3.1253989886052831E-2</v>
      </c>
      <c r="L5" s="24"/>
      <c r="M5" s="24"/>
      <c r="N5" s="24"/>
      <c r="O5" s="24"/>
      <c r="P5" s="24"/>
      <c r="Q5" s="24"/>
      <c r="R5" s="24"/>
      <c r="S5" s="24"/>
      <c r="T5" s="24"/>
      <c r="U5" s="24"/>
      <c r="V5" s="24"/>
      <c r="W5" s="24"/>
      <c r="X5" s="24"/>
      <c r="Y5" s="24"/>
      <c r="Z5" s="24"/>
    </row>
    <row r="6" spans="1:26">
      <c r="A6" s="39" t="s">
        <v>601</v>
      </c>
      <c r="B6" s="24">
        <v>6.7042000000000002</v>
      </c>
      <c r="C6" s="24">
        <v>6.7062999999999997</v>
      </c>
      <c r="D6" s="24">
        <v>6.7073999999999998</v>
      </c>
      <c r="E6" s="24">
        <v>6.7000999999999999</v>
      </c>
      <c r="F6" s="3">
        <v>-6.9999999999999999E-4</v>
      </c>
      <c r="G6" s="3">
        <f t="shared" si="0"/>
        <v>-2.9278451123747579E-2</v>
      </c>
      <c r="H6" s="24"/>
      <c r="I6" s="24"/>
      <c r="J6" s="24"/>
      <c r="K6" s="24"/>
      <c r="L6" s="24"/>
      <c r="M6" s="24"/>
      <c r="N6" s="24"/>
      <c r="O6" s="24"/>
      <c r="P6" s="24"/>
      <c r="Q6" s="24"/>
      <c r="R6" s="24"/>
      <c r="S6" s="24"/>
      <c r="T6" s="24"/>
      <c r="U6" s="24"/>
      <c r="V6" s="24"/>
      <c r="W6" s="24"/>
      <c r="X6" s="24"/>
      <c r="Y6" s="24"/>
      <c r="Z6" s="24"/>
    </row>
    <row r="7" spans="1:26">
      <c r="A7" s="39" t="s">
        <v>602</v>
      </c>
      <c r="B7" s="24">
        <v>6.7076000000000002</v>
      </c>
      <c r="C7" s="24">
        <v>6.7077</v>
      </c>
      <c r="D7" s="24">
        <v>6.7084999999999999</v>
      </c>
      <c r="E7" s="24">
        <v>6.6970000000000001</v>
      </c>
      <c r="F7" s="3">
        <v>0</v>
      </c>
      <c r="G7" s="3">
        <f t="shared" si="0"/>
        <v>-2.9119254757977837E-2</v>
      </c>
      <c r="H7" s="24"/>
      <c r="I7" s="24"/>
      <c r="J7" s="24"/>
      <c r="K7" s="24"/>
      <c r="L7" s="24"/>
      <c r="M7" s="24"/>
      <c r="N7" s="24"/>
      <c r="O7" s="24"/>
      <c r="P7" s="24"/>
      <c r="Q7" s="24"/>
      <c r="R7" s="24"/>
      <c r="S7" s="24"/>
      <c r="T7" s="24"/>
      <c r="U7" s="24"/>
      <c r="V7" s="24"/>
      <c r="W7" s="24"/>
      <c r="X7" s="24"/>
      <c r="Y7" s="24"/>
      <c r="Z7" s="24"/>
    </row>
    <row r="8" spans="1:26">
      <c r="A8" s="39" t="s">
        <v>603</v>
      </c>
      <c r="B8" s="24">
        <v>6.7073</v>
      </c>
      <c r="C8" s="24">
        <v>6.7085999999999997</v>
      </c>
      <c r="D8" s="24">
        <v>6.7085999999999997</v>
      </c>
      <c r="E8" s="24">
        <v>6.6867999999999999</v>
      </c>
      <c r="F8" s="3">
        <v>1E-4</v>
      </c>
      <c r="G8" s="3">
        <f t="shared" si="0"/>
        <v>-2.9104782361089713E-2</v>
      </c>
      <c r="H8" s="24"/>
      <c r="I8" s="24"/>
      <c r="J8" s="24"/>
      <c r="K8" s="24"/>
      <c r="L8" s="24"/>
      <c r="M8" s="24"/>
      <c r="N8" s="24"/>
      <c r="O8" s="24"/>
      <c r="P8" s="24"/>
      <c r="Q8" s="24"/>
      <c r="R8" s="24"/>
      <c r="S8" s="24"/>
      <c r="T8" s="24"/>
      <c r="U8" s="24"/>
      <c r="V8" s="24"/>
      <c r="W8" s="24"/>
      <c r="X8" s="24"/>
      <c r="Y8" s="24"/>
      <c r="Z8" s="24"/>
    </row>
    <row r="9" spans="1:26">
      <c r="A9" s="39" t="s">
        <v>604</v>
      </c>
      <c r="B9" s="24">
        <v>6.7091000000000003</v>
      </c>
      <c r="C9" s="24">
        <v>6.6871</v>
      </c>
      <c r="D9" s="24">
        <v>6.7095000000000002</v>
      </c>
      <c r="E9" s="24">
        <v>6.6844999999999999</v>
      </c>
      <c r="F9" s="3">
        <v>3.0999999999999999E-3</v>
      </c>
      <c r="G9" s="3">
        <f t="shared" si="0"/>
        <v>-2.8974530789096217E-2</v>
      </c>
      <c r="H9" s="24"/>
      <c r="I9" s="24"/>
      <c r="J9" s="24"/>
      <c r="K9" s="24"/>
      <c r="L9" s="24"/>
      <c r="M9" s="24"/>
      <c r="N9" s="24"/>
      <c r="O9" s="24"/>
      <c r="P9" s="24"/>
      <c r="Q9" s="24"/>
      <c r="R9" s="24"/>
      <c r="S9" s="24"/>
      <c r="T9" s="24"/>
      <c r="U9" s="24"/>
      <c r="V9" s="24"/>
      <c r="W9" s="24"/>
      <c r="X9" s="24"/>
      <c r="Y9" s="24"/>
      <c r="Z9" s="24"/>
    </row>
    <row r="10" spans="1:26">
      <c r="A10" s="39" t="s">
        <v>605</v>
      </c>
      <c r="B10" s="24">
        <v>6.7085999999999997</v>
      </c>
      <c r="C10" s="24">
        <v>6.7042999999999999</v>
      </c>
      <c r="D10" s="24">
        <v>6.7110000000000003</v>
      </c>
      <c r="E10" s="24">
        <v>6.7035999999999998</v>
      </c>
      <c r="F10" s="3">
        <v>5.9999999999999995E-4</v>
      </c>
      <c r="G10" s="3">
        <f t="shared" si="0"/>
        <v>-2.8757444835773849E-2</v>
      </c>
      <c r="H10" s="24"/>
      <c r="I10" s="24"/>
      <c r="J10" s="24"/>
      <c r="K10" s="24"/>
      <c r="L10" s="24"/>
      <c r="M10" s="24"/>
      <c r="N10" s="24"/>
      <c r="O10" s="24"/>
      <c r="P10" s="24"/>
      <c r="Q10" s="24"/>
      <c r="R10" s="24"/>
      <c r="S10" s="24"/>
      <c r="T10" s="24"/>
      <c r="U10" s="24"/>
      <c r="V10" s="24"/>
      <c r="W10" s="24"/>
      <c r="X10" s="24"/>
      <c r="Y10" s="24"/>
      <c r="Z10" s="24"/>
    </row>
    <row r="11" spans="1:26">
      <c r="A11" s="39" t="s">
        <v>606</v>
      </c>
      <c r="B11" s="24">
        <v>6.7064000000000004</v>
      </c>
      <c r="C11" s="24">
        <v>6.6943000000000001</v>
      </c>
      <c r="D11" s="24">
        <v>6.7111999999999998</v>
      </c>
      <c r="E11" s="24">
        <v>6.6942000000000004</v>
      </c>
      <c r="F11" s="3">
        <v>1.8E-3</v>
      </c>
      <c r="G11" s="3">
        <f t="shared" si="0"/>
        <v>-2.8728500041997604E-2</v>
      </c>
      <c r="H11" s="24"/>
      <c r="I11" s="24"/>
      <c r="J11" s="24"/>
      <c r="K11" s="24"/>
      <c r="L11" s="24"/>
      <c r="M11" s="24"/>
      <c r="N11" s="24"/>
      <c r="O11" s="24"/>
      <c r="P11" s="24"/>
      <c r="Q11" s="24"/>
      <c r="R11" s="24"/>
      <c r="S11" s="24"/>
      <c r="T11" s="24"/>
      <c r="U11" s="24"/>
      <c r="V11" s="24"/>
      <c r="W11" s="24"/>
      <c r="X11" s="24"/>
      <c r="Y11" s="24"/>
      <c r="Z11" s="24"/>
    </row>
    <row r="12" spans="1:26">
      <c r="A12" s="39" t="s">
        <v>607</v>
      </c>
      <c r="B12" s="24">
        <v>6.6882000000000001</v>
      </c>
      <c r="C12" s="24">
        <v>6.7107999999999999</v>
      </c>
      <c r="D12" s="24">
        <v>6.7115999999999998</v>
      </c>
      <c r="E12" s="24">
        <v>6.6840999999999999</v>
      </c>
      <c r="F12" s="3">
        <v>-3.5999999999999999E-3</v>
      </c>
      <c r="G12" s="3">
        <f t="shared" si="0"/>
        <v>-2.8670610454444981E-2</v>
      </c>
      <c r="H12" s="24"/>
      <c r="I12" s="24"/>
      <c r="J12" s="24"/>
      <c r="K12" s="24"/>
      <c r="L12" s="24"/>
      <c r="M12" s="24"/>
      <c r="N12" s="24"/>
      <c r="O12" s="24"/>
      <c r="P12" s="24"/>
      <c r="Q12" s="24"/>
      <c r="R12" s="24"/>
      <c r="S12" s="24"/>
      <c r="T12" s="24"/>
      <c r="U12" s="24"/>
      <c r="V12" s="24"/>
      <c r="W12" s="24"/>
      <c r="X12" s="24"/>
      <c r="Y12" s="24"/>
      <c r="Z12" s="24"/>
    </row>
    <row r="13" spans="1:26">
      <c r="A13" s="39" t="s">
        <v>608</v>
      </c>
      <c r="B13" s="24">
        <v>6.7070999999999996</v>
      </c>
      <c r="C13" s="24">
        <v>6.7053000000000003</v>
      </c>
      <c r="D13" s="24">
        <v>6.7122999999999999</v>
      </c>
      <c r="E13" s="24">
        <v>6.7026000000000003</v>
      </c>
      <c r="F13" s="3">
        <v>-2.0000000000000001E-4</v>
      </c>
      <c r="G13" s="3">
        <f t="shared" si="0"/>
        <v>-2.8569303676227859E-2</v>
      </c>
      <c r="H13" s="24"/>
      <c r="I13" s="24"/>
      <c r="J13" s="24"/>
      <c r="K13" s="24"/>
      <c r="L13" s="24"/>
      <c r="M13" s="24"/>
      <c r="N13" s="24"/>
      <c r="O13" s="24"/>
      <c r="P13" s="24"/>
      <c r="Q13" s="24"/>
      <c r="R13" s="24"/>
      <c r="S13" s="24"/>
      <c r="T13" s="24"/>
      <c r="U13" s="24"/>
      <c r="V13" s="24"/>
      <c r="W13" s="24"/>
      <c r="X13" s="24"/>
      <c r="Y13" s="24"/>
      <c r="Z13" s="24"/>
    </row>
    <row r="14" spans="1:26">
      <c r="A14" s="39" t="s">
        <v>609</v>
      </c>
      <c r="B14" s="24">
        <v>6.7122000000000002</v>
      </c>
      <c r="C14" s="24">
        <v>6.7081</v>
      </c>
      <c r="D14" s="24">
        <v>6.7134</v>
      </c>
      <c r="E14" s="24">
        <v>6.7054</v>
      </c>
      <c r="F14" s="3">
        <v>5.0000000000000001E-4</v>
      </c>
      <c r="G14" s="3">
        <f t="shared" si="0"/>
        <v>-2.8410107310458118E-2</v>
      </c>
      <c r="H14" s="24"/>
      <c r="I14" s="24"/>
      <c r="J14" s="24"/>
      <c r="K14" s="24"/>
      <c r="L14" s="24"/>
      <c r="M14" s="24"/>
      <c r="N14" s="24"/>
      <c r="O14" s="24"/>
      <c r="P14" s="24"/>
      <c r="Q14" s="24"/>
      <c r="R14" s="24"/>
      <c r="S14" s="24"/>
      <c r="T14" s="24"/>
      <c r="U14" s="24"/>
      <c r="V14" s="24"/>
      <c r="W14" s="24"/>
      <c r="X14" s="24"/>
      <c r="Y14" s="24"/>
      <c r="Z14" s="24"/>
    </row>
    <row r="15" spans="1:26">
      <c r="A15" s="39" t="s">
        <v>610</v>
      </c>
      <c r="B15" s="24">
        <v>6.7115</v>
      </c>
      <c r="C15" s="24">
        <v>6.7125000000000004</v>
      </c>
      <c r="D15" s="24">
        <v>6.7144000000000004</v>
      </c>
      <c r="E15" s="24">
        <v>6.7003000000000004</v>
      </c>
      <c r="F15" s="3">
        <v>-1E-4</v>
      </c>
      <c r="G15" s="3">
        <f t="shared" si="0"/>
        <v>-2.8265383341576498E-2</v>
      </c>
      <c r="H15" s="24"/>
      <c r="I15" s="24"/>
      <c r="J15" s="24"/>
      <c r="K15" s="24"/>
      <c r="L15" s="24"/>
      <c r="M15" s="24"/>
      <c r="N15" s="24"/>
      <c r="O15" s="24"/>
      <c r="P15" s="24"/>
      <c r="Q15" s="24"/>
      <c r="R15" s="24"/>
      <c r="S15" s="24"/>
      <c r="T15" s="24"/>
      <c r="U15" s="24"/>
      <c r="V15" s="24"/>
      <c r="W15" s="24"/>
      <c r="X15" s="24"/>
      <c r="Y15" s="24"/>
      <c r="Z15" s="24"/>
    </row>
    <row r="16" spans="1:26">
      <c r="A16" s="39" t="s">
        <v>611</v>
      </c>
      <c r="B16" s="24">
        <v>6.7119999999999997</v>
      </c>
      <c r="C16" s="24">
        <v>6.7035999999999998</v>
      </c>
      <c r="D16" s="24">
        <v>6.7149000000000001</v>
      </c>
      <c r="E16" s="24">
        <v>6.7023000000000001</v>
      </c>
      <c r="F16" s="3">
        <v>1.1999999999999999E-3</v>
      </c>
      <c r="G16" s="3">
        <f t="shared" si="0"/>
        <v>-2.8193021357135754E-2</v>
      </c>
      <c r="H16" s="24"/>
      <c r="I16" s="24"/>
      <c r="J16" s="24"/>
      <c r="K16" s="24"/>
      <c r="L16" s="24"/>
      <c r="M16" s="24"/>
      <c r="N16" s="24"/>
      <c r="O16" s="24"/>
      <c r="P16" s="24"/>
      <c r="Q16" s="24"/>
      <c r="R16" s="24"/>
      <c r="S16" s="24"/>
      <c r="T16" s="24"/>
      <c r="U16" s="24"/>
      <c r="V16" s="24"/>
      <c r="W16" s="24"/>
      <c r="X16" s="24"/>
      <c r="Y16" s="24"/>
      <c r="Z16" s="24"/>
    </row>
    <row r="17" spans="1:26">
      <c r="A17" s="39" t="s">
        <v>612</v>
      </c>
      <c r="B17" s="24">
        <v>6.7149000000000001</v>
      </c>
      <c r="C17" s="24">
        <v>6.7081999999999997</v>
      </c>
      <c r="D17" s="24">
        <v>6.7149999999999999</v>
      </c>
      <c r="E17" s="24">
        <v>6.7034000000000002</v>
      </c>
      <c r="F17" s="3">
        <v>4.0000000000000002E-4</v>
      </c>
      <c r="G17" s="3">
        <f t="shared" si="0"/>
        <v>-2.8178548960247629E-2</v>
      </c>
      <c r="H17" s="24"/>
      <c r="I17" s="24"/>
      <c r="J17" s="24"/>
      <c r="K17" s="24"/>
      <c r="L17" s="24"/>
      <c r="M17" s="24"/>
      <c r="N17" s="24"/>
      <c r="O17" s="24"/>
      <c r="P17" s="24"/>
      <c r="Q17" s="24"/>
      <c r="R17" s="24"/>
      <c r="S17" s="24"/>
      <c r="T17" s="24"/>
      <c r="U17" s="24"/>
      <c r="V17" s="24"/>
      <c r="W17" s="24"/>
      <c r="X17" s="24"/>
      <c r="Y17" s="24"/>
      <c r="Z17" s="24"/>
    </row>
    <row r="18" spans="1:26">
      <c r="A18" s="39" t="s">
        <v>613</v>
      </c>
      <c r="B18" s="24">
        <v>6.7008000000000001</v>
      </c>
      <c r="C18" s="24">
        <v>6.6996000000000002</v>
      </c>
      <c r="D18" s="24">
        <v>6.7160000000000002</v>
      </c>
      <c r="E18" s="24">
        <v>6.6955</v>
      </c>
      <c r="F18" s="3">
        <v>-2.3E-3</v>
      </c>
      <c r="G18" s="3">
        <f t="shared" si="0"/>
        <v>-2.8033824991366009E-2</v>
      </c>
      <c r="H18" s="24"/>
      <c r="I18" s="24"/>
      <c r="J18" s="24"/>
      <c r="K18" s="24"/>
      <c r="L18" s="24"/>
      <c r="M18" s="24"/>
      <c r="N18" s="24"/>
      <c r="O18" s="24"/>
      <c r="P18" s="24"/>
      <c r="Q18" s="24"/>
      <c r="R18" s="24"/>
      <c r="S18" s="24"/>
      <c r="T18" s="24"/>
      <c r="U18" s="24"/>
      <c r="V18" s="24"/>
      <c r="W18" s="24"/>
      <c r="X18" s="24"/>
      <c r="Y18" s="24"/>
      <c r="Z18" s="24"/>
    </row>
    <row r="19" spans="1:26">
      <c r="A19" s="39" t="s">
        <v>614</v>
      </c>
      <c r="B19" s="24">
        <v>6.6894</v>
      </c>
      <c r="C19" s="24">
        <v>6.7167000000000003</v>
      </c>
      <c r="D19" s="24">
        <v>6.7167000000000003</v>
      </c>
      <c r="E19" s="24">
        <v>6.6768000000000001</v>
      </c>
      <c r="F19" s="3">
        <v>-3.7000000000000002E-3</v>
      </c>
      <c r="G19" s="3">
        <f t="shared" si="0"/>
        <v>-2.7932518213148887E-2</v>
      </c>
      <c r="H19" s="24"/>
      <c r="I19" s="24"/>
      <c r="J19" s="24"/>
      <c r="K19" s="24"/>
      <c r="L19" s="24"/>
      <c r="M19" s="24"/>
      <c r="N19" s="24"/>
      <c r="O19" s="24"/>
      <c r="P19" s="24"/>
      <c r="Q19" s="24"/>
      <c r="R19" s="24"/>
      <c r="S19" s="24"/>
      <c r="T19" s="24"/>
      <c r="U19" s="24"/>
      <c r="V19" s="24"/>
      <c r="W19" s="24"/>
      <c r="X19" s="24"/>
      <c r="Y19" s="24"/>
      <c r="Z19" s="24"/>
    </row>
    <row r="20" spans="1:26">
      <c r="A20" s="39" t="s">
        <v>615</v>
      </c>
      <c r="B20" s="24">
        <v>6.7157</v>
      </c>
      <c r="C20" s="24">
        <v>6.7070999999999996</v>
      </c>
      <c r="D20" s="24">
        <v>6.7167000000000003</v>
      </c>
      <c r="E20" s="24">
        <v>6.7026000000000003</v>
      </c>
      <c r="F20" s="3">
        <v>8.9999999999999998E-4</v>
      </c>
      <c r="G20" s="3">
        <f t="shared" si="0"/>
        <v>-2.7932518213148887E-2</v>
      </c>
      <c r="H20" s="24"/>
      <c r="I20" s="24"/>
      <c r="J20" s="24"/>
      <c r="K20" s="24"/>
      <c r="L20" s="24"/>
      <c r="M20" s="24"/>
      <c r="N20" s="24"/>
      <c r="O20" s="24"/>
      <c r="P20" s="24"/>
      <c r="Q20" s="24"/>
      <c r="R20" s="24"/>
      <c r="S20" s="24"/>
      <c r="T20" s="24"/>
      <c r="U20" s="24"/>
      <c r="V20" s="24"/>
      <c r="W20" s="24"/>
      <c r="X20" s="24"/>
      <c r="Y20" s="24"/>
      <c r="Z20" s="24"/>
    </row>
    <row r="21" spans="1:26" ht="15.75" customHeight="1">
      <c r="A21" s="39" t="s">
        <v>618</v>
      </c>
      <c r="B21" s="24">
        <v>6.7130000000000001</v>
      </c>
      <c r="C21" s="24">
        <v>6.7138</v>
      </c>
      <c r="D21" s="24">
        <v>6.718</v>
      </c>
      <c r="E21" s="24">
        <v>6.7081</v>
      </c>
      <c r="F21" s="3">
        <v>-1E-4</v>
      </c>
      <c r="G21" s="3">
        <f t="shared" si="0"/>
        <v>-2.7744377053602897E-2</v>
      </c>
      <c r="H21" s="24"/>
      <c r="I21" s="24"/>
      <c r="J21" s="24"/>
      <c r="K21" s="24"/>
      <c r="L21" s="24"/>
      <c r="M21" s="24"/>
      <c r="N21" s="24"/>
      <c r="O21" s="24"/>
      <c r="P21" s="24"/>
      <c r="Q21" s="24"/>
      <c r="R21" s="24"/>
      <c r="S21" s="24"/>
      <c r="T21" s="24"/>
      <c r="U21" s="24"/>
      <c r="V21" s="24"/>
      <c r="W21" s="24"/>
      <c r="X21" s="24"/>
      <c r="Y21" s="24"/>
      <c r="Z21" s="24"/>
    </row>
    <row r="22" spans="1:26" ht="15.75" customHeight="1">
      <c r="A22" s="39" t="s">
        <v>620</v>
      </c>
      <c r="B22" s="24">
        <v>6.7180999999999997</v>
      </c>
      <c r="C22" s="24">
        <v>6.7027999999999999</v>
      </c>
      <c r="D22" s="24">
        <v>6.7183000000000002</v>
      </c>
      <c r="E22" s="24">
        <v>6.6974</v>
      </c>
      <c r="F22" s="3">
        <v>2.8E-3</v>
      </c>
      <c r="G22" s="3">
        <f t="shared" si="0"/>
        <v>-2.7700959862938399E-2</v>
      </c>
      <c r="H22" s="24"/>
      <c r="I22" s="24"/>
      <c r="J22" s="24"/>
      <c r="K22" s="24"/>
      <c r="L22" s="24"/>
      <c r="M22" s="24"/>
      <c r="N22" s="24"/>
      <c r="O22" s="24"/>
      <c r="P22" s="24"/>
      <c r="Q22" s="24"/>
      <c r="R22" s="24"/>
      <c r="S22" s="24"/>
      <c r="T22" s="24"/>
      <c r="U22" s="24"/>
      <c r="V22" s="24"/>
      <c r="W22" s="24"/>
      <c r="X22" s="24"/>
      <c r="Y22" s="24"/>
      <c r="Z22" s="24"/>
    </row>
    <row r="23" spans="1:26" ht="15.75" customHeight="1">
      <c r="A23" s="39" t="s">
        <v>621</v>
      </c>
      <c r="B23" s="24">
        <v>6.7160000000000002</v>
      </c>
      <c r="C23" s="24">
        <v>6.7176</v>
      </c>
      <c r="D23" s="24">
        <v>6.7187999999999999</v>
      </c>
      <c r="E23" s="24">
        <v>6.7099000000000002</v>
      </c>
      <c r="F23" s="3">
        <v>5.9999999999999995E-4</v>
      </c>
      <c r="G23" s="3">
        <f t="shared" si="0"/>
        <v>-2.7628597878497654E-2</v>
      </c>
      <c r="H23" s="24"/>
      <c r="I23" s="24"/>
      <c r="J23" s="24"/>
      <c r="K23" s="24"/>
      <c r="L23" s="24"/>
      <c r="M23" s="24"/>
      <c r="N23" s="24"/>
      <c r="O23" s="24"/>
      <c r="P23" s="24"/>
      <c r="Q23" s="24"/>
      <c r="R23" s="24"/>
      <c r="S23" s="24"/>
      <c r="T23" s="24"/>
      <c r="U23" s="24"/>
      <c r="V23" s="24"/>
      <c r="W23" s="24"/>
      <c r="X23" s="24"/>
      <c r="Y23" s="24"/>
      <c r="Z23" s="24"/>
    </row>
    <row r="24" spans="1:26" ht="15.75" customHeight="1">
      <c r="A24" s="39" t="s">
        <v>624</v>
      </c>
      <c r="B24" s="24">
        <v>6.7190000000000003</v>
      </c>
      <c r="C24" s="24">
        <v>6.7190000000000003</v>
      </c>
      <c r="D24" s="24">
        <v>6.7190000000000003</v>
      </c>
      <c r="E24" s="24">
        <v>6.7190000000000003</v>
      </c>
      <c r="F24" s="3">
        <v>2.0000000000000001E-4</v>
      </c>
      <c r="G24" s="3">
        <f t="shared" si="0"/>
        <v>-2.7599653084721277E-2</v>
      </c>
      <c r="H24" s="24"/>
      <c r="I24" s="24"/>
      <c r="J24" s="24"/>
      <c r="K24" s="24"/>
      <c r="L24" s="24"/>
      <c r="M24" s="24"/>
      <c r="N24" s="24"/>
      <c r="O24" s="24"/>
      <c r="P24" s="24"/>
      <c r="Q24" s="24"/>
      <c r="R24" s="24"/>
      <c r="S24" s="24"/>
      <c r="T24" s="24"/>
      <c r="U24" s="24"/>
      <c r="V24" s="24"/>
      <c r="W24" s="24"/>
      <c r="X24" s="24"/>
      <c r="Y24" s="24"/>
      <c r="Z24" s="24"/>
    </row>
    <row r="25" spans="1:26" ht="15.75" customHeight="1">
      <c r="A25" s="39" t="s">
        <v>627</v>
      </c>
      <c r="B25" s="24">
        <v>6.7119</v>
      </c>
      <c r="C25" s="24">
        <v>6.7126999999999999</v>
      </c>
      <c r="D25" s="24">
        <v>6.7195</v>
      </c>
      <c r="E25" s="24">
        <v>6.7079000000000004</v>
      </c>
      <c r="F25" s="3">
        <v>-6.9999999999999999E-4</v>
      </c>
      <c r="G25" s="3">
        <f t="shared" si="0"/>
        <v>-2.7527291100280533E-2</v>
      </c>
      <c r="H25" s="24"/>
      <c r="I25" s="24"/>
      <c r="J25" s="24"/>
      <c r="K25" s="24"/>
      <c r="L25" s="24"/>
      <c r="M25" s="24"/>
      <c r="N25" s="24"/>
      <c r="O25" s="24"/>
      <c r="P25" s="24"/>
      <c r="Q25" s="24"/>
      <c r="R25" s="24"/>
      <c r="S25" s="24"/>
      <c r="T25" s="24"/>
      <c r="U25" s="24"/>
      <c r="V25" s="24"/>
      <c r="W25" s="24"/>
      <c r="X25" s="24"/>
      <c r="Y25" s="24"/>
      <c r="Z25" s="24"/>
    </row>
    <row r="26" spans="1:26" ht="15.75" customHeight="1">
      <c r="A26" s="39" t="s">
        <v>629</v>
      </c>
      <c r="B26" s="24">
        <v>6.7194000000000003</v>
      </c>
      <c r="C26" s="24">
        <v>6.7131999999999996</v>
      </c>
      <c r="D26" s="24">
        <v>6.7196999999999996</v>
      </c>
      <c r="E26" s="24">
        <v>6.7103000000000002</v>
      </c>
      <c r="F26" s="3">
        <v>5.0000000000000001E-4</v>
      </c>
      <c r="G26" s="3">
        <f t="shared" si="0"/>
        <v>-2.7498346306504287E-2</v>
      </c>
      <c r="H26" s="24"/>
      <c r="I26" s="24"/>
      <c r="J26" s="24"/>
      <c r="K26" s="24"/>
      <c r="L26" s="24"/>
      <c r="M26" s="24"/>
      <c r="N26" s="24"/>
      <c r="O26" s="24"/>
      <c r="P26" s="24"/>
      <c r="Q26" s="24"/>
      <c r="R26" s="24"/>
      <c r="S26" s="24"/>
      <c r="T26" s="24"/>
      <c r="U26" s="24"/>
      <c r="V26" s="24"/>
      <c r="W26" s="24"/>
      <c r="X26" s="24"/>
      <c r="Y26" s="24"/>
      <c r="Z26" s="24"/>
    </row>
    <row r="27" spans="1:26" ht="15.75" customHeight="1">
      <c r="A27" s="39" t="s">
        <v>631</v>
      </c>
      <c r="B27" s="24">
        <v>6.6946000000000003</v>
      </c>
      <c r="C27" s="24">
        <v>6.7187000000000001</v>
      </c>
      <c r="D27" s="24">
        <v>6.7198000000000002</v>
      </c>
      <c r="E27" s="24">
        <v>6.6940999999999997</v>
      </c>
      <c r="F27" s="3">
        <v>-2.5999999999999999E-3</v>
      </c>
      <c r="G27" s="3">
        <f t="shared" si="0"/>
        <v>-2.7483873909616034E-2</v>
      </c>
      <c r="H27" s="24"/>
      <c r="I27" s="24"/>
      <c r="J27" s="24"/>
      <c r="K27" s="24"/>
      <c r="L27" s="24"/>
      <c r="M27" s="24"/>
      <c r="N27" s="24"/>
      <c r="O27" s="24"/>
      <c r="P27" s="24"/>
      <c r="Q27" s="24"/>
      <c r="R27" s="24"/>
      <c r="S27" s="24"/>
      <c r="T27" s="24"/>
      <c r="U27" s="24"/>
      <c r="V27" s="24"/>
      <c r="W27" s="24"/>
      <c r="X27" s="24"/>
      <c r="Y27" s="24"/>
      <c r="Z27" s="24"/>
    </row>
    <row r="28" spans="1:26" ht="15.75" customHeight="1">
      <c r="A28" s="39" t="s">
        <v>633</v>
      </c>
      <c r="B28" s="24">
        <v>6.7119</v>
      </c>
      <c r="C28" s="24">
        <v>6.7064000000000004</v>
      </c>
      <c r="D28" s="24">
        <v>6.7201000000000004</v>
      </c>
      <c r="E28" s="24">
        <v>6.7031999999999998</v>
      </c>
      <c r="F28" s="3">
        <v>5.9999999999999995E-4</v>
      </c>
      <c r="G28" s="3">
        <f t="shared" si="0"/>
        <v>-2.7440456718951536E-2</v>
      </c>
      <c r="H28" s="24"/>
      <c r="I28" s="24"/>
      <c r="J28" s="24"/>
      <c r="K28" s="24"/>
      <c r="L28" s="24"/>
      <c r="M28" s="24"/>
      <c r="N28" s="24"/>
      <c r="O28" s="24"/>
      <c r="P28" s="24"/>
      <c r="Q28" s="24"/>
      <c r="R28" s="24"/>
      <c r="S28" s="24"/>
      <c r="T28" s="24"/>
      <c r="U28" s="24"/>
      <c r="V28" s="24"/>
      <c r="W28" s="24"/>
      <c r="X28" s="24"/>
      <c r="Y28" s="24"/>
      <c r="Z28" s="24"/>
    </row>
    <row r="29" spans="1:26" ht="15.75" customHeight="1">
      <c r="A29" s="39" t="s">
        <v>635</v>
      </c>
      <c r="B29" s="24">
        <v>6.7173999999999996</v>
      </c>
      <c r="C29" s="24">
        <v>6.7073</v>
      </c>
      <c r="D29" s="24">
        <v>6.7206999999999999</v>
      </c>
      <c r="E29" s="24">
        <v>6.7065000000000001</v>
      </c>
      <c r="F29" s="3">
        <v>8.9999999999999998E-4</v>
      </c>
      <c r="G29" s="3">
        <f t="shared" si="0"/>
        <v>-2.7353622337622667E-2</v>
      </c>
      <c r="H29" s="24"/>
      <c r="I29" s="24"/>
      <c r="J29" s="24"/>
      <c r="K29" s="24"/>
      <c r="L29" s="24"/>
      <c r="M29" s="24"/>
      <c r="N29" s="24"/>
      <c r="O29" s="24"/>
      <c r="P29" s="24"/>
      <c r="Q29" s="24"/>
      <c r="R29" s="24"/>
      <c r="S29" s="24"/>
      <c r="T29" s="24"/>
      <c r="U29" s="24"/>
      <c r="V29" s="24"/>
      <c r="W29" s="24"/>
      <c r="X29" s="24"/>
      <c r="Y29" s="24"/>
      <c r="Z29" s="24"/>
    </row>
    <row r="30" spans="1:26" ht="15.75" customHeight="1">
      <c r="A30" s="39" t="s">
        <v>638</v>
      </c>
      <c r="B30" s="24">
        <v>6.7119</v>
      </c>
      <c r="C30" s="24">
        <v>6.7145000000000001</v>
      </c>
      <c r="D30" s="24">
        <v>6.7210999999999999</v>
      </c>
      <c r="E30" s="24">
        <v>6.7095000000000002</v>
      </c>
      <c r="F30" s="3">
        <v>-2.0000000000000001E-4</v>
      </c>
      <c r="G30" s="3">
        <f t="shared" si="0"/>
        <v>-2.7295732750070044E-2</v>
      </c>
      <c r="H30" s="24"/>
      <c r="I30" s="24"/>
      <c r="J30" s="24"/>
      <c r="K30" s="24"/>
      <c r="L30" s="24"/>
      <c r="M30" s="24"/>
      <c r="N30" s="24"/>
      <c r="O30" s="24"/>
      <c r="P30" s="24"/>
      <c r="Q30" s="24"/>
      <c r="R30" s="24"/>
      <c r="S30" s="24"/>
      <c r="T30" s="24"/>
      <c r="U30" s="24"/>
      <c r="V30" s="24"/>
      <c r="W30" s="24"/>
      <c r="X30" s="24"/>
      <c r="Y30" s="24"/>
      <c r="Z30" s="24"/>
    </row>
    <row r="31" spans="1:26" ht="15.75" customHeight="1">
      <c r="A31" s="39" t="s">
        <v>640</v>
      </c>
      <c r="B31" s="24">
        <v>6.7093999999999996</v>
      </c>
      <c r="C31" s="24">
        <v>6.7210999999999999</v>
      </c>
      <c r="D31" s="24">
        <v>6.7214</v>
      </c>
      <c r="E31" s="24">
        <v>6.7053000000000003</v>
      </c>
      <c r="F31" s="3">
        <v>-1.2999999999999999E-3</v>
      </c>
      <c r="G31" s="3">
        <f t="shared" si="0"/>
        <v>-2.7252315559405545E-2</v>
      </c>
      <c r="H31" s="24"/>
      <c r="I31" s="24"/>
      <c r="J31" s="24"/>
      <c r="K31" s="24"/>
      <c r="L31" s="24"/>
      <c r="M31" s="24"/>
      <c r="N31" s="24"/>
      <c r="O31" s="24"/>
      <c r="P31" s="24"/>
      <c r="Q31" s="24"/>
      <c r="R31" s="24"/>
      <c r="S31" s="24"/>
      <c r="T31" s="24"/>
      <c r="U31" s="24"/>
      <c r="V31" s="24"/>
      <c r="W31" s="24"/>
      <c r="X31" s="24"/>
      <c r="Y31" s="24"/>
      <c r="Z31" s="24"/>
    </row>
    <row r="32" spans="1:26" ht="15.75" customHeight="1">
      <c r="A32" s="39" t="s">
        <v>643</v>
      </c>
      <c r="B32" s="24">
        <v>6.7164000000000001</v>
      </c>
      <c r="C32" s="24">
        <v>6.7144000000000004</v>
      </c>
      <c r="D32" s="24">
        <v>6.7218</v>
      </c>
      <c r="E32" s="24">
        <v>6.7110000000000003</v>
      </c>
      <c r="F32" s="3">
        <v>-4.0000000000000002E-4</v>
      </c>
      <c r="G32" s="3">
        <f t="shared" si="0"/>
        <v>-2.7194425971852922E-2</v>
      </c>
      <c r="H32" s="24"/>
      <c r="I32" s="24"/>
      <c r="J32" s="24"/>
      <c r="K32" s="24"/>
      <c r="L32" s="24"/>
      <c r="M32" s="24"/>
      <c r="N32" s="24"/>
      <c r="O32" s="24"/>
      <c r="P32" s="24"/>
      <c r="Q32" s="24"/>
      <c r="R32" s="24"/>
      <c r="S32" s="24"/>
      <c r="T32" s="24"/>
      <c r="U32" s="24"/>
      <c r="V32" s="24"/>
      <c r="W32" s="24"/>
      <c r="X32" s="24"/>
      <c r="Y32" s="24"/>
      <c r="Z32" s="24"/>
    </row>
    <row r="33" spans="1:26" ht="15.75" customHeight="1">
      <c r="A33" s="39" t="s">
        <v>645</v>
      </c>
      <c r="B33" s="24">
        <v>6.7114000000000003</v>
      </c>
      <c r="C33" s="24">
        <v>6.7229000000000001</v>
      </c>
      <c r="D33" s="24">
        <v>6.7229000000000001</v>
      </c>
      <c r="E33" s="24">
        <v>6.7050000000000001</v>
      </c>
      <c r="F33" s="3">
        <v>-1.8E-3</v>
      </c>
      <c r="G33" s="3">
        <f t="shared" si="0"/>
        <v>-2.7035229606083178E-2</v>
      </c>
      <c r="H33" s="24"/>
      <c r="I33" s="24"/>
      <c r="J33" s="24"/>
      <c r="K33" s="24"/>
      <c r="L33" s="24"/>
      <c r="M33" s="24"/>
      <c r="N33" s="24"/>
      <c r="O33" s="24"/>
      <c r="P33" s="24"/>
      <c r="Q33" s="24"/>
      <c r="R33" s="24"/>
      <c r="S33" s="24"/>
      <c r="T33" s="24"/>
      <c r="U33" s="24"/>
      <c r="V33" s="24"/>
      <c r="W33" s="24"/>
      <c r="X33" s="24"/>
      <c r="Y33" s="24"/>
      <c r="Z33" s="24"/>
    </row>
    <row r="34" spans="1:26" ht="15.75" customHeight="1">
      <c r="A34" s="39" t="s">
        <v>647</v>
      </c>
      <c r="B34" s="24">
        <v>6.7043999999999997</v>
      </c>
      <c r="C34" s="24">
        <v>6.7194000000000003</v>
      </c>
      <c r="D34" s="24">
        <v>6.7234999999999996</v>
      </c>
      <c r="E34" s="24">
        <v>6.6989000000000001</v>
      </c>
      <c r="F34" s="3">
        <v>-2.2000000000000001E-3</v>
      </c>
      <c r="G34" s="3">
        <f t="shared" si="0"/>
        <v>-2.6948395224754309E-2</v>
      </c>
      <c r="H34" s="24"/>
      <c r="I34" s="24"/>
      <c r="J34" s="24"/>
      <c r="K34" s="24"/>
      <c r="L34" s="24"/>
      <c r="M34" s="24"/>
      <c r="N34" s="24"/>
      <c r="O34" s="24"/>
      <c r="P34" s="24"/>
      <c r="Q34" s="24"/>
      <c r="R34" s="24"/>
      <c r="S34" s="24"/>
      <c r="T34" s="24"/>
      <c r="U34" s="24"/>
      <c r="V34" s="24"/>
      <c r="W34" s="24"/>
      <c r="X34" s="24"/>
      <c r="Y34" s="24"/>
      <c r="Z34" s="24"/>
    </row>
    <row r="35" spans="1:26" ht="15.75" customHeight="1">
      <c r="A35" s="39" t="s">
        <v>649</v>
      </c>
      <c r="B35" s="24">
        <v>6.7084999999999999</v>
      </c>
      <c r="C35" s="24">
        <v>6.7241</v>
      </c>
      <c r="D35" s="24">
        <v>6.7241</v>
      </c>
      <c r="E35" s="24">
        <v>6.7038000000000002</v>
      </c>
      <c r="F35" s="3">
        <v>-2.7000000000000001E-3</v>
      </c>
      <c r="G35" s="3">
        <f t="shared" si="0"/>
        <v>-2.6861560843425312E-2</v>
      </c>
      <c r="H35" s="24"/>
      <c r="I35" s="24"/>
      <c r="J35" s="24"/>
      <c r="K35" s="24"/>
      <c r="L35" s="24"/>
      <c r="M35" s="24"/>
      <c r="N35" s="24"/>
      <c r="O35" s="24"/>
      <c r="P35" s="24"/>
      <c r="Q35" s="24"/>
      <c r="R35" s="24"/>
      <c r="S35" s="24"/>
      <c r="T35" s="24"/>
      <c r="U35" s="24"/>
      <c r="V35" s="24"/>
      <c r="W35" s="24"/>
      <c r="X35" s="24"/>
      <c r="Y35" s="24"/>
      <c r="Z35" s="24"/>
    </row>
    <row r="36" spans="1:26" ht="15.75" customHeight="1">
      <c r="A36" s="39" t="s">
        <v>651</v>
      </c>
      <c r="B36" s="24">
        <v>6.7233000000000001</v>
      </c>
      <c r="C36" s="24">
        <v>6.7176</v>
      </c>
      <c r="D36" s="24">
        <v>6.7252000000000001</v>
      </c>
      <c r="E36" s="24">
        <v>6.7149000000000001</v>
      </c>
      <c r="F36" s="3">
        <v>1.8E-3</v>
      </c>
      <c r="G36" s="3">
        <f t="shared" si="0"/>
        <v>-2.6702364477655571E-2</v>
      </c>
      <c r="H36" s="24"/>
      <c r="I36" s="24"/>
      <c r="J36" s="24"/>
      <c r="K36" s="24"/>
      <c r="L36" s="24"/>
      <c r="M36" s="24"/>
      <c r="N36" s="24"/>
      <c r="O36" s="24"/>
      <c r="P36" s="24"/>
      <c r="Q36" s="24"/>
      <c r="R36" s="24"/>
      <c r="S36" s="24"/>
      <c r="T36" s="24"/>
      <c r="U36" s="24"/>
      <c r="V36" s="24"/>
      <c r="W36" s="24"/>
      <c r="X36" s="24"/>
      <c r="Y36" s="24"/>
      <c r="Z36" s="24"/>
    </row>
    <row r="37" spans="1:26" ht="15.75" customHeight="1">
      <c r="A37" s="39" t="s">
        <v>653</v>
      </c>
      <c r="B37" s="24">
        <v>6.7218999999999998</v>
      </c>
      <c r="C37" s="24">
        <v>6.7251000000000003</v>
      </c>
      <c r="D37" s="24">
        <v>6.7259000000000002</v>
      </c>
      <c r="E37" s="24">
        <v>6.7145000000000001</v>
      </c>
      <c r="F37" s="3">
        <v>-5.9999999999999995E-4</v>
      </c>
      <c r="G37" s="3">
        <f t="shared" si="0"/>
        <v>-2.6601057699438449E-2</v>
      </c>
      <c r="H37" s="24"/>
      <c r="I37" s="24"/>
      <c r="J37" s="24"/>
      <c r="K37" s="24"/>
      <c r="L37" s="24"/>
      <c r="M37" s="24"/>
      <c r="N37" s="24"/>
      <c r="O37" s="24"/>
      <c r="P37" s="24"/>
      <c r="Q37" s="24"/>
      <c r="R37" s="24"/>
      <c r="S37" s="24"/>
      <c r="T37" s="24"/>
      <c r="U37" s="24"/>
      <c r="V37" s="24"/>
      <c r="W37" s="24"/>
      <c r="X37" s="24"/>
      <c r="Y37" s="24"/>
      <c r="Z37" s="24"/>
    </row>
    <row r="38" spans="1:26" ht="15.75" customHeight="1">
      <c r="A38" s="39" t="s">
        <v>655</v>
      </c>
      <c r="B38" s="24">
        <v>6.7198000000000002</v>
      </c>
      <c r="C38" s="24">
        <v>6.7199</v>
      </c>
      <c r="D38" s="24">
        <v>6.7263000000000002</v>
      </c>
      <c r="E38" s="24">
        <v>6.6886999999999999</v>
      </c>
      <c r="F38" s="3">
        <v>-2.0000000000000001E-4</v>
      </c>
      <c r="G38" s="3">
        <f t="shared" si="0"/>
        <v>-2.6543168111885826E-2</v>
      </c>
      <c r="H38" s="24"/>
      <c r="I38" s="24"/>
      <c r="J38" s="24"/>
      <c r="K38" s="24"/>
      <c r="L38" s="24"/>
      <c r="M38" s="24"/>
      <c r="N38" s="24"/>
      <c r="O38" s="24"/>
      <c r="P38" s="24"/>
      <c r="Q38" s="24"/>
      <c r="R38" s="24"/>
      <c r="S38" s="24"/>
      <c r="T38" s="24"/>
      <c r="U38" s="24"/>
      <c r="V38" s="24"/>
      <c r="W38" s="24"/>
      <c r="X38" s="24"/>
      <c r="Y38" s="24"/>
      <c r="Z38" s="24"/>
    </row>
    <row r="39" spans="1:26" ht="15.75" customHeight="1">
      <c r="A39" s="39" t="s">
        <v>657</v>
      </c>
      <c r="B39" s="24">
        <v>6.7259000000000002</v>
      </c>
      <c r="C39" s="24">
        <v>6.7114000000000003</v>
      </c>
      <c r="D39" s="24">
        <v>6.7275999999999998</v>
      </c>
      <c r="E39" s="24">
        <v>6.7084000000000001</v>
      </c>
      <c r="F39" s="3">
        <v>2.0999999999999999E-3</v>
      </c>
      <c r="G39" s="3">
        <f t="shared" si="0"/>
        <v>-2.6355026952339836E-2</v>
      </c>
      <c r="H39" s="24"/>
      <c r="I39" s="24"/>
      <c r="J39" s="24"/>
      <c r="K39" s="24"/>
      <c r="L39" s="24"/>
      <c r="M39" s="24"/>
      <c r="N39" s="24"/>
      <c r="O39" s="24"/>
      <c r="P39" s="24"/>
      <c r="Q39" s="24"/>
      <c r="R39" s="24"/>
      <c r="S39" s="24"/>
      <c r="T39" s="24"/>
      <c r="U39" s="24"/>
      <c r="V39" s="24"/>
      <c r="W39" s="24"/>
      <c r="X39" s="24"/>
      <c r="Y39" s="24"/>
      <c r="Z39" s="24"/>
    </row>
    <row r="40" spans="1:26" ht="15.75" customHeight="1">
      <c r="A40" s="39" t="s">
        <v>659</v>
      </c>
      <c r="B40" s="24">
        <v>6.7215999999999996</v>
      </c>
      <c r="C40" s="24">
        <v>6.7267999999999999</v>
      </c>
      <c r="D40" s="24">
        <v>6.7278000000000002</v>
      </c>
      <c r="E40" s="24">
        <v>6.7172999999999998</v>
      </c>
      <c r="F40" s="3">
        <v>1E-3</v>
      </c>
      <c r="G40" s="3">
        <f t="shared" si="0"/>
        <v>-2.6326082158563462E-2</v>
      </c>
      <c r="H40" s="24"/>
      <c r="I40" s="24"/>
      <c r="J40" s="24"/>
      <c r="K40" s="24"/>
      <c r="L40" s="24"/>
      <c r="M40" s="24"/>
      <c r="N40" s="24"/>
      <c r="O40" s="24"/>
      <c r="P40" s="24"/>
      <c r="Q40" s="24"/>
      <c r="R40" s="24"/>
      <c r="S40" s="24"/>
      <c r="T40" s="24"/>
      <c r="U40" s="24"/>
      <c r="V40" s="24"/>
      <c r="W40" s="24"/>
      <c r="X40" s="24"/>
      <c r="Y40" s="24"/>
      <c r="Z40" s="24"/>
    </row>
    <row r="41" spans="1:26" ht="15.75" customHeight="1">
      <c r="A41" s="39" t="s">
        <v>661</v>
      </c>
      <c r="B41" s="24">
        <v>6.7271000000000001</v>
      </c>
      <c r="C41" s="24">
        <v>6.7130000000000001</v>
      </c>
      <c r="D41" s="24">
        <v>6.7278000000000002</v>
      </c>
      <c r="E41" s="24">
        <v>6.7111000000000001</v>
      </c>
      <c r="F41" s="3">
        <v>1.6999999999999999E-3</v>
      </c>
      <c r="G41" s="3">
        <f t="shared" si="0"/>
        <v>-2.6326082158563462E-2</v>
      </c>
      <c r="H41" s="24"/>
      <c r="I41" s="24"/>
      <c r="J41" s="24"/>
      <c r="K41" s="24"/>
      <c r="L41" s="24"/>
      <c r="M41" s="24"/>
      <c r="N41" s="24"/>
      <c r="O41" s="24"/>
      <c r="P41" s="24"/>
      <c r="Q41" s="24"/>
      <c r="R41" s="24"/>
      <c r="S41" s="24"/>
      <c r="T41" s="24"/>
      <c r="U41" s="24"/>
      <c r="V41" s="24"/>
      <c r="W41" s="24"/>
      <c r="X41" s="24"/>
      <c r="Y41" s="24"/>
      <c r="Z41" s="24"/>
    </row>
    <row r="42" spans="1:26" ht="15.75" customHeight="1">
      <c r="A42" s="39" t="s">
        <v>663</v>
      </c>
      <c r="B42" s="24">
        <v>6.7229999999999999</v>
      </c>
      <c r="C42" s="24">
        <v>6.7077</v>
      </c>
      <c r="D42" s="24">
        <v>6.7298999999999998</v>
      </c>
      <c r="E42" s="24">
        <v>6.7031000000000001</v>
      </c>
      <c r="F42" s="3">
        <v>2.3999999999999998E-3</v>
      </c>
      <c r="G42" s="3">
        <f t="shared" si="0"/>
        <v>-2.6022161823912225E-2</v>
      </c>
      <c r="H42" s="24"/>
      <c r="I42" s="24"/>
      <c r="J42" s="24"/>
      <c r="K42" s="24"/>
      <c r="L42" s="24"/>
      <c r="M42" s="24"/>
      <c r="N42" s="24"/>
      <c r="O42" s="24"/>
      <c r="P42" s="24"/>
      <c r="Q42" s="24"/>
      <c r="R42" s="24"/>
      <c r="S42" s="24"/>
      <c r="T42" s="24"/>
      <c r="U42" s="24"/>
      <c r="V42" s="24"/>
      <c r="W42" s="24"/>
      <c r="X42" s="24"/>
      <c r="Y42" s="24"/>
      <c r="Z42" s="24"/>
    </row>
    <row r="43" spans="1:26" ht="15.75" customHeight="1">
      <c r="A43" s="39" t="s">
        <v>666</v>
      </c>
      <c r="B43" s="24">
        <v>6.7138</v>
      </c>
      <c r="C43" s="24">
        <v>6.7222</v>
      </c>
      <c r="D43" s="24">
        <v>6.7302</v>
      </c>
      <c r="E43" s="24">
        <v>6.7069000000000001</v>
      </c>
      <c r="F43" s="3">
        <v>-1.4E-3</v>
      </c>
      <c r="G43" s="3">
        <f t="shared" si="0"/>
        <v>-2.5978744633247727E-2</v>
      </c>
      <c r="H43" s="24"/>
      <c r="I43" s="24"/>
      <c r="J43" s="24"/>
      <c r="K43" s="24"/>
      <c r="L43" s="24"/>
      <c r="M43" s="24"/>
      <c r="N43" s="24"/>
      <c r="O43" s="24"/>
      <c r="P43" s="24"/>
      <c r="Q43" s="24"/>
      <c r="R43" s="24"/>
      <c r="S43" s="24"/>
      <c r="T43" s="24"/>
      <c r="U43" s="24"/>
      <c r="V43" s="24"/>
      <c r="W43" s="24"/>
      <c r="X43" s="24"/>
      <c r="Y43" s="24"/>
      <c r="Z43" s="24"/>
    </row>
    <row r="44" spans="1:26" ht="15.75" customHeight="1">
      <c r="A44" s="39" t="s">
        <v>668</v>
      </c>
      <c r="B44" s="24">
        <v>6.7264999999999997</v>
      </c>
      <c r="C44" s="24">
        <v>6.7244000000000002</v>
      </c>
      <c r="D44" s="24">
        <v>6.7314999999999996</v>
      </c>
      <c r="E44" s="24">
        <v>6.7224000000000004</v>
      </c>
      <c r="F44" s="3">
        <v>6.9999999999999999E-4</v>
      </c>
      <c r="G44" s="3">
        <f t="shared" si="0"/>
        <v>-2.5790603473701736E-2</v>
      </c>
      <c r="H44" s="24"/>
      <c r="I44" s="24"/>
      <c r="J44" s="24"/>
      <c r="K44" s="24"/>
      <c r="L44" s="24"/>
      <c r="M44" s="24"/>
      <c r="N44" s="24"/>
      <c r="O44" s="24"/>
      <c r="P44" s="24"/>
      <c r="Q44" s="24"/>
      <c r="R44" s="24"/>
      <c r="S44" s="24"/>
      <c r="T44" s="24"/>
      <c r="U44" s="24"/>
      <c r="V44" s="24"/>
      <c r="W44" s="24"/>
      <c r="X44" s="24"/>
      <c r="Y44" s="24"/>
      <c r="Z44" s="24"/>
    </row>
    <row r="45" spans="1:26" ht="15.75" customHeight="1">
      <c r="A45" s="39" t="s">
        <v>670</v>
      </c>
      <c r="B45" s="24">
        <v>6.7346000000000004</v>
      </c>
      <c r="C45" s="24">
        <v>6.7344999999999997</v>
      </c>
      <c r="D45" s="24">
        <v>6.7346000000000004</v>
      </c>
      <c r="E45" s="24">
        <v>6.7324999999999999</v>
      </c>
      <c r="F45" s="3">
        <v>0</v>
      </c>
      <c r="G45" s="3">
        <f t="shared" si="0"/>
        <v>-2.5341959170168755E-2</v>
      </c>
      <c r="H45" s="24"/>
      <c r="I45" s="24"/>
      <c r="J45" s="24"/>
      <c r="K45" s="24"/>
      <c r="L45" s="24"/>
      <c r="M45" s="24"/>
      <c r="N45" s="24"/>
      <c r="O45" s="24"/>
      <c r="P45" s="24"/>
      <c r="Q45" s="24"/>
      <c r="R45" s="24"/>
      <c r="S45" s="24"/>
      <c r="T45" s="24"/>
      <c r="U45" s="24"/>
      <c r="V45" s="24"/>
      <c r="W45" s="24"/>
      <c r="X45" s="24"/>
      <c r="Y45" s="24"/>
      <c r="Z45" s="24"/>
    </row>
    <row r="46" spans="1:26" ht="15.75" customHeight="1">
      <c r="A46" s="39" t="s">
        <v>672</v>
      </c>
      <c r="B46" s="24">
        <v>6.7346000000000004</v>
      </c>
      <c r="C46" s="24">
        <v>6.7347999999999999</v>
      </c>
      <c r="D46" s="24">
        <v>6.7347999999999999</v>
      </c>
      <c r="E46" s="24">
        <v>6.7324999999999999</v>
      </c>
      <c r="F46" s="3">
        <v>0</v>
      </c>
      <c r="G46" s="3">
        <f t="shared" si="0"/>
        <v>-2.5313014376392509E-2</v>
      </c>
      <c r="H46" s="24"/>
      <c r="I46" s="24"/>
      <c r="J46" s="24"/>
      <c r="K46" s="24"/>
      <c r="L46" s="24"/>
      <c r="M46" s="24"/>
      <c r="N46" s="24"/>
      <c r="O46" s="24"/>
      <c r="P46" s="24"/>
      <c r="Q46" s="24"/>
      <c r="R46" s="24"/>
      <c r="S46" s="24"/>
      <c r="T46" s="24"/>
      <c r="U46" s="24"/>
      <c r="V46" s="24"/>
      <c r="W46" s="24"/>
      <c r="X46" s="24"/>
      <c r="Y46" s="24"/>
      <c r="Z46" s="24"/>
    </row>
    <row r="47" spans="1:26" ht="15.75" customHeight="1">
      <c r="A47" s="39" t="s">
        <v>674</v>
      </c>
      <c r="B47" s="24">
        <v>6.7164999999999999</v>
      </c>
      <c r="C47" s="24">
        <v>6.7354000000000003</v>
      </c>
      <c r="D47" s="24">
        <v>6.7354000000000003</v>
      </c>
      <c r="E47" s="24">
        <v>6.7081</v>
      </c>
      <c r="F47" s="3">
        <v>-2.3999999999999998E-3</v>
      </c>
      <c r="G47" s="3">
        <f t="shared" si="0"/>
        <v>-2.5226179995063509E-2</v>
      </c>
      <c r="H47" s="24"/>
      <c r="I47" s="24"/>
      <c r="J47" s="24"/>
      <c r="K47" s="24"/>
      <c r="L47" s="24"/>
      <c r="M47" s="24"/>
      <c r="N47" s="24"/>
      <c r="O47" s="24"/>
      <c r="P47" s="24"/>
      <c r="Q47" s="24"/>
      <c r="R47" s="24"/>
      <c r="S47" s="24"/>
      <c r="T47" s="24"/>
      <c r="U47" s="24"/>
      <c r="V47" s="24"/>
      <c r="W47" s="24"/>
      <c r="X47" s="24"/>
      <c r="Y47" s="24"/>
      <c r="Z47" s="24"/>
    </row>
    <row r="48" spans="1:26" ht="15.75" customHeight="1">
      <c r="A48" s="39" t="s">
        <v>676</v>
      </c>
      <c r="B48" s="24">
        <v>6.7336</v>
      </c>
      <c r="C48" s="24">
        <v>6.7291999999999996</v>
      </c>
      <c r="D48" s="24">
        <v>6.7363999999999997</v>
      </c>
      <c r="E48" s="24">
        <v>6.7264999999999997</v>
      </c>
      <c r="F48" s="3">
        <v>5.9999999999999995E-4</v>
      </c>
      <c r="G48" s="3">
        <f t="shared" si="0"/>
        <v>-2.508145602618202E-2</v>
      </c>
      <c r="H48" s="24"/>
      <c r="I48" s="24"/>
      <c r="J48" s="24"/>
      <c r="K48" s="24"/>
      <c r="L48" s="24"/>
      <c r="M48" s="24"/>
      <c r="N48" s="24"/>
      <c r="O48" s="24"/>
      <c r="P48" s="24"/>
      <c r="Q48" s="24"/>
      <c r="R48" s="24"/>
      <c r="S48" s="24"/>
      <c r="T48" s="24"/>
      <c r="U48" s="24"/>
      <c r="V48" s="24"/>
      <c r="W48" s="24"/>
      <c r="X48" s="24"/>
      <c r="Y48" s="24"/>
      <c r="Z48" s="24"/>
    </row>
    <row r="49" spans="1:26" ht="15.75" customHeight="1">
      <c r="A49" s="39" t="s">
        <v>679</v>
      </c>
      <c r="B49" s="24">
        <v>6.7119999999999997</v>
      </c>
      <c r="C49" s="24">
        <v>6.7336</v>
      </c>
      <c r="D49" s="24">
        <v>6.7363999999999997</v>
      </c>
      <c r="E49" s="24">
        <v>6.7065999999999999</v>
      </c>
      <c r="F49" s="3">
        <v>-4.0000000000000001E-3</v>
      </c>
      <c r="G49" s="3">
        <f t="shared" si="0"/>
        <v>-2.508145602618202E-2</v>
      </c>
      <c r="H49" s="24"/>
      <c r="I49" s="24"/>
      <c r="J49" s="24"/>
      <c r="K49" s="24"/>
      <c r="L49" s="24"/>
      <c r="M49" s="24"/>
      <c r="N49" s="24"/>
      <c r="O49" s="24"/>
      <c r="P49" s="24"/>
      <c r="Q49" s="24"/>
      <c r="R49" s="24"/>
      <c r="S49" s="24"/>
      <c r="T49" s="24"/>
      <c r="U49" s="24"/>
      <c r="V49" s="24"/>
      <c r="W49" s="24"/>
      <c r="X49" s="24"/>
      <c r="Y49" s="24"/>
      <c r="Z49" s="24"/>
    </row>
    <row r="50" spans="1:26" ht="15.75" customHeight="1">
      <c r="A50" s="39" t="s">
        <v>681</v>
      </c>
      <c r="B50" s="24">
        <v>6.7141999999999999</v>
      </c>
      <c r="C50" s="24">
        <v>6.7313999999999998</v>
      </c>
      <c r="D50" s="24">
        <v>6.7367999999999997</v>
      </c>
      <c r="E50" s="24">
        <v>6.7114000000000003</v>
      </c>
      <c r="F50" s="3">
        <v>-8.0000000000000004E-4</v>
      </c>
      <c r="G50" s="3">
        <f t="shared" si="0"/>
        <v>-2.5023566438629397E-2</v>
      </c>
      <c r="H50" s="24"/>
      <c r="I50" s="24"/>
      <c r="J50" s="24"/>
      <c r="K50" s="24"/>
      <c r="L50" s="24"/>
      <c r="M50" s="24"/>
      <c r="N50" s="24"/>
      <c r="O50" s="24"/>
      <c r="P50" s="24"/>
      <c r="Q50" s="24"/>
      <c r="R50" s="24"/>
      <c r="S50" s="24"/>
      <c r="T50" s="24"/>
      <c r="U50" s="24"/>
      <c r="V50" s="24"/>
      <c r="W50" s="24"/>
      <c r="X50" s="24"/>
      <c r="Y50" s="24"/>
      <c r="Z50" s="24"/>
    </row>
    <row r="51" spans="1:26" ht="15.75" customHeight="1">
      <c r="A51" s="39" t="s">
        <v>683</v>
      </c>
      <c r="B51" s="24">
        <v>6.7348999999999997</v>
      </c>
      <c r="C51" s="24">
        <v>6.7369000000000003</v>
      </c>
      <c r="D51" s="24">
        <v>6.7369000000000003</v>
      </c>
      <c r="E51" s="24">
        <v>6.7348999999999997</v>
      </c>
      <c r="F51" s="3">
        <v>0</v>
      </c>
      <c r="G51" s="3">
        <f t="shared" si="0"/>
        <v>-2.5009094041741144E-2</v>
      </c>
      <c r="H51" s="24"/>
      <c r="I51" s="24"/>
      <c r="J51" s="24"/>
      <c r="K51" s="24"/>
      <c r="L51" s="24"/>
      <c r="M51" s="24"/>
      <c r="N51" s="24"/>
      <c r="O51" s="24"/>
      <c r="P51" s="24"/>
      <c r="Q51" s="24"/>
      <c r="R51" s="24"/>
      <c r="S51" s="24"/>
      <c r="T51" s="24"/>
      <c r="U51" s="24"/>
      <c r="V51" s="24"/>
      <c r="W51" s="24"/>
      <c r="X51" s="24"/>
      <c r="Y51" s="24"/>
      <c r="Z51" s="24"/>
    </row>
    <row r="52" spans="1:26" ht="15.75" customHeight="1">
      <c r="A52" s="39" t="s">
        <v>685</v>
      </c>
      <c r="B52" s="24">
        <v>6.7389999999999999</v>
      </c>
      <c r="C52" s="24">
        <v>6.7267000000000001</v>
      </c>
      <c r="D52" s="24">
        <v>6.7408000000000001</v>
      </c>
      <c r="E52" s="24">
        <v>6.7206999999999999</v>
      </c>
      <c r="F52" s="3">
        <v>1.8E-3</v>
      </c>
      <c r="G52" s="3">
        <f t="shared" si="0"/>
        <v>-2.4444670563103045E-2</v>
      </c>
      <c r="H52" s="24"/>
      <c r="I52" s="24"/>
      <c r="J52" s="24"/>
      <c r="K52" s="24"/>
      <c r="L52" s="24"/>
      <c r="M52" s="24"/>
      <c r="N52" s="24"/>
      <c r="O52" s="24"/>
      <c r="P52" s="24"/>
      <c r="Q52" s="24"/>
      <c r="R52" s="24"/>
      <c r="S52" s="24"/>
      <c r="T52" s="24"/>
      <c r="U52" s="24"/>
      <c r="V52" s="24"/>
      <c r="W52" s="24"/>
      <c r="X52" s="24"/>
      <c r="Y52" s="24"/>
      <c r="Z52" s="24"/>
    </row>
    <row r="53" spans="1:26" ht="15.75" customHeight="1">
      <c r="A53" s="39" t="s">
        <v>688</v>
      </c>
      <c r="B53" s="24">
        <v>6.7213000000000003</v>
      </c>
      <c r="C53" s="24">
        <v>6.7374000000000001</v>
      </c>
      <c r="D53" s="24">
        <v>6.7415000000000003</v>
      </c>
      <c r="E53" s="24">
        <v>6.7138999999999998</v>
      </c>
      <c r="F53" s="3">
        <v>-5.4999999999999997E-3</v>
      </c>
      <c r="G53" s="3">
        <f t="shared" si="0"/>
        <v>-2.4343363784885923E-2</v>
      </c>
      <c r="H53" s="24"/>
      <c r="I53" s="24"/>
      <c r="J53" s="24"/>
      <c r="K53" s="24"/>
      <c r="L53" s="24"/>
      <c r="M53" s="24"/>
      <c r="N53" s="24"/>
      <c r="O53" s="24"/>
      <c r="P53" s="24"/>
      <c r="Q53" s="24"/>
      <c r="R53" s="24"/>
      <c r="S53" s="24"/>
      <c r="T53" s="24"/>
      <c r="U53" s="24"/>
      <c r="V53" s="24"/>
      <c r="W53" s="24"/>
      <c r="X53" s="24"/>
      <c r="Y53" s="24"/>
      <c r="Z53" s="24"/>
    </row>
    <row r="54" spans="1:26" ht="15.75" customHeight="1">
      <c r="A54" s="39" t="s">
        <v>690</v>
      </c>
      <c r="B54" s="24">
        <v>6.7348999999999997</v>
      </c>
      <c r="C54" s="24">
        <v>6.7328000000000001</v>
      </c>
      <c r="D54" s="24">
        <v>6.7417999999999996</v>
      </c>
      <c r="E54" s="24">
        <v>6.7310999999999996</v>
      </c>
      <c r="F54" s="3">
        <v>2.0000000000000001E-4</v>
      </c>
      <c r="G54" s="3">
        <f t="shared" si="0"/>
        <v>-2.4299946594221553E-2</v>
      </c>
      <c r="H54" s="24"/>
      <c r="I54" s="24"/>
      <c r="J54" s="24"/>
      <c r="K54" s="24"/>
      <c r="L54" s="24"/>
      <c r="M54" s="24"/>
      <c r="N54" s="24"/>
      <c r="O54" s="24"/>
      <c r="P54" s="24"/>
      <c r="Q54" s="24"/>
      <c r="R54" s="24"/>
      <c r="S54" s="24"/>
      <c r="T54" s="24"/>
      <c r="U54" s="24"/>
      <c r="V54" s="24"/>
      <c r="W54" s="24"/>
      <c r="X54" s="24"/>
      <c r="Y54" s="24"/>
      <c r="Z54" s="24"/>
    </row>
    <row r="55" spans="1:26" ht="15.75" customHeight="1">
      <c r="A55" s="39" t="s">
        <v>692</v>
      </c>
      <c r="B55" s="24">
        <v>6.7298</v>
      </c>
      <c r="C55" s="24">
        <v>6.7435999999999998</v>
      </c>
      <c r="D55" s="24">
        <v>6.7435999999999998</v>
      </c>
      <c r="E55" s="24">
        <v>6.7263000000000002</v>
      </c>
      <c r="F55" s="3">
        <v>-2E-3</v>
      </c>
      <c r="G55" s="3">
        <f t="shared" si="0"/>
        <v>-2.403944345023469E-2</v>
      </c>
      <c r="H55" s="24"/>
      <c r="I55" s="24"/>
      <c r="J55" s="24"/>
      <c r="K55" s="24"/>
      <c r="L55" s="24"/>
      <c r="M55" s="24"/>
      <c r="N55" s="24"/>
      <c r="O55" s="24"/>
      <c r="P55" s="24"/>
      <c r="Q55" s="24"/>
      <c r="R55" s="24"/>
      <c r="S55" s="24"/>
      <c r="T55" s="24"/>
      <c r="U55" s="24"/>
      <c r="V55" s="24"/>
      <c r="W55" s="24"/>
      <c r="X55" s="24"/>
      <c r="Y55" s="24"/>
      <c r="Z55" s="24"/>
    </row>
    <row r="56" spans="1:26" ht="15.75" customHeight="1">
      <c r="A56" s="39" t="s">
        <v>694</v>
      </c>
      <c r="B56" s="24">
        <v>6.7447999999999997</v>
      </c>
      <c r="C56" s="24">
        <v>6.7004999999999999</v>
      </c>
      <c r="D56" s="24">
        <v>6.7447999999999997</v>
      </c>
      <c r="E56" s="24">
        <v>6.7004999999999999</v>
      </c>
      <c r="F56" s="3">
        <v>6.6E-3</v>
      </c>
      <c r="G56" s="3">
        <f t="shared" si="0"/>
        <v>-2.3865774687576825E-2</v>
      </c>
      <c r="H56" s="24"/>
      <c r="I56" s="24"/>
      <c r="J56" s="24"/>
      <c r="K56" s="24"/>
      <c r="L56" s="24"/>
      <c r="M56" s="24"/>
      <c r="N56" s="24"/>
      <c r="O56" s="24"/>
      <c r="P56" s="24"/>
      <c r="Q56" s="24"/>
      <c r="R56" s="24"/>
      <c r="S56" s="24"/>
      <c r="T56" s="24"/>
      <c r="U56" s="24"/>
      <c r="V56" s="24"/>
      <c r="W56" s="24"/>
      <c r="X56" s="24"/>
      <c r="Y56" s="24"/>
      <c r="Z56" s="24"/>
    </row>
    <row r="57" spans="1:26" ht="15.75" customHeight="1">
      <c r="A57" s="39" t="s">
        <v>697</v>
      </c>
      <c r="B57" s="24">
        <v>6.7447999999999997</v>
      </c>
      <c r="C57" s="24">
        <v>6.7447999999999997</v>
      </c>
      <c r="D57" s="24">
        <v>6.7447999999999997</v>
      </c>
      <c r="E57" s="24">
        <v>6.7447999999999997</v>
      </c>
      <c r="F57" s="3">
        <v>0</v>
      </c>
      <c r="G57" s="3">
        <f t="shared" si="0"/>
        <v>-2.3865774687576825E-2</v>
      </c>
      <c r="H57" s="24"/>
      <c r="I57" s="24"/>
      <c r="J57" s="24"/>
      <c r="K57" s="24"/>
      <c r="L57" s="24"/>
      <c r="M57" s="24"/>
      <c r="N57" s="24"/>
      <c r="O57" s="24"/>
      <c r="P57" s="24"/>
      <c r="Q57" s="24"/>
      <c r="R57" s="24"/>
      <c r="S57" s="24"/>
      <c r="T57" s="24"/>
      <c r="U57" s="24"/>
      <c r="V57" s="24"/>
      <c r="W57" s="24"/>
      <c r="X57" s="24"/>
      <c r="Y57" s="24"/>
      <c r="Z57" s="24"/>
    </row>
    <row r="58" spans="1:26" ht="15.75" customHeight="1">
      <c r="A58" s="39" t="s">
        <v>699</v>
      </c>
      <c r="B58" s="24">
        <v>6.7447999999999997</v>
      </c>
      <c r="C58" s="24">
        <v>6.7447999999999997</v>
      </c>
      <c r="D58" s="24">
        <v>6.7447999999999997</v>
      </c>
      <c r="E58" s="24">
        <v>6.7447999999999997</v>
      </c>
      <c r="F58" s="3">
        <v>0</v>
      </c>
      <c r="G58" s="3">
        <f t="shared" si="0"/>
        <v>-2.3865774687576825E-2</v>
      </c>
      <c r="H58" s="24"/>
      <c r="I58" s="24"/>
      <c r="J58" s="24"/>
      <c r="K58" s="24"/>
      <c r="L58" s="24"/>
      <c r="M58" s="24"/>
      <c r="N58" s="24"/>
      <c r="O58" s="24"/>
      <c r="P58" s="24"/>
      <c r="Q58" s="24"/>
      <c r="R58" s="24"/>
      <c r="S58" s="24"/>
      <c r="T58" s="24"/>
      <c r="U58" s="24"/>
      <c r="V58" s="24"/>
      <c r="W58" s="24"/>
      <c r="X58" s="24"/>
      <c r="Y58" s="24"/>
      <c r="Z58" s="24"/>
    </row>
    <row r="59" spans="1:26" ht="15.75" customHeight="1">
      <c r="A59" s="39" t="s">
        <v>701</v>
      </c>
      <c r="B59" s="24">
        <v>6.7447999999999997</v>
      </c>
      <c r="C59" s="24">
        <v>6.7447999999999997</v>
      </c>
      <c r="D59" s="24">
        <v>6.7447999999999997</v>
      </c>
      <c r="E59" s="24">
        <v>6.7447999999999997</v>
      </c>
      <c r="F59" s="3">
        <v>0</v>
      </c>
      <c r="G59" s="3">
        <f t="shared" si="0"/>
        <v>-2.3865774687576825E-2</v>
      </c>
      <c r="H59" s="24"/>
      <c r="I59" s="24"/>
      <c r="J59" s="24"/>
      <c r="K59" s="24"/>
      <c r="L59" s="24"/>
      <c r="M59" s="24"/>
      <c r="N59" s="24"/>
      <c r="O59" s="24"/>
      <c r="P59" s="24"/>
      <c r="Q59" s="24"/>
      <c r="R59" s="24"/>
      <c r="S59" s="24"/>
      <c r="T59" s="24"/>
      <c r="U59" s="24"/>
      <c r="V59" s="24"/>
      <c r="W59" s="24"/>
      <c r="X59" s="24"/>
      <c r="Y59" s="24"/>
      <c r="Z59" s="24"/>
    </row>
    <row r="60" spans="1:26" ht="15.75" customHeight="1">
      <c r="A60" s="39" t="s">
        <v>703</v>
      </c>
      <c r="B60" s="24">
        <v>6.7447999999999997</v>
      </c>
      <c r="C60" s="24">
        <v>6.7447999999999997</v>
      </c>
      <c r="D60" s="24">
        <v>6.7447999999999997</v>
      </c>
      <c r="E60" s="24">
        <v>6.7447999999999997</v>
      </c>
      <c r="F60" s="3">
        <v>0</v>
      </c>
      <c r="G60" s="3">
        <f t="shared" si="0"/>
        <v>-2.3865774687576825E-2</v>
      </c>
      <c r="H60" s="24"/>
      <c r="I60" s="24"/>
      <c r="J60" s="24"/>
      <c r="K60" s="24"/>
      <c r="L60" s="24"/>
      <c r="M60" s="24"/>
      <c r="N60" s="24"/>
      <c r="O60" s="24"/>
      <c r="P60" s="24"/>
      <c r="Q60" s="24"/>
      <c r="R60" s="24"/>
      <c r="S60" s="24"/>
      <c r="T60" s="24"/>
      <c r="U60" s="24"/>
      <c r="V60" s="24"/>
      <c r="W60" s="24"/>
      <c r="X60" s="24"/>
      <c r="Y60" s="24"/>
      <c r="Z60" s="24"/>
    </row>
    <row r="61" spans="1:26" ht="15.75" customHeight="1">
      <c r="A61" s="39" t="s">
        <v>705</v>
      </c>
      <c r="B61" s="24">
        <v>6.7447999999999997</v>
      </c>
      <c r="C61" s="24">
        <v>6.7447999999999997</v>
      </c>
      <c r="D61" s="24">
        <v>6.7447999999999997</v>
      </c>
      <c r="E61" s="24">
        <v>6.7447999999999997</v>
      </c>
      <c r="F61" s="3">
        <v>0</v>
      </c>
      <c r="G61" s="3">
        <f t="shared" si="0"/>
        <v>-2.3865774687576825E-2</v>
      </c>
      <c r="H61" s="24"/>
      <c r="I61" s="24"/>
      <c r="J61" s="24"/>
      <c r="K61" s="24"/>
      <c r="L61" s="24"/>
      <c r="M61" s="24"/>
      <c r="N61" s="24"/>
      <c r="O61" s="24"/>
      <c r="P61" s="24"/>
      <c r="Q61" s="24"/>
      <c r="R61" s="24"/>
      <c r="S61" s="24"/>
      <c r="T61" s="24"/>
      <c r="U61" s="24"/>
      <c r="V61" s="24"/>
      <c r="W61" s="24"/>
      <c r="X61" s="24"/>
      <c r="Y61" s="24"/>
      <c r="Z61" s="24"/>
    </row>
    <row r="62" spans="1:26" ht="15.75" customHeight="1">
      <c r="A62" s="39" t="s">
        <v>707</v>
      </c>
      <c r="B62" s="24">
        <v>6.7453000000000003</v>
      </c>
      <c r="C62" s="24">
        <v>6.7415000000000003</v>
      </c>
      <c r="D62" s="24">
        <v>6.7458999999999998</v>
      </c>
      <c r="E62" s="24">
        <v>6.7214999999999998</v>
      </c>
      <c r="F62" s="3">
        <v>-2.9999999999999997E-4</v>
      </c>
      <c r="G62" s="3">
        <f t="shared" si="0"/>
        <v>-2.370657832180708E-2</v>
      </c>
      <c r="H62" s="24"/>
      <c r="I62" s="24"/>
      <c r="J62" s="24"/>
      <c r="K62" s="24"/>
      <c r="L62" s="24"/>
      <c r="M62" s="24"/>
      <c r="N62" s="24"/>
      <c r="O62" s="24"/>
      <c r="P62" s="24"/>
      <c r="Q62" s="24"/>
      <c r="R62" s="24"/>
      <c r="S62" s="24"/>
      <c r="T62" s="24"/>
      <c r="U62" s="24"/>
      <c r="V62" s="24"/>
      <c r="W62" s="24"/>
      <c r="X62" s="24"/>
      <c r="Y62" s="24"/>
      <c r="Z62" s="24"/>
    </row>
    <row r="63" spans="1:26" ht="15.75" customHeight="1">
      <c r="A63" s="39" t="s">
        <v>710</v>
      </c>
      <c r="B63" s="24">
        <v>6.7431000000000001</v>
      </c>
      <c r="C63" s="24">
        <v>6.7222</v>
      </c>
      <c r="D63" s="24">
        <v>6.7496</v>
      </c>
      <c r="E63" s="24">
        <v>6.7222</v>
      </c>
      <c r="F63" s="3">
        <v>3.2000000000000002E-3</v>
      </c>
      <c r="G63" s="3">
        <f t="shared" si="0"/>
        <v>-2.317109963694523E-2</v>
      </c>
      <c r="H63" s="24"/>
      <c r="I63" s="24"/>
      <c r="J63" s="24"/>
      <c r="K63" s="24"/>
      <c r="L63" s="24"/>
      <c r="M63" s="24"/>
      <c r="N63" s="24"/>
      <c r="O63" s="24"/>
      <c r="P63" s="24"/>
      <c r="Q63" s="24"/>
      <c r="R63" s="24"/>
      <c r="S63" s="24"/>
      <c r="T63" s="24"/>
      <c r="U63" s="24"/>
      <c r="V63" s="24"/>
      <c r="W63" s="24"/>
      <c r="X63" s="24"/>
      <c r="Y63" s="24"/>
      <c r="Z63" s="24"/>
    </row>
    <row r="64" spans="1:26" ht="15.75" customHeight="1">
      <c r="A64" s="39" t="s">
        <v>712</v>
      </c>
      <c r="B64" s="24">
        <v>6.7328999999999999</v>
      </c>
      <c r="C64" s="24">
        <v>6.7466999999999997</v>
      </c>
      <c r="D64" s="24">
        <v>6.7553999999999998</v>
      </c>
      <c r="E64" s="24">
        <v>6.73</v>
      </c>
      <c r="F64" s="3">
        <v>-1.8E-3</v>
      </c>
      <c r="G64" s="3">
        <f t="shared" si="0"/>
        <v>-2.2331700617432143E-2</v>
      </c>
      <c r="H64" s="24"/>
      <c r="I64" s="24"/>
      <c r="J64" s="24"/>
      <c r="K64" s="24"/>
      <c r="L64" s="24"/>
      <c r="M64" s="24"/>
      <c r="N64" s="24"/>
      <c r="O64" s="24"/>
      <c r="P64" s="24"/>
      <c r="Q64" s="24"/>
      <c r="R64" s="24"/>
      <c r="S64" s="24"/>
      <c r="T64" s="24"/>
      <c r="U64" s="24"/>
      <c r="V64" s="24"/>
      <c r="W64" s="24"/>
      <c r="X64" s="24"/>
      <c r="Y64" s="24"/>
      <c r="Z64" s="24"/>
    </row>
    <row r="65" spans="1:26" ht="15.75" customHeight="1">
      <c r="A65" s="39" t="s">
        <v>714</v>
      </c>
      <c r="B65" s="24">
        <v>6.7610000000000001</v>
      </c>
      <c r="C65" s="24">
        <v>6.7465000000000002</v>
      </c>
      <c r="D65" s="24">
        <v>6.7613000000000003</v>
      </c>
      <c r="E65" s="24">
        <v>6.7392000000000003</v>
      </c>
      <c r="F65" s="3">
        <v>-1E-3</v>
      </c>
      <c r="G65" s="3">
        <f t="shared" si="0"/>
        <v>-2.1477829201030803E-2</v>
      </c>
      <c r="H65" s="24"/>
      <c r="I65" s="24"/>
      <c r="J65" s="24"/>
      <c r="K65" s="24"/>
      <c r="L65" s="24"/>
      <c r="M65" s="24"/>
      <c r="N65" s="24"/>
      <c r="O65" s="24"/>
      <c r="P65" s="24"/>
      <c r="Q65" s="24"/>
      <c r="R65" s="24"/>
      <c r="S65" s="24"/>
      <c r="T65" s="24"/>
      <c r="U65" s="24"/>
      <c r="V65" s="24"/>
      <c r="W65" s="24"/>
      <c r="X65" s="24"/>
      <c r="Y65" s="24"/>
      <c r="Z65" s="24"/>
    </row>
    <row r="66" spans="1:26" ht="15.75" customHeight="1">
      <c r="A66" s="39" t="s">
        <v>716</v>
      </c>
      <c r="B66" s="24">
        <v>6.7603999999999997</v>
      </c>
      <c r="C66" s="24">
        <v>6.7584</v>
      </c>
      <c r="D66" s="24">
        <v>6.7664999999999997</v>
      </c>
      <c r="E66" s="24">
        <v>6.7506000000000004</v>
      </c>
      <c r="F66" s="3">
        <v>-2E-3</v>
      </c>
      <c r="G66" s="3">
        <f t="shared" si="0"/>
        <v>-2.0725264562846714E-2</v>
      </c>
      <c r="H66" s="24"/>
      <c r="I66" s="24"/>
      <c r="J66" s="24"/>
      <c r="K66" s="24"/>
      <c r="L66" s="24"/>
      <c r="M66" s="24"/>
      <c r="N66" s="24"/>
      <c r="O66" s="24"/>
      <c r="P66" s="24"/>
      <c r="Q66" s="24"/>
      <c r="R66" s="24"/>
      <c r="S66" s="24"/>
      <c r="T66" s="24"/>
      <c r="U66" s="24"/>
      <c r="V66" s="24"/>
      <c r="W66" s="24"/>
      <c r="X66" s="24"/>
      <c r="Y66" s="24"/>
      <c r="Z66" s="24"/>
    </row>
    <row r="67" spans="1:26" ht="15.75" customHeight="1">
      <c r="A67" s="39" t="s">
        <v>719</v>
      </c>
      <c r="B67" s="24">
        <v>6.7679999999999998</v>
      </c>
      <c r="C67" s="24">
        <v>6.7434000000000003</v>
      </c>
      <c r="D67" s="24">
        <v>6.7713999999999999</v>
      </c>
      <c r="E67" s="24">
        <v>6.7350000000000003</v>
      </c>
      <c r="F67" s="3">
        <v>6.9999999999999999E-4</v>
      </c>
      <c r="G67" s="3">
        <f t="shared" si="0"/>
        <v>-2.0016117115326998E-2</v>
      </c>
      <c r="H67" s="24"/>
      <c r="I67" s="24"/>
      <c r="J67" s="24"/>
      <c r="K67" s="24"/>
      <c r="L67" s="24"/>
      <c r="M67" s="24"/>
      <c r="N67" s="24"/>
      <c r="O67" s="24"/>
      <c r="P67" s="24"/>
      <c r="Q67" s="24"/>
      <c r="R67" s="24"/>
      <c r="S67" s="24"/>
      <c r="T67" s="24"/>
      <c r="U67" s="24"/>
      <c r="V67" s="24"/>
      <c r="W67" s="24"/>
      <c r="X67" s="24"/>
      <c r="Y67" s="24"/>
      <c r="Z67" s="24"/>
    </row>
    <row r="68" spans="1:26" ht="15.75" customHeight="1">
      <c r="A68" s="39" t="s">
        <v>721</v>
      </c>
      <c r="B68" s="24">
        <v>6.7667000000000002</v>
      </c>
      <c r="C68" s="24">
        <v>6.7725</v>
      </c>
      <c r="D68" s="24">
        <v>6.7725</v>
      </c>
      <c r="E68" s="24">
        <v>6.7526000000000002</v>
      </c>
      <c r="F68" s="3">
        <v>-8.9999999999999998E-4</v>
      </c>
      <c r="G68" s="3">
        <f t="shared" si="0"/>
        <v>-1.9856920749557253E-2</v>
      </c>
      <c r="H68" s="24"/>
      <c r="I68" s="24"/>
      <c r="J68" s="24"/>
      <c r="K68" s="24"/>
      <c r="L68" s="24"/>
      <c r="M68" s="24"/>
      <c r="N68" s="24"/>
      <c r="O68" s="24"/>
      <c r="P68" s="24"/>
      <c r="Q68" s="24"/>
      <c r="R68" s="24"/>
      <c r="S68" s="24"/>
      <c r="T68" s="24"/>
      <c r="U68" s="24"/>
      <c r="V68" s="24"/>
      <c r="W68" s="24"/>
      <c r="X68" s="24"/>
      <c r="Y68" s="24"/>
      <c r="Z68" s="24"/>
    </row>
    <row r="69" spans="1:26" ht="15.75" customHeight="1">
      <c r="A69" s="39" t="s">
        <v>723</v>
      </c>
      <c r="B69" s="24">
        <v>6.7721</v>
      </c>
      <c r="C69" s="24">
        <v>6.7675999999999998</v>
      </c>
      <c r="D69" s="24">
        <v>6.7778999999999998</v>
      </c>
      <c r="E69" s="24">
        <v>6.7583000000000002</v>
      </c>
      <c r="F69" s="3">
        <v>1.6999999999999999E-3</v>
      </c>
      <c r="G69" s="3">
        <f t="shared" si="0"/>
        <v>-1.907541131759679E-2</v>
      </c>
      <c r="H69" s="24"/>
      <c r="I69" s="24"/>
      <c r="J69" s="24"/>
      <c r="K69" s="24"/>
      <c r="L69" s="24"/>
      <c r="M69" s="24"/>
      <c r="N69" s="24"/>
      <c r="O69" s="24"/>
      <c r="P69" s="24"/>
      <c r="Q69" s="24"/>
      <c r="R69" s="24"/>
      <c r="S69" s="24"/>
      <c r="T69" s="24"/>
      <c r="U69" s="24"/>
      <c r="V69" s="24"/>
      <c r="W69" s="24"/>
      <c r="X69" s="24"/>
      <c r="Y69" s="24"/>
      <c r="Z69" s="24"/>
    </row>
    <row r="70" spans="1:26" ht="15.75" customHeight="1">
      <c r="A70" s="39" t="s">
        <v>725</v>
      </c>
      <c r="B70" s="24">
        <v>6.7763999999999998</v>
      </c>
      <c r="C70" s="24">
        <v>6.7465000000000002</v>
      </c>
      <c r="D70" s="24">
        <v>6.7797000000000001</v>
      </c>
      <c r="E70" s="24">
        <v>6.7465000000000002</v>
      </c>
      <c r="F70" s="3">
        <v>2.8999999999999998E-3</v>
      </c>
      <c r="G70" s="3">
        <f t="shared" si="0"/>
        <v>-1.8814908173609927E-2</v>
      </c>
      <c r="H70" s="24"/>
      <c r="I70" s="24"/>
      <c r="J70" s="24"/>
      <c r="K70" s="24"/>
      <c r="L70" s="24"/>
      <c r="M70" s="24"/>
      <c r="N70" s="24"/>
      <c r="O70" s="24"/>
      <c r="P70" s="24"/>
      <c r="Q70" s="24"/>
      <c r="R70" s="24"/>
      <c r="S70" s="24"/>
      <c r="T70" s="24"/>
      <c r="U70" s="24"/>
      <c r="V70" s="24"/>
      <c r="W70" s="24"/>
      <c r="X70" s="24"/>
      <c r="Y70" s="24"/>
      <c r="Z70" s="24"/>
    </row>
    <row r="71" spans="1:26" ht="15.75" customHeight="1">
      <c r="A71" s="39" t="s">
        <v>728</v>
      </c>
      <c r="B71" s="24">
        <v>6.7769000000000004</v>
      </c>
      <c r="C71" s="24">
        <v>6.7638999999999996</v>
      </c>
      <c r="D71" s="24">
        <v>6.7809999999999997</v>
      </c>
      <c r="E71" s="24">
        <v>6.7563000000000004</v>
      </c>
      <c r="F71" s="3">
        <v>1.8E-3</v>
      </c>
      <c r="G71" s="3">
        <f t="shared" si="0"/>
        <v>-1.8626767014063936E-2</v>
      </c>
      <c r="H71" s="24"/>
      <c r="I71" s="24"/>
      <c r="J71" s="24"/>
      <c r="K71" s="24"/>
      <c r="L71" s="24"/>
      <c r="M71" s="24"/>
      <c r="N71" s="24"/>
      <c r="O71" s="24"/>
      <c r="P71" s="24"/>
      <c r="Q71" s="24"/>
      <c r="R71" s="24"/>
      <c r="S71" s="24"/>
      <c r="T71" s="24"/>
      <c r="U71" s="24"/>
      <c r="V71" s="24"/>
      <c r="W71" s="24"/>
      <c r="X71" s="24"/>
      <c r="Y71" s="24"/>
      <c r="Z71" s="24"/>
    </row>
    <row r="72" spans="1:26" ht="15.75" customHeight="1">
      <c r="A72" s="39" t="s">
        <v>730</v>
      </c>
      <c r="B72" s="24">
        <v>6.7568000000000001</v>
      </c>
      <c r="C72" s="24">
        <v>6.7728999999999999</v>
      </c>
      <c r="D72" s="24">
        <v>6.7824</v>
      </c>
      <c r="E72" s="24">
        <v>6.7549999999999999</v>
      </c>
      <c r="F72" s="3">
        <v>-5.9999999999999995E-4</v>
      </c>
      <c r="G72" s="3">
        <f t="shared" si="0"/>
        <v>-1.8424153457629693E-2</v>
      </c>
      <c r="H72" s="24"/>
      <c r="I72" s="24"/>
      <c r="J72" s="24"/>
      <c r="K72" s="24"/>
      <c r="L72" s="24"/>
      <c r="M72" s="24"/>
      <c r="N72" s="24"/>
      <c r="O72" s="24"/>
      <c r="P72" s="24"/>
      <c r="Q72" s="24"/>
      <c r="R72" s="24"/>
      <c r="S72" s="24"/>
      <c r="T72" s="24"/>
      <c r="U72" s="24"/>
      <c r="V72" s="24"/>
      <c r="W72" s="24"/>
      <c r="X72" s="24"/>
      <c r="Y72" s="24"/>
      <c r="Z72" s="24"/>
    </row>
    <row r="73" spans="1:26" ht="15.75" customHeight="1">
      <c r="A73" s="39" t="s">
        <v>732</v>
      </c>
      <c r="B73" s="24">
        <v>6.7587000000000002</v>
      </c>
      <c r="C73" s="24">
        <v>6.7728999999999999</v>
      </c>
      <c r="D73" s="24">
        <v>6.7824999999999998</v>
      </c>
      <c r="E73" s="24">
        <v>6.7564000000000002</v>
      </c>
      <c r="F73" s="3">
        <v>-1.1999999999999999E-3</v>
      </c>
      <c r="G73" s="3">
        <f t="shared" si="0"/>
        <v>-1.8409681060741569E-2</v>
      </c>
      <c r="H73" s="24"/>
      <c r="I73" s="24"/>
      <c r="J73" s="24"/>
      <c r="K73" s="24"/>
      <c r="L73" s="24"/>
      <c r="M73" s="24"/>
      <c r="N73" s="24"/>
      <c r="O73" s="24"/>
      <c r="P73" s="24"/>
      <c r="Q73" s="24"/>
      <c r="R73" s="24"/>
      <c r="S73" s="24"/>
      <c r="T73" s="24"/>
      <c r="U73" s="24"/>
      <c r="V73" s="24"/>
      <c r="W73" s="24"/>
      <c r="X73" s="24"/>
      <c r="Y73" s="24"/>
      <c r="Z73" s="24"/>
    </row>
    <row r="74" spans="1:26" ht="15.75" customHeight="1">
      <c r="A74" s="39" t="s">
        <v>734</v>
      </c>
      <c r="B74" s="24">
        <v>6.7789999999999999</v>
      </c>
      <c r="C74" s="24">
        <v>6.7721</v>
      </c>
      <c r="D74" s="24">
        <v>6.7831000000000001</v>
      </c>
      <c r="E74" s="24">
        <v>6.7693000000000003</v>
      </c>
      <c r="F74" s="3">
        <v>4.0000000000000002E-4</v>
      </c>
      <c r="G74" s="3">
        <f t="shared" si="0"/>
        <v>-1.8322846679412572E-2</v>
      </c>
      <c r="H74" s="24"/>
      <c r="I74" s="24"/>
      <c r="J74" s="24"/>
      <c r="K74" s="24"/>
      <c r="L74" s="24"/>
      <c r="M74" s="24"/>
      <c r="N74" s="24"/>
      <c r="O74" s="24"/>
      <c r="P74" s="24"/>
      <c r="Q74" s="24"/>
      <c r="R74" s="24"/>
      <c r="S74" s="24"/>
      <c r="T74" s="24"/>
      <c r="U74" s="24"/>
      <c r="V74" s="24"/>
      <c r="W74" s="24"/>
      <c r="X74" s="24"/>
      <c r="Y74" s="24"/>
      <c r="Z74" s="24"/>
    </row>
    <row r="75" spans="1:26" ht="15.75" customHeight="1">
      <c r="A75" s="39" t="s">
        <v>736</v>
      </c>
      <c r="B75" s="24">
        <v>6.7827999999999999</v>
      </c>
      <c r="C75" s="24">
        <v>6.7759</v>
      </c>
      <c r="D75" s="24">
        <v>6.7850000000000001</v>
      </c>
      <c r="E75" s="24">
        <v>6.7656000000000001</v>
      </c>
      <c r="F75" s="3">
        <v>8.9999999999999998E-4</v>
      </c>
      <c r="G75" s="3">
        <f t="shared" si="0"/>
        <v>-1.8047871138537584E-2</v>
      </c>
      <c r="H75" s="24"/>
      <c r="I75" s="24"/>
      <c r="J75" s="24"/>
      <c r="K75" s="24"/>
      <c r="L75" s="24"/>
      <c r="M75" s="24"/>
      <c r="N75" s="24"/>
      <c r="O75" s="24"/>
      <c r="P75" s="24"/>
      <c r="Q75" s="24"/>
      <c r="R75" s="24"/>
      <c r="S75" s="24"/>
      <c r="T75" s="24"/>
      <c r="U75" s="24"/>
      <c r="V75" s="24"/>
      <c r="W75" s="24"/>
      <c r="X75" s="24"/>
      <c r="Y75" s="24"/>
      <c r="Z75" s="24"/>
    </row>
    <row r="76" spans="1:26" ht="15.75" customHeight="1">
      <c r="A76" s="39" t="s">
        <v>738</v>
      </c>
      <c r="B76" s="24">
        <v>6.7729999999999997</v>
      </c>
      <c r="C76" s="24">
        <v>6.7756999999999996</v>
      </c>
      <c r="D76" s="24">
        <v>6.7864000000000004</v>
      </c>
      <c r="E76" s="24">
        <v>6.7683999999999997</v>
      </c>
      <c r="F76" s="3">
        <v>1E-4</v>
      </c>
      <c r="G76" s="3">
        <f t="shared" si="0"/>
        <v>-1.7845257582103344E-2</v>
      </c>
      <c r="H76" s="24"/>
      <c r="I76" s="24"/>
      <c r="J76" s="24"/>
      <c r="K76" s="24"/>
      <c r="L76" s="24"/>
      <c r="M76" s="24"/>
      <c r="N76" s="24"/>
      <c r="O76" s="24"/>
      <c r="P76" s="24"/>
      <c r="Q76" s="24"/>
      <c r="R76" s="24"/>
      <c r="S76" s="24"/>
      <c r="T76" s="24"/>
      <c r="U76" s="24"/>
      <c r="V76" s="24"/>
      <c r="W76" s="24"/>
      <c r="X76" s="24"/>
      <c r="Y76" s="24"/>
      <c r="Z76" s="24"/>
    </row>
    <row r="77" spans="1:26" ht="15.75" customHeight="1">
      <c r="A77" s="39" t="s">
        <v>740</v>
      </c>
      <c r="B77" s="24">
        <v>6.7473000000000001</v>
      </c>
      <c r="C77" s="24">
        <v>6.7919</v>
      </c>
      <c r="D77" s="24">
        <v>6.7930000000000001</v>
      </c>
      <c r="E77" s="24">
        <v>6.7472000000000003</v>
      </c>
      <c r="F77" s="3">
        <v>-6.1000000000000004E-3</v>
      </c>
      <c r="G77" s="3">
        <f t="shared" si="0"/>
        <v>-1.6890079387485012E-2</v>
      </c>
      <c r="H77" s="24"/>
      <c r="I77" s="24"/>
      <c r="J77" s="24"/>
      <c r="K77" s="24"/>
      <c r="L77" s="24"/>
      <c r="M77" s="24"/>
      <c r="N77" s="24"/>
      <c r="O77" s="24"/>
      <c r="P77" s="24"/>
      <c r="Q77" s="24"/>
      <c r="R77" s="24"/>
      <c r="S77" s="24"/>
      <c r="T77" s="24"/>
      <c r="U77" s="24"/>
      <c r="V77" s="24"/>
      <c r="W77" s="24"/>
      <c r="X77" s="24"/>
      <c r="Y77" s="24"/>
      <c r="Z77" s="24"/>
    </row>
    <row r="78" spans="1:26" ht="15.75" customHeight="1">
      <c r="A78" s="39" t="s">
        <v>743</v>
      </c>
      <c r="B78" s="24">
        <v>6.7629999999999999</v>
      </c>
      <c r="C78" s="24">
        <v>6.7933000000000003</v>
      </c>
      <c r="D78" s="24">
        <v>6.7934000000000001</v>
      </c>
      <c r="E78" s="24">
        <v>6.7393999999999998</v>
      </c>
      <c r="F78" s="3">
        <v>-3.8E-3</v>
      </c>
      <c r="G78" s="3">
        <f t="shared" si="0"/>
        <v>-1.6832189799932389E-2</v>
      </c>
      <c r="H78" s="24"/>
      <c r="I78" s="24"/>
      <c r="J78" s="24"/>
      <c r="K78" s="24"/>
      <c r="L78" s="24"/>
      <c r="M78" s="24"/>
      <c r="N78" s="24"/>
      <c r="O78" s="24"/>
      <c r="P78" s="24"/>
      <c r="Q78" s="24"/>
      <c r="R78" s="24"/>
      <c r="S78" s="24"/>
      <c r="T78" s="24"/>
      <c r="U78" s="24"/>
      <c r="V78" s="24"/>
      <c r="W78" s="24"/>
      <c r="X78" s="24"/>
      <c r="Y78" s="24"/>
      <c r="Z78" s="24"/>
    </row>
    <row r="79" spans="1:26" ht="15.75" customHeight="1">
      <c r="A79" s="39" t="s">
        <v>745</v>
      </c>
      <c r="B79" s="24">
        <v>6.7923</v>
      </c>
      <c r="C79" s="24">
        <v>6.7435</v>
      </c>
      <c r="D79" s="24">
        <v>6.7938999999999998</v>
      </c>
      <c r="E79" s="24">
        <v>6.7435</v>
      </c>
      <c r="F79" s="3">
        <v>7.0000000000000001E-3</v>
      </c>
      <c r="G79" s="3">
        <f t="shared" si="0"/>
        <v>-1.6759827815491644E-2</v>
      </c>
      <c r="H79" s="24"/>
      <c r="I79" s="24"/>
      <c r="J79" s="24"/>
      <c r="K79" s="24"/>
      <c r="L79" s="24"/>
      <c r="M79" s="24"/>
      <c r="N79" s="24"/>
      <c r="O79" s="24"/>
      <c r="P79" s="24"/>
      <c r="Q79" s="24"/>
      <c r="R79" s="24"/>
      <c r="S79" s="24"/>
      <c r="T79" s="24"/>
      <c r="U79" s="24"/>
      <c r="V79" s="24"/>
      <c r="W79" s="24"/>
      <c r="X79" s="24"/>
      <c r="Y79" s="24"/>
      <c r="Z79" s="24"/>
    </row>
    <row r="80" spans="1:26" ht="15.75" customHeight="1">
      <c r="A80" s="39" t="s">
        <v>747</v>
      </c>
      <c r="B80" s="24">
        <v>6.774</v>
      </c>
      <c r="C80" s="24">
        <v>6.7911999999999999</v>
      </c>
      <c r="D80" s="24">
        <v>6.7956000000000003</v>
      </c>
      <c r="E80" s="24">
        <v>6.7660999999999998</v>
      </c>
      <c r="F80" s="3">
        <v>-2.7000000000000001E-3</v>
      </c>
      <c r="G80" s="3">
        <f t="shared" si="0"/>
        <v>-1.6513797068392903E-2</v>
      </c>
      <c r="H80" s="24"/>
      <c r="I80" s="24"/>
      <c r="J80" s="24"/>
      <c r="K80" s="24"/>
      <c r="L80" s="24"/>
      <c r="M80" s="24"/>
      <c r="N80" s="24"/>
      <c r="O80" s="24"/>
      <c r="P80" s="24"/>
      <c r="Q80" s="24"/>
      <c r="R80" s="24"/>
      <c r="S80" s="24"/>
      <c r="T80" s="24"/>
      <c r="U80" s="24"/>
      <c r="V80" s="24"/>
      <c r="W80" s="24"/>
      <c r="X80" s="24"/>
      <c r="Y80" s="24"/>
      <c r="Z80" s="24"/>
    </row>
    <row r="81" spans="1:26" ht="15.75" customHeight="1">
      <c r="A81" s="39" t="s">
        <v>749</v>
      </c>
      <c r="B81" s="24">
        <v>6.7645</v>
      </c>
      <c r="C81" s="24">
        <v>6.7378999999999998</v>
      </c>
      <c r="D81" s="24">
        <v>6.8010000000000002</v>
      </c>
      <c r="E81" s="24">
        <v>6.7378999999999998</v>
      </c>
      <c r="F81" s="3">
        <v>4.4000000000000003E-3</v>
      </c>
      <c r="G81" s="3">
        <f t="shared" si="0"/>
        <v>-1.5732287636432439E-2</v>
      </c>
      <c r="H81" s="24"/>
      <c r="I81" s="24"/>
      <c r="J81" s="24"/>
      <c r="K81" s="24"/>
      <c r="L81" s="24"/>
      <c r="M81" s="24"/>
      <c r="N81" s="24"/>
      <c r="O81" s="24"/>
      <c r="P81" s="24"/>
      <c r="Q81" s="24"/>
      <c r="R81" s="24"/>
      <c r="S81" s="24"/>
      <c r="T81" s="24"/>
      <c r="U81" s="24"/>
      <c r="V81" s="24"/>
      <c r="W81" s="24"/>
      <c r="X81" s="24"/>
      <c r="Y81" s="24"/>
      <c r="Z81" s="24"/>
    </row>
    <row r="82" spans="1:26" ht="15.75" customHeight="1">
      <c r="A82" s="39" t="s">
        <v>751</v>
      </c>
      <c r="B82" s="24">
        <v>6.7885</v>
      </c>
      <c r="C82" s="24">
        <v>6.7820999999999998</v>
      </c>
      <c r="D82" s="24">
        <v>6.8013000000000003</v>
      </c>
      <c r="E82" s="24">
        <v>6.7793000000000001</v>
      </c>
      <c r="F82" s="3">
        <v>-5.0000000000000001E-4</v>
      </c>
      <c r="G82" s="3">
        <f t="shared" si="0"/>
        <v>-1.5688870445767941E-2</v>
      </c>
      <c r="H82" s="24"/>
      <c r="I82" s="24"/>
      <c r="J82" s="24"/>
      <c r="K82" s="24"/>
      <c r="L82" s="24"/>
      <c r="M82" s="24"/>
      <c r="N82" s="24"/>
      <c r="O82" s="24"/>
      <c r="P82" s="24"/>
      <c r="Q82" s="24"/>
      <c r="R82" s="24"/>
      <c r="S82" s="24"/>
      <c r="T82" s="24"/>
      <c r="U82" s="24"/>
      <c r="V82" s="24"/>
      <c r="W82" s="24"/>
      <c r="X82" s="24"/>
      <c r="Y82" s="24"/>
      <c r="Z82" s="24"/>
    </row>
    <row r="83" spans="1:26" ht="15.75" customHeight="1">
      <c r="A83" s="39" t="s">
        <v>753</v>
      </c>
      <c r="B83" s="24">
        <v>6.798</v>
      </c>
      <c r="C83" s="24">
        <v>6.7965999999999998</v>
      </c>
      <c r="D83" s="24">
        <v>6.8018999999999998</v>
      </c>
      <c r="E83" s="24">
        <v>6.7866</v>
      </c>
      <c r="F83" s="3">
        <v>2.8E-3</v>
      </c>
      <c r="G83" s="3">
        <f t="shared" si="0"/>
        <v>-1.5602036064439072E-2</v>
      </c>
      <c r="H83" s="24"/>
      <c r="I83" s="24"/>
      <c r="J83" s="24"/>
      <c r="K83" s="24"/>
      <c r="L83" s="24"/>
      <c r="M83" s="24"/>
      <c r="N83" s="24"/>
      <c r="O83" s="24"/>
      <c r="P83" s="24"/>
      <c r="Q83" s="24"/>
      <c r="R83" s="24"/>
      <c r="S83" s="24"/>
      <c r="T83" s="24"/>
      <c r="U83" s="24"/>
      <c r="V83" s="24"/>
      <c r="W83" s="24"/>
      <c r="X83" s="24"/>
      <c r="Y83" s="24"/>
      <c r="Z83" s="24"/>
    </row>
    <row r="84" spans="1:26" ht="15.75" customHeight="1">
      <c r="A84" s="39" t="s">
        <v>755</v>
      </c>
      <c r="B84" s="24">
        <v>6.7919999999999998</v>
      </c>
      <c r="C84" s="24">
        <v>6.8049999999999997</v>
      </c>
      <c r="D84" s="24">
        <v>6.8057999999999996</v>
      </c>
      <c r="E84" s="24">
        <v>6.7782</v>
      </c>
      <c r="F84" s="3">
        <v>-2.3999999999999998E-3</v>
      </c>
      <c r="G84" s="3">
        <f t="shared" si="0"/>
        <v>-1.5037612585800973E-2</v>
      </c>
      <c r="H84" s="24"/>
      <c r="I84" s="24"/>
      <c r="J84" s="24"/>
      <c r="K84" s="24"/>
      <c r="L84" s="24"/>
      <c r="M84" s="24"/>
      <c r="N84" s="24"/>
      <c r="O84" s="24"/>
      <c r="P84" s="24"/>
      <c r="Q84" s="24"/>
      <c r="R84" s="24"/>
      <c r="S84" s="24"/>
      <c r="T84" s="24"/>
      <c r="U84" s="24"/>
      <c r="V84" s="24"/>
      <c r="W84" s="24"/>
      <c r="X84" s="24"/>
      <c r="Y84" s="24"/>
      <c r="Z84" s="24"/>
    </row>
    <row r="85" spans="1:26" ht="15.75" customHeight="1">
      <c r="A85" s="39" t="s">
        <v>758</v>
      </c>
      <c r="B85" s="24">
        <v>6.8079999999999998</v>
      </c>
      <c r="C85" s="24">
        <v>6.7911999999999999</v>
      </c>
      <c r="D85" s="24">
        <v>6.8112000000000004</v>
      </c>
      <c r="E85" s="24">
        <v>6.7911999999999999</v>
      </c>
      <c r="F85" s="3">
        <v>1.5E-3</v>
      </c>
      <c r="G85" s="3">
        <f t="shared" si="0"/>
        <v>-1.4256103153840381E-2</v>
      </c>
      <c r="H85" s="24"/>
      <c r="I85" s="24"/>
      <c r="J85" s="24"/>
      <c r="K85" s="24"/>
      <c r="L85" s="24"/>
      <c r="M85" s="24"/>
      <c r="N85" s="24"/>
      <c r="O85" s="24"/>
      <c r="P85" s="24"/>
      <c r="Q85" s="24"/>
      <c r="R85" s="24"/>
      <c r="S85" s="24"/>
      <c r="T85" s="24"/>
      <c r="U85" s="24"/>
      <c r="V85" s="24"/>
      <c r="W85" s="24"/>
      <c r="X85" s="24"/>
      <c r="Y85" s="24"/>
      <c r="Z85" s="24"/>
    </row>
    <row r="86" spans="1:26" ht="15.75" customHeight="1">
      <c r="A86" s="39" t="s">
        <v>760</v>
      </c>
      <c r="B86" s="24">
        <v>6.7885</v>
      </c>
      <c r="C86" s="24">
        <v>6.8173000000000004</v>
      </c>
      <c r="D86" s="24">
        <v>6.8235000000000001</v>
      </c>
      <c r="E86" s="24">
        <v>6.7732999999999999</v>
      </c>
      <c r="F86" s="3">
        <v>-4.1000000000000003E-3</v>
      </c>
      <c r="G86" s="3">
        <f t="shared" si="0"/>
        <v>-1.2475998336597087E-2</v>
      </c>
      <c r="H86" s="24"/>
      <c r="I86" s="24"/>
      <c r="J86" s="24"/>
      <c r="K86" s="24"/>
      <c r="L86" s="24"/>
      <c r="M86" s="24"/>
      <c r="N86" s="24"/>
      <c r="O86" s="24"/>
      <c r="P86" s="24"/>
      <c r="Q86" s="24"/>
      <c r="R86" s="24"/>
      <c r="S86" s="24"/>
      <c r="T86" s="24"/>
      <c r="U86" s="24"/>
      <c r="V86" s="24"/>
      <c r="W86" s="24"/>
      <c r="X86" s="24"/>
      <c r="Y86" s="24"/>
      <c r="Z86" s="24"/>
    </row>
    <row r="87" spans="1:26" ht="15.75" customHeight="1">
      <c r="A87" s="39" t="s">
        <v>762</v>
      </c>
      <c r="B87" s="24">
        <v>6.8239999999999998</v>
      </c>
      <c r="C87" s="24">
        <v>6.8269000000000002</v>
      </c>
      <c r="D87" s="24">
        <v>6.8277999999999999</v>
      </c>
      <c r="E87" s="24">
        <v>6.7950999999999997</v>
      </c>
      <c r="F87" s="3">
        <v>-5.0000000000000001E-4</v>
      </c>
      <c r="G87" s="3">
        <f t="shared" si="0"/>
        <v>-1.1853685270406365E-2</v>
      </c>
      <c r="H87" s="24"/>
      <c r="I87" s="24"/>
      <c r="J87" s="24"/>
      <c r="K87" s="24"/>
      <c r="L87" s="24"/>
      <c r="M87" s="24"/>
      <c r="N87" s="24"/>
      <c r="O87" s="24"/>
      <c r="P87" s="24"/>
      <c r="Q87" s="24"/>
      <c r="R87" s="24"/>
      <c r="S87" s="24"/>
      <c r="T87" s="24"/>
      <c r="U87" s="24"/>
      <c r="V87" s="24"/>
      <c r="W87" s="24"/>
      <c r="X87" s="24"/>
      <c r="Y87" s="24"/>
      <c r="Z87" s="24"/>
    </row>
    <row r="88" spans="1:26" ht="15.75" customHeight="1">
      <c r="A88" s="39" t="s">
        <v>765</v>
      </c>
      <c r="B88" s="24">
        <v>6.8273999999999999</v>
      </c>
      <c r="C88" s="24">
        <v>6.7823000000000002</v>
      </c>
      <c r="D88" s="24">
        <v>6.8307000000000002</v>
      </c>
      <c r="E88" s="24">
        <v>6.7823000000000002</v>
      </c>
      <c r="F88" s="3">
        <v>6.6E-3</v>
      </c>
      <c r="G88" s="3">
        <f t="shared" si="0"/>
        <v>-1.1433985760649757E-2</v>
      </c>
      <c r="H88" s="24"/>
      <c r="I88" s="24"/>
      <c r="J88" s="24"/>
      <c r="K88" s="24"/>
      <c r="L88" s="24"/>
      <c r="M88" s="24"/>
      <c r="N88" s="24"/>
      <c r="O88" s="24"/>
      <c r="P88" s="24"/>
      <c r="Q88" s="24"/>
      <c r="R88" s="24"/>
      <c r="S88" s="24"/>
      <c r="T88" s="24"/>
      <c r="U88" s="24"/>
      <c r="V88" s="24"/>
      <c r="W88" s="24"/>
      <c r="X88" s="24"/>
      <c r="Y88" s="24"/>
      <c r="Z88" s="24"/>
    </row>
    <row r="89" spans="1:26" ht="15.75" customHeight="1">
      <c r="A89" s="39" t="s">
        <v>766</v>
      </c>
      <c r="B89" s="24">
        <v>6.8164999999999996</v>
      </c>
      <c r="C89" s="24">
        <v>6.8484999999999996</v>
      </c>
      <c r="D89" s="24">
        <v>6.8484999999999996</v>
      </c>
      <c r="E89" s="24">
        <v>6.8164999999999996</v>
      </c>
      <c r="F89" s="3">
        <v>-5.4000000000000003E-3</v>
      </c>
      <c r="G89" s="3">
        <f t="shared" si="0"/>
        <v>-8.8578991145578777E-3</v>
      </c>
      <c r="H89" s="24"/>
      <c r="I89" s="24"/>
      <c r="J89" s="24"/>
      <c r="K89" s="24"/>
      <c r="L89" s="24"/>
      <c r="M89" s="24"/>
      <c r="N89" s="24"/>
      <c r="O89" s="24"/>
      <c r="P89" s="24"/>
      <c r="Q89" s="24"/>
      <c r="R89" s="24"/>
      <c r="S89" s="24"/>
      <c r="T89" s="24"/>
      <c r="U89" s="24"/>
      <c r="V89" s="24"/>
      <c r="W89" s="24"/>
      <c r="X89" s="24"/>
      <c r="Y89" s="24"/>
      <c r="Z89" s="24"/>
    </row>
    <row r="90" spans="1:26" ht="15.75" customHeight="1">
      <c r="A90" s="39" t="s">
        <v>769</v>
      </c>
      <c r="B90" s="24">
        <v>6.8520000000000003</v>
      </c>
      <c r="C90" s="24">
        <v>6.8948999999999998</v>
      </c>
      <c r="D90" s="24">
        <v>6.8959999999999999</v>
      </c>
      <c r="E90" s="24">
        <v>6.8441000000000001</v>
      </c>
      <c r="F90" s="3">
        <v>-7.4999999999999997E-3</v>
      </c>
      <c r="G90" s="3">
        <f>(D90-AVERAGE(D89:E362))/AVERAGE(D89:E362)</f>
        <v>-1.3678681021479693E-2</v>
      </c>
      <c r="H90" s="24"/>
      <c r="I90" s="24"/>
      <c r="J90" s="24"/>
      <c r="K90" s="24"/>
      <c r="L90" s="24"/>
      <c r="M90" s="24"/>
      <c r="N90" s="24"/>
      <c r="O90" s="24"/>
      <c r="P90" s="24"/>
      <c r="Q90" s="24"/>
      <c r="R90" s="24"/>
      <c r="S90" s="24"/>
      <c r="T90" s="24"/>
      <c r="U90" s="24"/>
      <c r="V90" s="24"/>
      <c r="W90" s="24"/>
      <c r="X90" s="24"/>
      <c r="Y90" s="24"/>
      <c r="Z90" s="24"/>
    </row>
    <row r="91" spans="1:26" ht="15.75" customHeight="1">
      <c r="A91" s="39" t="s">
        <v>772</v>
      </c>
      <c r="B91" s="24">
        <v>6.851</v>
      </c>
      <c r="C91" s="24">
        <v>6.8506999999999998</v>
      </c>
      <c r="D91" s="24">
        <v>6.8531000000000004</v>
      </c>
      <c r="E91" s="24">
        <v>6.8440000000000003</v>
      </c>
      <c r="F91" s="3">
        <v>-2.5999999999999999E-3</v>
      </c>
      <c r="G91" s="3">
        <f t="shared" ref="G91:G200" si="1">(D91-6.909705474)/6.909705474</f>
        <v>-8.1921688577025285E-3</v>
      </c>
      <c r="H91" s="24"/>
      <c r="I91" s="24"/>
      <c r="J91" s="24"/>
      <c r="K91" s="24"/>
      <c r="L91" s="24"/>
      <c r="M91" s="24"/>
      <c r="N91" s="24"/>
      <c r="O91" s="24"/>
      <c r="P91" s="24"/>
      <c r="Q91" s="24"/>
      <c r="R91" s="24"/>
      <c r="S91" s="24"/>
      <c r="T91" s="24"/>
      <c r="U91" s="24"/>
      <c r="V91" s="24"/>
      <c r="W91" s="24"/>
      <c r="X91" s="24"/>
      <c r="Y91" s="24"/>
      <c r="Z91" s="24"/>
    </row>
    <row r="92" spans="1:26" ht="15.75" customHeight="1">
      <c r="A92" s="39" t="s">
        <v>776</v>
      </c>
      <c r="B92" s="24">
        <v>6.8532000000000002</v>
      </c>
      <c r="C92" s="24">
        <v>6.8442999999999996</v>
      </c>
      <c r="D92" s="24">
        <v>6.8623000000000003</v>
      </c>
      <c r="E92" s="24">
        <v>6.8437999999999999</v>
      </c>
      <c r="F92" s="3">
        <v>2.9999999999999997E-4</v>
      </c>
      <c r="G92" s="3">
        <f t="shared" si="1"/>
        <v>-6.8607083439920892E-3</v>
      </c>
      <c r="H92" s="24"/>
      <c r="I92" s="24"/>
      <c r="J92" s="24"/>
      <c r="K92" s="24"/>
      <c r="L92" s="24"/>
      <c r="M92" s="24"/>
      <c r="N92" s="24"/>
      <c r="O92" s="24"/>
      <c r="P92" s="24"/>
      <c r="Q92" s="24"/>
      <c r="R92" s="24"/>
      <c r="S92" s="24"/>
      <c r="T92" s="24"/>
      <c r="U92" s="24"/>
      <c r="V92" s="24"/>
      <c r="W92" s="24"/>
      <c r="X92" s="24"/>
      <c r="Y92" s="24"/>
      <c r="Z92" s="24"/>
    </row>
    <row r="93" spans="1:26" ht="15.75" customHeight="1">
      <c r="A93" s="39" t="s">
        <v>778</v>
      </c>
      <c r="B93" s="24">
        <v>6.8517000000000001</v>
      </c>
      <c r="C93" s="24">
        <v>6.8673000000000002</v>
      </c>
      <c r="D93" s="24">
        <v>6.8673000000000002</v>
      </c>
      <c r="E93" s="24">
        <v>6.8341000000000003</v>
      </c>
      <c r="F93" s="3">
        <v>-2.2000000000000001E-3</v>
      </c>
      <c r="G93" s="3">
        <f t="shared" si="1"/>
        <v>-6.1370884995842478E-3</v>
      </c>
      <c r="H93" s="24"/>
      <c r="I93" s="24"/>
      <c r="J93" s="24"/>
      <c r="K93" s="24"/>
      <c r="L93" s="24"/>
      <c r="M93" s="24"/>
      <c r="N93" s="24"/>
      <c r="O93" s="24"/>
      <c r="P93" s="24"/>
      <c r="Q93" s="24"/>
      <c r="R93" s="24"/>
      <c r="S93" s="24"/>
      <c r="T93" s="24"/>
      <c r="U93" s="24"/>
      <c r="V93" s="24"/>
      <c r="W93" s="24"/>
      <c r="X93" s="24"/>
      <c r="Y93" s="24"/>
      <c r="Z93" s="24"/>
    </row>
    <row r="94" spans="1:26" ht="15.75" customHeight="1">
      <c r="A94" s="39" t="s">
        <v>780</v>
      </c>
      <c r="B94" s="24">
        <v>6.8620000000000001</v>
      </c>
      <c r="C94" s="24">
        <v>6.8631000000000002</v>
      </c>
      <c r="D94" s="24">
        <v>6.8693999999999997</v>
      </c>
      <c r="E94" s="24">
        <v>6.8506</v>
      </c>
      <c r="F94" s="3">
        <v>-2.3999999999999998E-3</v>
      </c>
      <c r="G94" s="3">
        <f t="shared" si="1"/>
        <v>-5.8331681649330131E-3</v>
      </c>
      <c r="H94" s="24"/>
      <c r="I94" s="24"/>
      <c r="J94" s="24"/>
      <c r="K94" s="24"/>
      <c r="L94" s="24"/>
      <c r="M94" s="24"/>
      <c r="N94" s="24"/>
      <c r="O94" s="24"/>
      <c r="P94" s="24"/>
      <c r="Q94" s="24"/>
      <c r="R94" s="24"/>
      <c r="S94" s="24"/>
      <c r="T94" s="24"/>
      <c r="U94" s="24"/>
      <c r="V94" s="24"/>
      <c r="W94" s="24"/>
      <c r="X94" s="24"/>
      <c r="Y94" s="24"/>
      <c r="Z94" s="24"/>
    </row>
    <row r="95" spans="1:26" ht="15.75" customHeight="1">
      <c r="A95" s="39" t="s">
        <v>782</v>
      </c>
      <c r="B95" s="24">
        <v>6.8692000000000002</v>
      </c>
      <c r="C95" s="24">
        <v>6.8686999999999996</v>
      </c>
      <c r="D95" s="24">
        <v>6.8737000000000004</v>
      </c>
      <c r="E95" s="24">
        <v>6.8639000000000001</v>
      </c>
      <c r="F95" s="3">
        <v>-4.0000000000000002E-4</v>
      </c>
      <c r="G95" s="3">
        <f t="shared" si="1"/>
        <v>-5.2108550987421632E-3</v>
      </c>
      <c r="H95" s="24"/>
      <c r="I95" s="24"/>
      <c r="J95" s="24"/>
      <c r="K95" s="24"/>
      <c r="L95" s="24"/>
      <c r="M95" s="24"/>
      <c r="N95" s="24"/>
      <c r="O95" s="24"/>
      <c r="P95" s="24"/>
      <c r="Q95" s="24"/>
      <c r="R95" s="24"/>
      <c r="S95" s="24"/>
      <c r="T95" s="24"/>
      <c r="U95" s="24"/>
      <c r="V95" s="24"/>
      <c r="W95" s="24"/>
      <c r="X95" s="24"/>
      <c r="Y95" s="24"/>
      <c r="Z95" s="24"/>
    </row>
    <row r="96" spans="1:26" ht="15.75" customHeight="1">
      <c r="A96" s="39" t="s">
        <v>784</v>
      </c>
      <c r="B96" s="24">
        <v>6.8701999999999996</v>
      </c>
      <c r="C96" s="24">
        <v>6.8723999999999998</v>
      </c>
      <c r="D96" s="24">
        <v>6.8765000000000001</v>
      </c>
      <c r="E96" s="24">
        <v>6.8586999999999998</v>
      </c>
      <c r="F96" s="3">
        <v>-4.0000000000000002E-4</v>
      </c>
      <c r="G96" s="3">
        <f t="shared" si="1"/>
        <v>-4.8056279858738078E-3</v>
      </c>
      <c r="H96" s="24"/>
      <c r="I96" s="24"/>
      <c r="J96" s="24"/>
      <c r="K96" s="24"/>
      <c r="L96" s="24"/>
      <c r="M96" s="24"/>
      <c r="N96" s="24"/>
      <c r="O96" s="24"/>
      <c r="P96" s="24"/>
      <c r="Q96" s="24"/>
      <c r="R96" s="24"/>
      <c r="S96" s="24"/>
      <c r="T96" s="24"/>
      <c r="U96" s="24"/>
      <c r="V96" s="24"/>
      <c r="W96" s="24"/>
      <c r="X96" s="24"/>
      <c r="Y96" s="24"/>
      <c r="Z96" s="24"/>
    </row>
    <row r="97" spans="1:26" ht="15.75" customHeight="1">
      <c r="A97" s="39" t="s">
        <v>787</v>
      </c>
      <c r="B97" s="24">
        <v>6.8715999999999999</v>
      </c>
      <c r="C97" s="24">
        <v>6.8761000000000001</v>
      </c>
      <c r="D97" s="24">
        <v>6.8773</v>
      </c>
      <c r="E97" s="24">
        <v>6.8677000000000001</v>
      </c>
      <c r="F97" s="3">
        <v>-1.4E-3</v>
      </c>
      <c r="G97" s="3">
        <f t="shared" si="1"/>
        <v>-4.6898488107685633E-3</v>
      </c>
      <c r="H97" s="24"/>
      <c r="I97" s="24"/>
      <c r="J97" s="24"/>
      <c r="K97" s="24"/>
      <c r="L97" s="24"/>
      <c r="M97" s="24"/>
      <c r="N97" s="24"/>
      <c r="O97" s="24"/>
      <c r="P97" s="24"/>
      <c r="Q97" s="24"/>
      <c r="R97" s="24"/>
      <c r="S97" s="24"/>
      <c r="T97" s="24"/>
      <c r="U97" s="24"/>
      <c r="V97" s="24"/>
      <c r="W97" s="24"/>
      <c r="X97" s="24"/>
      <c r="Y97" s="24"/>
      <c r="Z97" s="24"/>
    </row>
    <row r="98" spans="1:26" ht="15.75" customHeight="1">
      <c r="A98" s="39" t="s">
        <v>788</v>
      </c>
      <c r="B98" s="24">
        <v>6.8726000000000003</v>
      </c>
      <c r="C98" s="24">
        <v>6.8689</v>
      </c>
      <c r="D98" s="24">
        <v>6.8776999999999999</v>
      </c>
      <c r="E98" s="24">
        <v>6.8665000000000003</v>
      </c>
      <c r="F98" s="3">
        <v>0</v>
      </c>
      <c r="G98" s="3">
        <f t="shared" si="1"/>
        <v>-4.6319592232159411E-3</v>
      </c>
      <c r="H98" s="24"/>
      <c r="I98" s="24"/>
      <c r="J98" s="24"/>
      <c r="K98" s="24"/>
      <c r="L98" s="24"/>
      <c r="M98" s="24"/>
      <c r="N98" s="24"/>
      <c r="O98" s="24"/>
      <c r="P98" s="24"/>
      <c r="Q98" s="24"/>
      <c r="R98" s="24"/>
      <c r="S98" s="24"/>
      <c r="T98" s="24"/>
      <c r="U98" s="24"/>
      <c r="V98" s="24"/>
      <c r="W98" s="24"/>
      <c r="X98" s="24"/>
      <c r="Y98" s="24"/>
      <c r="Z98" s="24"/>
    </row>
    <row r="99" spans="1:26" ht="15.75" customHeight="1">
      <c r="A99" s="39" t="s">
        <v>790</v>
      </c>
      <c r="B99" s="24">
        <v>6.8784999999999998</v>
      </c>
      <c r="C99" s="24">
        <v>6.8784999999999998</v>
      </c>
      <c r="D99" s="24">
        <v>6.8784999999999998</v>
      </c>
      <c r="E99" s="24">
        <v>6.8784999999999998</v>
      </c>
      <c r="F99" s="3">
        <v>0</v>
      </c>
      <c r="G99" s="3">
        <f t="shared" si="1"/>
        <v>-4.5161800481106967E-3</v>
      </c>
      <c r="H99" s="24"/>
      <c r="I99" s="24"/>
      <c r="J99" s="24"/>
      <c r="K99" s="24"/>
      <c r="L99" s="24"/>
      <c r="M99" s="24"/>
      <c r="N99" s="24"/>
      <c r="O99" s="24"/>
      <c r="P99" s="24"/>
      <c r="Q99" s="24"/>
      <c r="R99" s="24"/>
      <c r="S99" s="24"/>
      <c r="T99" s="24"/>
      <c r="U99" s="24"/>
      <c r="V99" s="24"/>
      <c r="W99" s="24"/>
      <c r="X99" s="24"/>
      <c r="Y99" s="24"/>
      <c r="Z99" s="24"/>
    </row>
    <row r="100" spans="1:26" ht="15.75" customHeight="1">
      <c r="A100" s="39" t="s">
        <v>616</v>
      </c>
      <c r="B100" s="24">
        <v>6.8597999999999999</v>
      </c>
      <c r="C100" s="24">
        <v>6.8757000000000001</v>
      </c>
      <c r="D100" s="24">
        <v>6.8792</v>
      </c>
      <c r="E100" s="24">
        <v>6.8525</v>
      </c>
      <c r="F100" s="3">
        <v>-2.8E-3</v>
      </c>
      <c r="G100" s="3">
        <f t="shared" si="1"/>
        <v>-4.414873269893576E-3</v>
      </c>
      <c r="H100" s="24"/>
      <c r="I100" s="24"/>
      <c r="J100" s="24"/>
      <c r="K100" s="24"/>
      <c r="L100" s="24"/>
      <c r="M100" s="24"/>
      <c r="N100" s="24"/>
      <c r="O100" s="24"/>
      <c r="P100" s="24"/>
      <c r="Q100" s="24"/>
      <c r="R100" s="24"/>
      <c r="S100" s="24"/>
      <c r="T100" s="24"/>
      <c r="U100" s="24"/>
      <c r="V100" s="24"/>
      <c r="W100" s="24"/>
      <c r="X100" s="24"/>
      <c r="Y100" s="24"/>
      <c r="Z100" s="24"/>
    </row>
    <row r="101" spans="1:26" ht="15.75" customHeight="1">
      <c r="A101" s="39" t="s">
        <v>794</v>
      </c>
      <c r="B101" s="24">
        <v>6.87</v>
      </c>
      <c r="C101" s="24">
        <v>6.8524000000000003</v>
      </c>
      <c r="D101" s="24">
        <v>6.8792999999999997</v>
      </c>
      <c r="E101" s="24">
        <v>6.8335999999999997</v>
      </c>
      <c r="F101" s="3">
        <v>2.5999999999999999E-3</v>
      </c>
      <c r="G101" s="3">
        <f t="shared" si="1"/>
        <v>-4.4004008730054523E-3</v>
      </c>
      <c r="H101" s="24"/>
      <c r="I101" s="24"/>
      <c r="J101" s="24"/>
      <c r="K101" s="24"/>
      <c r="L101" s="24"/>
      <c r="M101" s="24"/>
      <c r="N101" s="24"/>
      <c r="O101" s="24"/>
      <c r="P101" s="24"/>
      <c r="Q101" s="24"/>
      <c r="R101" s="24"/>
      <c r="S101" s="24"/>
      <c r="T101" s="24"/>
      <c r="U101" s="24"/>
      <c r="V101" s="24"/>
      <c r="W101" s="24"/>
      <c r="X101" s="24"/>
      <c r="Y101" s="24"/>
      <c r="Z101" s="24"/>
    </row>
    <row r="102" spans="1:26" ht="15.75" customHeight="1">
      <c r="A102" s="39" t="s">
        <v>796</v>
      </c>
      <c r="B102" s="24">
        <v>6.8761999999999999</v>
      </c>
      <c r="C102" s="24">
        <v>6.8777999999999997</v>
      </c>
      <c r="D102" s="24">
        <v>6.8799000000000001</v>
      </c>
      <c r="E102" s="24">
        <v>6.8707000000000003</v>
      </c>
      <c r="F102" s="3">
        <v>-2.0000000000000001E-4</v>
      </c>
      <c r="G102" s="3">
        <f t="shared" si="1"/>
        <v>-4.3135664916764552E-3</v>
      </c>
      <c r="H102" s="24"/>
      <c r="I102" s="24"/>
      <c r="J102" s="24"/>
      <c r="K102" s="24"/>
      <c r="L102" s="24"/>
      <c r="M102" s="24"/>
      <c r="N102" s="24"/>
      <c r="O102" s="24"/>
      <c r="P102" s="24"/>
      <c r="Q102" s="24"/>
      <c r="R102" s="24"/>
      <c r="S102" s="24"/>
      <c r="T102" s="24"/>
      <c r="U102" s="24"/>
      <c r="V102" s="24"/>
      <c r="W102" s="24"/>
      <c r="X102" s="24"/>
      <c r="Y102" s="24"/>
      <c r="Z102" s="24"/>
    </row>
    <row r="103" spans="1:26" ht="15.75" customHeight="1">
      <c r="A103" s="39" t="s">
        <v>798</v>
      </c>
      <c r="B103" s="24">
        <v>6.8667999999999996</v>
      </c>
      <c r="C103" s="24">
        <v>6.8747999999999996</v>
      </c>
      <c r="D103" s="24">
        <v>6.8800999999999997</v>
      </c>
      <c r="E103" s="24">
        <v>6.8594999999999997</v>
      </c>
      <c r="F103" s="3">
        <v>-1.5E-3</v>
      </c>
      <c r="G103" s="3">
        <f t="shared" si="1"/>
        <v>-4.2846216979002079E-3</v>
      </c>
      <c r="H103" s="24"/>
      <c r="I103" s="24"/>
      <c r="J103" s="24"/>
      <c r="K103" s="24"/>
      <c r="L103" s="24"/>
      <c r="M103" s="24"/>
      <c r="N103" s="24"/>
      <c r="O103" s="24"/>
      <c r="P103" s="24"/>
      <c r="Q103" s="24"/>
      <c r="R103" s="24"/>
      <c r="S103" s="24"/>
      <c r="T103" s="24"/>
      <c r="U103" s="24"/>
      <c r="V103" s="24"/>
      <c r="W103" s="24"/>
      <c r="X103" s="24"/>
      <c r="Y103" s="24"/>
      <c r="Z103" s="24"/>
    </row>
    <row r="104" spans="1:26" ht="15.75" customHeight="1">
      <c r="A104" s="39" t="s">
        <v>800</v>
      </c>
      <c r="B104" s="24">
        <v>6.8761000000000001</v>
      </c>
      <c r="C104" s="24">
        <v>6.8754</v>
      </c>
      <c r="D104" s="24">
        <v>6.8811999999999998</v>
      </c>
      <c r="E104" s="24">
        <v>6.8639999999999999</v>
      </c>
      <c r="F104" s="3">
        <v>0</v>
      </c>
      <c r="G104" s="3">
        <f t="shared" si="1"/>
        <v>-4.1254253321304649E-3</v>
      </c>
      <c r="H104" s="24"/>
      <c r="I104" s="24"/>
      <c r="J104" s="24"/>
      <c r="K104" s="24"/>
      <c r="L104" s="24"/>
      <c r="M104" s="24"/>
      <c r="N104" s="24"/>
      <c r="O104" s="24"/>
      <c r="P104" s="24"/>
      <c r="Q104" s="24"/>
      <c r="R104" s="24"/>
      <c r="S104" s="24"/>
      <c r="T104" s="24"/>
      <c r="U104" s="24"/>
      <c r="V104" s="24"/>
      <c r="W104" s="24"/>
      <c r="X104" s="24"/>
      <c r="Y104" s="24"/>
      <c r="Z104" s="24"/>
    </row>
    <row r="105" spans="1:26" ht="15.75" customHeight="1">
      <c r="A105" s="39" t="s">
        <v>803</v>
      </c>
      <c r="B105" s="24">
        <v>6.8792</v>
      </c>
      <c r="C105" s="24">
        <v>6.8707000000000003</v>
      </c>
      <c r="D105" s="24">
        <v>6.8818000000000001</v>
      </c>
      <c r="E105" s="24">
        <v>6.8707000000000003</v>
      </c>
      <c r="F105" s="3">
        <v>1E-3</v>
      </c>
      <c r="G105" s="3">
        <f t="shared" si="1"/>
        <v>-4.0385909508014678E-3</v>
      </c>
      <c r="H105" s="24"/>
      <c r="I105" s="24"/>
      <c r="J105" s="24"/>
      <c r="K105" s="24"/>
      <c r="L105" s="24"/>
      <c r="M105" s="24"/>
      <c r="N105" s="24"/>
      <c r="O105" s="24"/>
      <c r="P105" s="24"/>
      <c r="Q105" s="24"/>
      <c r="R105" s="24"/>
      <c r="S105" s="24"/>
      <c r="T105" s="24"/>
      <c r="U105" s="24"/>
      <c r="V105" s="24"/>
      <c r="W105" s="24"/>
      <c r="X105" s="24"/>
      <c r="Y105" s="24"/>
      <c r="Z105" s="24"/>
    </row>
    <row r="106" spans="1:26" ht="15.75" customHeight="1">
      <c r="A106" s="39" t="s">
        <v>805</v>
      </c>
      <c r="B106" s="24">
        <v>6.8807999999999998</v>
      </c>
      <c r="C106" s="24">
        <v>6.8693999999999997</v>
      </c>
      <c r="D106" s="24">
        <v>6.8819999999999997</v>
      </c>
      <c r="E106" s="24">
        <v>6.8681999999999999</v>
      </c>
      <c r="F106" s="3">
        <v>1.5E-3</v>
      </c>
      <c r="G106" s="3">
        <f t="shared" si="1"/>
        <v>-4.0096461570252205E-3</v>
      </c>
      <c r="H106" s="24"/>
      <c r="I106" s="24"/>
      <c r="J106" s="24"/>
      <c r="K106" s="24"/>
      <c r="L106" s="24"/>
      <c r="M106" s="24"/>
      <c r="N106" s="24"/>
      <c r="O106" s="24"/>
      <c r="P106" s="24"/>
      <c r="Q106" s="24"/>
      <c r="R106" s="24"/>
      <c r="S106" s="24"/>
      <c r="T106" s="24"/>
      <c r="U106" s="24"/>
      <c r="V106" s="24"/>
      <c r="W106" s="24"/>
      <c r="X106" s="24"/>
      <c r="Y106" s="24"/>
      <c r="Z106" s="24"/>
    </row>
    <row r="107" spans="1:26" ht="15.75" customHeight="1">
      <c r="A107" s="39" t="s">
        <v>807</v>
      </c>
      <c r="B107" s="24">
        <v>6.88</v>
      </c>
      <c r="C107" s="24">
        <v>6.8712</v>
      </c>
      <c r="D107" s="24">
        <v>6.8822000000000001</v>
      </c>
      <c r="E107" s="24">
        <v>6.8712</v>
      </c>
      <c r="F107" s="3">
        <v>8.9999999999999998E-4</v>
      </c>
      <c r="G107" s="3">
        <f t="shared" si="1"/>
        <v>-3.9807013632488456E-3</v>
      </c>
      <c r="H107" s="24"/>
      <c r="I107" s="24"/>
      <c r="J107" s="24"/>
      <c r="K107" s="24"/>
      <c r="L107" s="24"/>
      <c r="M107" s="24"/>
      <c r="N107" s="24"/>
      <c r="O107" s="24"/>
      <c r="P107" s="24"/>
      <c r="Q107" s="24"/>
      <c r="R107" s="24"/>
      <c r="S107" s="24"/>
      <c r="T107" s="24"/>
      <c r="U107" s="24"/>
      <c r="V107" s="24"/>
      <c r="W107" s="24"/>
      <c r="X107" s="24"/>
      <c r="Y107" s="24"/>
      <c r="Z107" s="24"/>
    </row>
    <row r="108" spans="1:26" ht="15.75" customHeight="1">
      <c r="A108" s="39" t="s">
        <v>809</v>
      </c>
      <c r="B108" s="24">
        <v>6.8822000000000001</v>
      </c>
      <c r="C108" s="24">
        <v>6.8773</v>
      </c>
      <c r="D108" s="24">
        <v>6.8822000000000001</v>
      </c>
      <c r="E108" s="24">
        <v>6.8712</v>
      </c>
      <c r="F108" s="3">
        <v>2.9999999999999997E-4</v>
      </c>
      <c r="G108" s="3">
        <f t="shared" si="1"/>
        <v>-3.9807013632488456E-3</v>
      </c>
      <c r="H108" s="24"/>
      <c r="I108" s="24"/>
      <c r="J108" s="24"/>
      <c r="K108" s="24"/>
      <c r="L108" s="24"/>
      <c r="M108" s="24"/>
      <c r="N108" s="24"/>
      <c r="O108" s="24"/>
      <c r="P108" s="24"/>
      <c r="Q108" s="24"/>
      <c r="R108" s="24"/>
      <c r="S108" s="24"/>
      <c r="T108" s="24"/>
      <c r="U108" s="24"/>
      <c r="V108" s="24"/>
      <c r="W108" s="24"/>
      <c r="X108" s="24"/>
      <c r="Y108" s="24"/>
      <c r="Z108" s="24"/>
    </row>
    <row r="109" spans="1:26" ht="15.75" customHeight="1">
      <c r="A109" s="39" t="s">
        <v>812</v>
      </c>
      <c r="B109" s="24">
        <v>6.8784000000000001</v>
      </c>
      <c r="C109" s="24">
        <v>6.8239999999999998</v>
      </c>
      <c r="D109" s="24">
        <v>6.8823999999999996</v>
      </c>
      <c r="E109" s="24">
        <v>6.8239999999999998</v>
      </c>
      <c r="F109" s="3">
        <v>8.0000000000000002E-3</v>
      </c>
      <c r="G109" s="3">
        <f t="shared" si="1"/>
        <v>-3.9517565694725983E-3</v>
      </c>
      <c r="H109" s="24"/>
      <c r="I109" s="24"/>
      <c r="J109" s="24"/>
      <c r="K109" s="24"/>
      <c r="L109" s="24"/>
      <c r="M109" s="24"/>
      <c r="N109" s="24"/>
      <c r="O109" s="24"/>
      <c r="P109" s="24"/>
      <c r="Q109" s="24"/>
      <c r="R109" s="24"/>
      <c r="S109" s="24"/>
      <c r="T109" s="24"/>
      <c r="U109" s="24"/>
      <c r="V109" s="24"/>
      <c r="W109" s="24"/>
      <c r="X109" s="24"/>
      <c r="Y109" s="24"/>
      <c r="Z109" s="24"/>
    </row>
    <row r="110" spans="1:26" ht="15.75" customHeight="1">
      <c r="A110" s="39" t="s">
        <v>814</v>
      </c>
      <c r="B110" s="24">
        <v>6.8776999999999999</v>
      </c>
      <c r="C110" s="24">
        <v>6.8803999999999998</v>
      </c>
      <c r="D110" s="24">
        <v>6.883</v>
      </c>
      <c r="E110" s="24">
        <v>6.87</v>
      </c>
      <c r="F110" s="3">
        <v>-5.0000000000000001E-4</v>
      </c>
      <c r="G110" s="3">
        <f t="shared" si="1"/>
        <v>-3.8649221881436008E-3</v>
      </c>
      <c r="H110" s="24"/>
      <c r="I110" s="24"/>
      <c r="J110" s="24"/>
      <c r="K110" s="24"/>
      <c r="L110" s="24"/>
      <c r="M110" s="24"/>
      <c r="N110" s="24"/>
      <c r="O110" s="24"/>
      <c r="P110" s="24"/>
      <c r="Q110" s="24"/>
      <c r="R110" s="24"/>
      <c r="S110" s="24"/>
      <c r="T110" s="24"/>
      <c r="U110" s="24"/>
      <c r="V110" s="24"/>
      <c r="W110" s="24"/>
      <c r="X110" s="24"/>
      <c r="Y110" s="24"/>
      <c r="Z110" s="24"/>
    </row>
    <row r="111" spans="1:26" ht="15.75" customHeight="1">
      <c r="A111" s="39" t="s">
        <v>816</v>
      </c>
      <c r="B111" s="24">
        <v>6.8728999999999996</v>
      </c>
      <c r="C111" s="24">
        <v>6.8503999999999996</v>
      </c>
      <c r="D111" s="24">
        <v>6.8834</v>
      </c>
      <c r="E111" s="24">
        <v>6.8503999999999996</v>
      </c>
      <c r="F111" s="3">
        <v>3.0999999999999999E-3</v>
      </c>
      <c r="G111" s="3">
        <f t="shared" si="1"/>
        <v>-3.8070326005909786E-3</v>
      </c>
      <c r="H111" s="24"/>
      <c r="I111" s="24"/>
      <c r="J111" s="24"/>
      <c r="K111" s="24"/>
      <c r="L111" s="24"/>
      <c r="M111" s="24"/>
      <c r="N111" s="24"/>
      <c r="O111" s="24"/>
      <c r="P111" s="24"/>
      <c r="Q111" s="24"/>
      <c r="R111" s="24"/>
      <c r="S111" s="24"/>
      <c r="T111" s="24"/>
      <c r="U111" s="24"/>
      <c r="V111" s="24"/>
      <c r="W111" s="24"/>
      <c r="X111" s="24"/>
      <c r="Y111" s="24"/>
      <c r="Z111" s="24"/>
    </row>
    <row r="112" spans="1:26" ht="15.75" customHeight="1">
      <c r="A112" s="39" t="s">
        <v>818</v>
      </c>
      <c r="B112" s="24">
        <v>6.8811</v>
      </c>
      <c r="C112" s="24">
        <v>6.8819999999999997</v>
      </c>
      <c r="D112" s="24">
        <v>6.8834</v>
      </c>
      <c r="E112" s="24">
        <v>6.8754</v>
      </c>
      <c r="F112" s="3">
        <v>-2.0000000000000001E-4</v>
      </c>
      <c r="G112" s="3">
        <f t="shared" si="1"/>
        <v>-3.8070326005909786E-3</v>
      </c>
      <c r="H112" s="24"/>
      <c r="I112" s="24"/>
      <c r="J112" s="24"/>
      <c r="K112" s="24"/>
      <c r="L112" s="24"/>
      <c r="M112" s="24"/>
      <c r="N112" s="24"/>
      <c r="O112" s="24"/>
      <c r="P112" s="24"/>
      <c r="Q112" s="24"/>
      <c r="R112" s="24"/>
      <c r="S112" s="24"/>
      <c r="T112" s="24"/>
      <c r="U112" s="24"/>
      <c r="V112" s="24"/>
      <c r="W112" s="24"/>
      <c r="X112" s="24"/>
      <c r="Y112" s="24"/>
      <c r="Z112" s="24"/>
    </row>
    <row r="113" spans="1:26" ht="15.75" customHeight="1">
      <c r="A113" s="39" t="s">
        <v>820</v>
      </c>
      <c r="B113" s="24">
        <v>6.8735999999999997</v>
      </c>
      <c r="C113" s="24">
        <v>6.8753000000000002</v>
      </c>
      <c r="D113" s="24">
        <v>6.8834999999999997</v>
      </c>
      <c r="E113" s="24">
        <v>6.8719999999999999</v>
      </c>
      <c r="F113" s="3">
        <v>-4.0000000000000002E-4</v>
      </c>
      <c r="G113" s="3">
        <f t="shared" si="1"/>
        <v>-3.7925602037028553E-3</v>
      </c>
      <c r="H113" s="24"/>
      <c r="I113" s="24"/>
      <c r="J113" s="24"/>
      <c r="K113" s="24"/>
      <c r="L113" s="24"/>
      <c r="M113" s="24"/>
      <c r="N113" s="24"/>
      <c r="O113" s="24"/>
      <c r="P113" s="24"/>
      <c r="Q113" s="24"/>
      <c r="R113" s="24"/>
      <c r="S113" s="24"/>
      <c r="T113" s="24"/>
      <c r="U113" s="24"/>
      <c r="V113" s="24"/>
      <c r="W113" s="24"/>
      <c r="X113" s="24"/>
      <c r="Y113" s="24"/>
      <c r="Z113" s="24"/>
    </row>
    <row r="114" spans="1:26" ht="15.75" customHeight="1">
      <c r="A114" s="39" t="s">
        <v>822</v>
      </c>
      <c r="B114" s="24">
        <v>6.8719999999999999</v>
      </c>
      <c r="C114" s="24">
        <v>6.8639000000000001</v>
      </c>
      <c r="D114" s="24">
        <v>6.8838999999999997</v>
      </c>
      <c r="E114" s="24">
        <v>6.8639000000000001</v>
      </c>
      <c r="F114" s="3">
        <v>1.5E-3</v>
      </c>
      <c r="G114" s="3">
        <f t="shared" si="1"/>
        <v>-3.7346706161502331E-3</v>
      </c>
      <c r="H114" s="24"/>
      <c r="I114" s="24"/>
      <c r="J114" s="24"/>
      <c r="K114" s="24"/>
      <c r="L114" s="24"/>
      <c r="M114" s="24"/>
      <c r="N114" s="24"/>
      <c r="O114" s="24"/>
      <c r="P114" s="24"/>
      <c r="Q114" s="24"/>
      <c r="R114" s="24"/>
      <c r="S114" s="24"/>
      <c r="T114" s="24"/>
      <c r="U114" s="24"/>
      <c r="V114" s="24"/>
      <c r="W114" s="24"/>
      <c r="X114" s="24"/>
      <c r="Y114" s="24"/>
      <c r="Z114" s="24"/>
    </row>
    <row r="115" spans="1:26" ht="15.75" customHeight="1">
      <c r="A115" s="39" t="s">
        <v>825</v>
      </c>
      <c r="B115" s="24">
        <v>6.8724999999999996</v>
      </c>
      <c r="C115" s="24">
        <v>6.8794000000000004</v>
      </c>
      <c r="D115" s="24">
        <v>6.8840000000000003</v>
      </c>
      <c r="E115" s="24">
        <v>6.8676000000000004</v>
      </c>
      <c r="F115" s="3">
        <v>-1E-3</v>
      </c>
      <c r="G115" s="3">
        <f t="shared" si="1"/>
        <v>-3.720198219261981E-3</v>
      </c>
      <c r="H115" s="24"/>
      <c r="I115" s="24"/>
      <c r="J115" s="24"/>
      <c r="K115" s="24"/>
      <c r="L115" s="24"/>
      <c r="M115" s="24"/>
      <c r="N115" s="24"/>
      <c r="O115" s="24"/>
      <c r="P115" s="24"/>
      <c r="Q115" s="24"/>
      <c r="R115" s="24"/>
      <c r="S115" s="24"/>
      <c r="T115" s="24"/>
      <c r="U115" s="24"/>
      <c r="V115" s="24"/>
      <c r="W115" s="24"/>
      <c r="X115" s="24"/>
      <c r="Y115" s="24"/>
      <c r="Z115" s="24"/>
    </row>
    <row r="116" spans="1:26" ht="15.75" customHeight="1">
      <c r="A116" s="39" t="s">
        <v>827</v>
      </c>
      <c r="B116" s="24">
        <v>6.8792</v>
      </c>
      <c r="C116" s="24">
        <v>6.8807999999999998</v>
      </c>
      <c r="D116" s="24">
        <v>6.8845999999999998</v>
      </c>
      <c r="E116" s="24">
        <v>6.8742000000000001</v>
      </c>
      <c r="F116" s="3">
        <v>-2.9999999999999997E-4</v>
      </c>
      <c r="G116" s="3">
        <f t="shared" si="1"/>
        <v>-3.6333638379331119E-3</v>
      </c>
      <c r="H116" s="24"/>
      <c r="I116" s="24"/>
      <c r="J116" s="24"/>
      <c r="K116" s="24"/>
      <c r="L116" s="24"/>
      <c r="M116" s="24"/>
      <c r="N116" s="24"/>
      <c r="O116" s="24"/>
      <c r="P116" s="24"/>
      <c r="Q116" s="24"/>
      <c r="R116" s="24"/>
      <c r="S116" s="24"/>
      <c r="T116" s="24"/>
      <c r="U116" s="24"/>
      <c r="V116" s="24"/>
      <c r="W116" s="24"/>
      <c r="X116" s="24"/>
      <c r="Y116" s="24"/>
      <c r="Z116" s="24"/>
    </row>
    <row r="117" spans="1:26" ht="15.75" customHeight="1">
      <c r="A117" s="39" t="s">
        <v>829</v>
      </c>
      <c r="B117" s="24">
        <v>6.8771000000000004</v>
      </c>
      <c r="C117" s="24">
        <v>6.8784999999999998</v>
      </c>
      <c r="D117" s="24">
        <v>6.8845999999999998</v>
      </c>
      <c r="E117" s="24">
        <v>6.8738000000000001</v>
      </c>
      <c r="F117" s="3">
        <v>-4.0000000000000002E-4</v>
      </c>
      <c r="G117" s="3">
        <f t="shared" si="1"/>
        <v>-3.6333638379331119E-3</v>
      </c>
      <c r="H117" s="24"/>
      <c r="I117" s="24"/>
      <c r="J117" s="24"/>
      <c r="K117" s="24"/>
      <c r="L117" s="24"/>
      <c r="M117" s="24"/>
      <c r="N117" s="24"/>
      <c r="O117" s="24"/>
      <c r="P117" s="24"/>
      <c r="Q117" s="24"/>
      <c r="R117" s="24"/>
      <c r="S117" s="24"/>
      <c r="T117" s="24"/>
      <c r="U117" s="24"/>
      <c r="V117" s="24"/>
      <c r="W117" s="24"/>
      <c r="X117" s="24"/>
      <c r="Y117" s="24"/>
      <c r="Z117" s="24"/>
    </row>
    <row r="118" spans="1:26" ht="15.75" customHeight="1">
      <c r="A118" s="39" t="s">
        <v>832</v>
      </c>
      <c r="B118" s="24">
        <v>6.8798000000000004</v>
      </c>
      <c r="C118" s="24">
        <v>6.8715000000000002</v>
      </c>
      <c r="D118" s="24">
        <v>6.8851000000000004</v>
      </c>
      <c r="E118" s="24">
        <v>6.8654999999999999</v>
      </c>
      <c r="F118" s="3">
        <v>4.0000000000000002E-4</v>
      </c>
      <c r="G118" s="3">
        <f t="shared" si="1"/>
        <v>-3.5610018534922377E-3</v>
      </c>
      <c r="H118" s="24"/>
      <c r="I118" s="24"/>
      <c r="J118" s="24"/>
      <c r="K118" s="24"/>
      <c r="L118" s="24"/>
      <c r="M118" s="24"/>
      <c r="N118" s="24"/>
      <c r="O118" s="24"/>
      <c r="P118" s="24"/>
      <c r="Q118" s="24"/>
      <c r="R118" s="24"/>
      <c r="S118" s="24"/>
      <c r="T118" s="24"/>
      <c r="U118" s="24"/>
      <c r="V118" s="24"/>
      <c r="W118" s="24"/>
      <c r="X118" s="24"/>
      <c r="Y118" s="24"/>
      <c r="Z118" s="24"/>
    </row>
    <row r="119" spans="1:26" ht="15.75" customHeight="1">
      <c r="A119" s="39" t="s">
        <v>834</v>
      </c>
      <c r="B119" s="24">
        <v>6.8837999999999999</v>
      </c>
      <c r="C119" s="24">
        <v>6.8746999999999998</v>
      </c>
      <c r="D119" s="24">
        <v>6.8860999999999999</v>
      </c>
      <c r="E119" s="24">
        <v>6.8731</v>
      </c>
      <c r="F119" s="3">
        <v>1.1000000000000001E-3</v>
      </c>
      <c r="G119" s="3">
        <f t="shared" si="1"/>
        <v>-3.4162778846107463E-3</v>
      </c>
      <c r="H119" s="24"/>
      <c r="I119" s="24"/>
      <c r="J119" s="24"/>
      <c r="K119" s="24"/>
      <c r="L119" s="24"/>
      <c r="M119" s="24"/>
      <c r="N119" s="24"/>
      <c r="O119" s="24"/>
      <c r="P119" s="24"/>
      <c r="Q119" s="24"/>
      <c r="R119" s="24"/>
      <c r="S119" s="24"/>
      <c r="T119" s="24"/>
      <c r="U119" s="24"/>
      <c r="V119" s="24"/>
      <c r="W119" s="24"/>
      <c r="X119" s="24"/>
      <c r="Y119" s="24"/>
      <c r="Z119" s="24"/>
    </row>
    <row r="120" spans="1:26" ht="15.75" customHeight="1">
      <c r="A120" s="39" t="s">
        <v>837</v>
      </c>
      <c r="B120" s="24">
        <v>6.8769999999999998</v>
      </c>
      <c r="C120" s="24">
        <v>6.8735999999999997</v>
      </c>
      <c r="D120" s="24">
        <v>6.8872999999999998</v>
      </c>
      <c r="E120" s="24">
        <v>6.87</v>
      </c>
      <c r="F120" s="3">
        <v>1E-3</v>
      </c>
      <c r="G120" s="3">
        <f t="shared" si="1"/>
        <v>-3.2426091219528797E-3</v>
      </c>
      <c r="H120" s="24"/>
      <c r="I120" s="24"/>
      <c r="J120" s="24"/>
      <c r="K120" s="24"/>
      <c r="L120" s="24"/>
      <c r="M120" s="24"/>
      <c r="N120" s="24"/>
      <c r="O120" s="24"/>
      <c r="P120" s="24"/>
      <c r="Q120" s="24"/>
      <c r="R120" s="24"/>
      <c r="S120" s="24"/>
      <c r="T120" s="24"/>
      <c r="U120" s="24"/>
      <c r="V120" s="24"/>
      <c r="W120" s="24"/>
      <c r="X120" s="24"/>
      <c r="Y120" s="24"/>
      <c r="Z120" s="24"/>
    </row>
    <row r="121" spans="1:26" ht="15.75" customHeight="1">
      <c r="A121" s="39" t="s">
        <v>836</v>
      </c>
      <c r="B121" s="24">
        <v>6.8841000000000001</v>
      </c>
      <c r="C121" s="24">
        <v>6.8856999999999999</v>
      </c>
      <c r="D121" s="24">
        <v>6.8887999999999998</v>
      </c>
      <c r="E121" s="24">
        <v>6.8776999999999999</v>
      </c>
      <c r="F121" s="3">
        <v>-1E-4</v>
      </c>
      <c r="G121" s="3">
        <f t="shared" si="1"/>
        <v>-3.0255231686305145E-3</v>
      </c>
      <c r="H121" s="24"/>
      <c r="I121" s="24"/>
      <c r="J121" s="24"/>
      <c r="K121" s="24"/>
      <c r="L121" s="24"/>
      <c r="M121" s="24"/>
      <c r="N121" s="24"/>
      <c r="O121" s="24"/>
      <c r="P121" s="24"/>
      <c r="Q121" s="24"/>
      <c r="R121" s="24"/>
      <c r="S121" s="24"/>
      <c r="T121" s="24"/>
      <c r="U121" s="24"/>
      <c r="V121" s="24"/>
      <c r="W121" s="24"/>
      <c r="X121" s="24"/>
      <c r="Y121" s="24"/>
      <c r="Z121" s="24"/>
    </row>
    <row r="122" spans="1:26" ht="15.75" customHeight="1">
      <c r="A122" s="39" t="s">
        <v>840</v>
      </c>
      <c r="B122" s="24">
        <v>6.8760000000000003</v>
      </c>
      <c r="C122" s="24">
        <v>6.8776000000000002</v>
      </c>
      <c r="D122" s="24">
        <v>6.8887999999999998</v>
      </c>
      <c r="E122" s="24">
        <v>6.8642000000000003</v>
      </c>
      <c r="F122" s="3">
        <v>-2.9999999999999997E-4</v>
      </c>
      <c r="G122" s="3">
        <f t="shared" si="1"/>
        <v>-3.0255231686305145E-3</v>
      </c>
      <c r="H122" s="24"/>
      <c r="I122" s="24"/>
      <c r="J122" s="24"/>
      <c r="K122" s="24"/>
      <c r="L122" s="24"/>
      <c r="M122" s="24"/>
      <c r="N122" s="24"/>
      <c r="O122" s="24"/>
      <c r="P122" s="24"/>
      <c r="Q122" s="24"/>
      <c r="R122" s="24"/>
      <c r="S122" s="24"/>
      <c r="T122" s="24"/>
      <c r="U122" s="24"/>
      <c r="V122" s="24"/>
      <c r="W122" s="24"/>
      <c r="X122" s="24"/>
      <c r="Y122" s="24"/>
      <c r="Z122" s="24"/>
    </row>
    <row r="123" spans="1:26" ht="15.75" customHeight="1">
      <c r="A123" s="39" t="s">
        <v>622</v>
      </c>
      <c r="B123" s="24">
        <v>6.8841000000000001</v>
      </c>
      <c r="C123" s="24">
        <v>6.8758999999999997</v>
      </c>
      <c r="D123" s="24">
        <v>6.8895</v>
      </c>
      <c r="E123" s="24">
        <v>6.8654000000000002</v>
      </c>
      <c r="F123" s="3">
        <v>-1.4E-3</v>
      </c>
      <c r="G123" s="3">
        <f t="shared" si="1"/>
        <v>-2.9242163904133933E-3</v>
      </c>
      <c r="H123" s="24"/>
      <c r="I123" s="24"/>
      <c r="J123" s="24"/>
      <c r="K123" s="24"/>
      <c r="L123" s="24"/>
      <c r="M123" s="24"/>
      <c r="N123" s="24"/>
      <c r="O123" s="24"/>
      <c r="P123" s="24"/>
      <c r="Q123" s="24"/>
      <c r="R123" s="24"/>
      <c r="S123" s="24"/>
      <c r="T123" s="24"/>
      <c r="U123" s="24"/>
      <c r="V123" s="24"/>
      <c r="W123" s="24"/>
      <c r="X123" s="24"/>
      <c r="Y123" s="24"/>
      <c r="Z123" s="24"/>
    </row>
    <row r="124" spans="1:26" ht="15.75" customHeight="1">
      <c r="A124" s="39" t="s">
        <v>841</v>
      </c>
      <c r="B124" s="24">
        <v>6.8728999999999996</v>
      </c>
      <c r="C124" s="24">
        <v>6.8863000000000003</v>
      </c>
      <c r="D124" s="24">
        <v>6.8895</v>
      </c>
      <c r="E124" s="24">
        <v>6.87</v>
      </c>
      <c r="F124" s="3">
        <v>-2.2000000000000001E-3</v>
      </c>
      <c r="G124" s="3">
        <f t="shared" si="1"/>
        <v>-2.9242163904133933E-3</v>
      </c>
      <c r="H124" s="24"/>
      <c r="I124" s="24"/>
      <c r="J124" s="24"/>
      <c r="K124" s="24"/>
      <c r="L124" s="24"/>
      <c r="M124" s="24"/>
      <c r="N124" s="24"/>
      <c r="O124" s="24"/>
      <c r="P124" s="24"/>
      <c r="Q124" s="24"/>
      <c r="R124" s="24"/>
      <c r="S124" s="24"/>
      <c r="T124" s="24"/>
      <c r="U124" s="24"/>
      <c r="V124" s="24"/>
      <c r="W124" s="24"/>
      <c r="X124" s="24"/>
      <c r="Y124" s="24"/>
      <c r="Z124" s="24"/>
    </row>
    <row r="125" spans="1:26" ht="15.75" customHeight="1">
      <c r="A125" s="39" t="s">
        <v>842</v>
      </c>
      <c r="B125" s="24">
        <v>6.8811</v>
      </c>
      <c r="C125" s="24">
        <v>6.8761999999999999</v>
      </c>
      <c r="D125" s="24">
        <v>6.8929</v>
      </c>
      <c r="E125" s="24">
        <v>6.8750999999999998</v>
      </c>
      <c r="F125" s="3">
        <v>1.1999999999999999E-3</v>
      </c>
      <c r="G125" s="3">
        <f t="shared" si="1"/>
        <v>-2.4321548962160404E-3</v>
      </c>
      <c r="H125" s="24"/>
      <c r="I125" s="24"/>
      <c r="J125" s="24"/>
      <c r="K125" s="24"/>
      <c r="L125" s="24"/>
      <c r="M125" s="24"/>
      <c r="N125" s="24"/>
      <c r="O125" s="24"/>
      <c r="P125" s="24"/>
      <c r="Q125" s="24"/>
      <c r="R125" s="24"/>
      <c r="S125" s="24"/>
      <c r="T125" s="24"/>
      <c r="U125" s="24"/>
      <c r="V125" s="24"/>
      <c r="W125" s="24"/>
      <c r="X125" s="24"/>
      <c r="Y125" s="24"/>
      <c r="Z125" s="24"/>
    </row>
    <row r="126" spans="1:26" ht="15.75" customHeight="1">
      <c r="A126" s="39" t="s">
        <v>843</v>
      </c>
      <c r="B126" s="24">
        <v>6.8879999999999999</v>
      </c>
      <c r="C126" s="24">
        <v>6.8879000000000001</v>
      </c>
      <c r="D126" s="24">
        <v>6.8930999999999996</v>
      </c>
      <c r="E126" s="24">
        <v>6.8806000000000003</v>
      </c>
      <c r="F126" s="3">
        <v>8.9999999999999998E-4</v>
      </c>
      <c r="G126" s="3">
        <f t="shared" si="1"/>
        <v>-2.4032101024397934E-3</v>
      </c>
      <c r="H126" s="24"/>
      <c r="I126" s="24"/>
      <c r="J126" s="24"/>
      <c r="K126" s="24"/>
      <c r="L126" s="24"/>
      <c r="M126" s="24"/>
      <c r="N126" s="24"/>
      <c r="O126" s="24"/>
      <c r="P126" s="24"/>
      <c r="Q126" s="24"/>
      <c r="R126" s="24"/>
      <c r="S126" s="24"/>
      <c r="T126" s="24"/>
      <c r="U126" s="24"/>
      <c r="V126" s="24"/>
      <c r="W126" s="24"/>
      <c r="X126" s="24"/>
      <c r="Y126" s="24"/>
      <c r="Z126" s="24"/>
    </row>
    <row r="127" spans="1:26" ht="15.75" customHeight="1">
      <c r="A127" s="39" t="s">
        <v>838</v>
      </c>
      <c r="B127" s="24">
        <v>6.8845000000000001</v>
      </c>
      <c r="C127" s="24">
        <v>6.8903999999999996</v>
      </c>
      <c r="D127" s="24">
        <v>6.8933</v>
      </c>
      <c r="E127" s="24">
        <v>6.8754</v>
      </c>
      <c r="F127" s="3">
        <v>-1.2999999999999999E-3</v>
      </c>
      <c r="G127" s="3">
        <f t="shared" si="1"/>
        <v>-2.3742653086634181E-3</v>
      </c>
      <c r="H127" s="24"/>
      <c r="I127" s="24"/>
      <c r="J127" s="24"/>
      <c r="K127" s="24"/>
      <c r="L127" s="24"/>
      <c r="M127" s="24"/>
      <c r="N127" s="24"/>
      <c r="O127" s="24"/>
      <c r="P127" s="24"/>
      <c r="Q127" s="24"/>
      <c r="R127" s="24"/>
      <c r="S127" s="24"/>
      <c r="T127" s="24"/>
      <c r="U127" s="24"/>
      <c r="V127" s="24"/>
      <c r="W127" s="24"/>
      <c r="X127" s="24"/>
      <c r="Y127" s="24"/>
      <c r="Z127" s="24"/>
    </row>
    <row r="128" spans="1:26" ht="15.75" customHeight="1">
      <c r="A128" s="39" t="s">
        <v>844</v>
      </c>
      <c r="B128" s="24">
        <v>6.88</v>
      </c>
      <c r="C128" s="24">
        <v>6.8875999999999999</v>
      </c>
      <c r="D128" s="24">
        <v>6.8936999999999999</v>
      </c>
      <c r="E128" s="24">
        <v>6.8658000000000001</v>
      </c>
      <c r="F128" s="3">
        <v>0</v>
      </c>
      <c r="G128" s="3">
        <f t="shared" si="1"/>
        <v>-2.3163757211107959E-3</v>
      </c>
      <c r="H128" s="24"/>
      <c r="I128" s="24"/>
      <c r="J128" s="24"/>
      <c r="K128" s="24"/>
      <c r="L128" s="24"/>
      <c r="M128" s="24"/>
      <c r="N128" s="24"/>
      <c r="O128" s="24"/>
      <c r="P128" s="24"/>
      <c r="Q128" s="24"/>
      <c r="R128" s="24"/>
      <c r="S128" s="24"/>
      <c r="T128" s="24"/>
      <c r="U128" s="24"/>
      <c r="V128" s="24"/>
      <c r="W128" s="24"/>
      <c r="X128" s="24"/>
      <c r="Y128" s="24"/>
      <c r="Z128" s="24"/>
    </row>
    <row r="129" spans="1:26" ht="15.75" customHeight="1">
      <c r="A129" s="39" t="s">
        <v>617</v>
      </c>
      <c r="B129" s="24">
        <v>6.8788999999999998</v>
      </c>
      <c r="C129" s="24">
        <v>6.8849</v>
      </c>
      <c r="D129" s="24">
        <v>6.8939000000000004</v>
      </c>
      <c r="E129" s="24">
        <v>6.8761999999999999</v>
      </c>
      <c r="F129" s="3">
        <v>-1.6999999999999999E-3</v>
      </c>
      <c r="G129" s="3">
        <f t="shared" si="1"/>
        <v>-2.2874309273344206E-3</v>
      </c>
      <c r="H129" s="24"/>
      <c r="I129" s="24"/>
      <c r="J129" s="24"/>
      <c r="K129" s="24"/>
      <c r="L129" s="24"/>
      <c r="M129" s="24"/>
      <c r="N129" s="24"/>
      <c r="O129" s="24"/>
      <c r="P129" s="24"/>
      <c r="Q129" s="24"/>
      <c r="R129" s="24"/>
      <c r="S129" s="24"/>
      <c r="T129" s="24"/>
      <c r="U129" s="24"/>
      <c r="V129" s="24"/>
      <c r="W129" s="24"/>
      <c r="X129" s="24"/>
      <c r="Y129" s="24"/>
      <c r="Z129" s="24"/>
    </row>
    <row r="130" spans="1:26" ht="15.75" customHeight="1">
      <c r="A130" s="39" t="s">
        <v>845</v>
      </c>
      <c r="B130" s="24">
        <v>6.8936000000000002</v>
      </c>
      <c r="C130" s="24">
        <v>6.8741000000000003</v>
      </c>
      <c r="D130" s="24">
        <v>6.8939000000000004</v>
      </c>
      <c r="E130" s="24">
        <v>6.8719999999999999</v>
      </c>
      <c r="F130" s="3">
        <v>3.2000000000000002E-3</v>
      </c>
      <c r="G130" s="3">
        <f t="shared" si="1"/>
        <v>-2.2874309273344206E-3</v>
      </c>
      <c r="H130" s="24"/>
      <c r="I130" s="24"/>
      <c r="J130" s="24"/>
      <c r="K130" s="24"/>
      <c r="L130" s="24"/>
      <c r="M130" s="24"/>
      <c r="N130" s="24"/>
      <c r="O130" s="24"/>
      <c r="P130" s="24"/>
      <c r="Q130" s="24"/>
      <c r="R130" s="24"/>
      <c r="S130" s="24"/>
      <c r="T130" s="24"/>
      <c r="U130" s="24"/>
      <c r="V130" s="24"/>
      <c r="W130" s="24"/>
      <c r="X130" s="24"/>
      <c r="Y130" s="24"/>
      <c r="Z130" s="24"/>
    </row>
    <row r="131" spans="1:26" ht="15.75" customHeight="1">
      <c r="A131" s="39" t="s">
        <v>839</v>
      </c>
      <c r="B131" s="24">
        <v>6.8933999999999997</v>
      </c>
      <c r="C131" s="24">
        <v>6.8792</v>
      </c>
      <c r="D131" s="24">
        <v>6.8958000000000004</v>
      </c>
      <c r="E131" s="24">
        <v>6.8758999999999997</v>
      </c>
      <c r="F131" s="3">
        <v>2.0999999999999999E-3</v>
      </c>
      <c r="G131" s="3">
        <f t="shared" si="1"/>
        <v>-2.0124553864594328E-3</v>
      </c>
      <c r="H131" s="24"/>
      <c r="I131" s="24"/>
      <c r="J131" s="24"/>
      <c r="K131" s="24"/>
      <c r="L131" s="24"/>
      <c r="M131" s="24"/>
      <c r="N131" s="24"/>
      <c r="O131" s="24"/>
      <c r="P131" s="24"/>
      <c r="Q131" s="24"/>
      <c r="R131" s="24"/>
      <c r="S131" s="24"/>
      <c r="T131" s="24"/>
      <c r="U131" s="24"/>
      <c r="V131" s="24"/>
      <c r="W131" s="24"/>
      <c r="X131" s="24"/>
      <c r="Y131" s="24"/>
      <c r="Z131" s="24"/>
    </row>
    <row r="132" spans="1:26" ht="15.75" customHeight="1">
      <c r="A132" s="39" t="s">
        <v>846</v>
      </c>
      <c r="B132" s="24">
        <v>6.8818999999999999</v>
      </c>
      <c r="C132" s="24">
        <v>6.8936000000000002</v>
      </c>
      <c r="D132" s="24">
        <v>6.8959999999999999</v>
      </c>
      <c r="E132" s="24">
        <v>6.8757000000000001</v>
      </c>
      <c r="F132" s="3">
        <v>-1.6999999999999999E-3</v>
      </c>
      <c r="G132" s="3">
        <f t="shared" si="1"/>
        <v>-1.9835105926831859E-3</v>
      </c>
      <c r="H132" s="24"/>
      <c r="I132" s="24"/>
      <c r="J132" s="24"/>
      <c r="K132" s="24"/>
      <c r="L132" s="24"/>
      <c r="M132" s="24"/>
      <c r="N132" s="24"/>
      <c r="O132" s="24"/>
      <c r="P132" s="24"/>
      <c r="Q132" s="24"/>
      <c r="R132" s="24"/>
      <c r="S132" s="24"/>
      <c r="T132" s="24"/>
      <c r="U132" s="24"/>
      <c r="V132" s="24"/>
      <c r="W132" s="24"/>
      <c r="X132" s="24"/>
      <c r="Y132" s="24"/>
      <c r="Z132" s="24"/>
    </row>
    <row r="133" spans="1:26" ht="15.75" customHeight="1">
      <c r="A133" s="39" t="s">
        <v>619</v>
      </c>
      <c r="B133" s="24">
        <v>6.8909000000000002</v>
      </c>
      <c r="C133" s="24">
        <v>6.8937999999999997</v>
      </c>
      <c r="D133" s="24">
        <v>6.8989000000000003</v>
      </c>
      <c r="E133" s="24">
        <v>6.8837000000000002</v>
      </c>
      <c r="F133" s="3">
        <v>1E-3</v>
      </c>
      <c r="G133" s="3">
        <f t="shared" si="1"/>
        <v>-1.5638110829265786E-3</v>
      </c>
      <c r="H133" s="24"/>
      <c r="I133" s="24"/>
      <c r="J133" s="24"/>
      <c r="K133" s="24"/>
      <c r="L133" s="24"/>
      <c r="M133" s="24"/>
      <c r="N133" s="24"/>
      <c r="O133" s="24"/>
      <c r="P133" s="24"/>
      <c r="Q133" s="24"/>
      <c r="R133" s="24"/>
      <c r="S133" s="24"/>
      <c r="T133" s="24"/>
      <c r="U133" s="24"/>
      <c r="V133" s="24"/>
      <c r="W133" s="24"/>
      <c r="X133" s="24"/>
      <c r="Y133" s="24"/>
      <c r="Z133" s="24"/>
    </row>
    <row r="134" spans="1:26" ht="15.75" customHeight="1">
      <c r="A134" s="39" t="s">
        <v>847</v>
      </c>
      <c r="B134" s="24">
        <v>6.8978999999999999</v>
      </c>
      <c r="C134" s="24">
        <v>6.899</v>
      </c>
      <c r="D134" s="24">
        <v>6.8994</v>
      </c>
      <c r="E134" s="24">
        <v>6.8803999999999998</v>
      </c>
      <c r="F134" s="3">
        <v>-2.9999999999999997E-4</v>
      </c>
      <c r="G134" s="3">
        <f t="shared" si="1"/>
        <v>-1.4914490984858331E-3</v>
      </c>
      <c r="H134" s="24"/>
      <c r="I134" s="24"/>
      <c r="J134" s="24"/>
      <c r="K134" s="24"/>
      <c r="L134" s="24"/>
      <c r="M134" s="24"/>
      <c r="N134" s="24"/>
      <c r="O134" s="24"/>
      <c r="P134" s="24"/>
      <c r="Q134" s="24"/>
      <c r="R134" s="24"/>
      <c r="S134" s="24"/>
      <c r="T134" s="24"/>
      <c r="U134" s="24"/>
      <c r="V134" s="24"/>
      <c r="W134" s="24"/>
      <c r="X134" s="24"/>
      <c r="Y134" s="24"/>
      <c r="Z134" s="24"/>
    </row>
    <row r="135" spans="1:26" ht="15.75" customHeight="1">
      <c r="A135" s="39" t="s">
        <v>835</v>
      </c>
      <c r="B135" s="24">
        <v>6.8986000000000001</v>
      </c>
      <c r="C135" s="24">
        <v>6.8837000000000002</v>
      </c>
      <c r="D135" s="24">
        <v>6.9065000000000003</v>
      </c>
      <c r="E135" s="24">
        <v>6.8837000000000002</v>
      </c>
      <c r="F135" s="3">
        <v>2.0999999999999999E-3</v>
      </c>
      <c r="G135" s="3">
        <f t="shared" si="1"/>
        <v>-4.6390891942662817E-4</v>
      </c>
      <c r="H135" s="24"/>
      <c r="I135" s="24"/>
      <c r="J135" s="24"/>
      <c r="K135" s="24"/>
      <c r="L135" s="24"/>
      <c r="M135" s="24"/>
      <c r="N135" s="24"/>
      <c r="O135" s="24"/>
      <c r="P135" s="24"/>
      <c r="Q135" s="24"/>
      <c r="R135" s="24"/>
      <c r="S135" s="24"/>
      <c r="T135" s="24"/>
      <c r="U135" s="24"/>
      <c r="V135" s="24"/>
      <c r="W135" s="24"/>
      <c r="X135" s="24"/>
      <c r="Y135" s="24"/>
      <c r="Z135" s="24"/>
    </row>
    <row r="136" spans="1:26" ht="15.75" customHeight="1">
      <c r="A136" s="39" t="s">
        <v>848</v>
      </c>
      <c r="B136" s="24">
        <v>6.9036999999999997</v>
      </c>
      <c r="C136" s="24">
        <v>6.9043999999999999</v>
      </c>
      <c r="D136" s="24">
        <v>6.9100999999999999</v>
      </c>
      <c r="E136" s="24">
        <v>6.8978000000000002</v>
      </c>
      <c r="F136" s="3">
        <v>-2.0000000000000001E-4</v>
      </c>
      <c r="G136" s="3">
        <f t="shared" si="1"/>
        <v>5.7097368546971755E-5</v>
      </c>
      <c r="H136" s="24"/>
      <c r="I136" s="24"/>
      <c r="J136" s="24"/>
      <c r="K136" s="24"/>
      <c r="L136" s="24"/>
      <c r="M136" s="24"/>
      <c r="N136" s="24"/>
      <c r="O136" s="24"/>
      <c r="P136" s="24"/>
      <c r="Q136" s="24"/>
      <c r="R136" s="24"/>
      <c r="S136" s="24"/>
      <c r="T136" s="24"/>
      <c r="U136" s="24"/>
      <c r="V136" s="24"/>
      <c r="W136" s="24"/>
      <c r="X136" s="24"/>
      <c r="Y136" s="24"/>
      <c r="Z136" s="24"/>
    </row>
    <row r="137" spans="1:26" ht="15.75" customHeight="1">
      <c r="A137" s="39" t="s">
        <v>849</v>
      </c>
      <c r="B137" s="24">
        <v>6.9036</v>
      </c>
      <c r="C137" s="24">
        <v>6.9042000000000003</v>
      </c>
      <c r="D137" s="24">
        <v>6.9115000000000002</v>
      </c>
      <c r="E137" s="24">
        <v>6.9024000000000001</v>
      </c>
      <c r="F137" s="3">
        <v>1E-4</v>
      </c>
      <c r="G137" s="3">
        <f t="shared" si="1"/>
        <v>2.5971092498121377E-4</v>
      </c>
      <c r="H137" s="24"/>
      <c r="I137" s="24"/>
      <c r="J137" s="24"/>
      <c r="K137" s="24"/>
      <c r="L137" s="24"/>
      <c r="M137" s="24"/>
      <c r="N137" s="24"/>
      <c r="O137" s="24"/>
      <c r="P137" s="24"/>
      <c r="Q137" s="24"/>
      <c r="R137" s="24"/>
      <c r="S137" s="24"/>
      <c r="T137" s="24"/>
      <c r="U137" s="24"/>
      <c r="V137" s="24"/>
      <c r="W137" s="24"/>
      <c r="X137" s="24"/>
      <c r="Y137" s="24"/>
      <c r="Z137" s="24"/>
    </row>
    <row r="138" spans="1:26" ht="15.75" customHeight="1">
      <c r="A138" s="39" t="s">
        <v>850</v>
      </c>
      <c r="B138" s="24">
        <v>6.9097</v>
      </c>
      <c r="C138" s="24">
        <v>6.9122000000000003</v>
      </c>
      <c r="D138" s="24">
        <v>6.9122000000000003</v>
      </c>
      <c r="E138" s="24">
        <v>6.9097</v>
      </c>
      <c r="F138" s="3">
        <v>0</v>
      </c>
      <c r="G138" s="3">
        <f t="shared" si="1"/>
        <v>3.6101770319833478E-4</v>
      </c>
      <c r="H138" s="24"/>
      <c r="I138" s="24"/>
      <c r="J138" s="24"/>
      <c r="K138" s="24"/>
      <c r="L138" s="24"/>
      <c r="M138" s="24"/>
      <c r="N138" s="24"/>
      <c r="O138" s="24"/>
      <c r="P138" s="24"/>
      <c r="Q138" s="24"/>
      <c r="R138" s="24"/>
      <c r="S138" s="24"/>
      <c r="T138" s="24"/>
      <c r="U138" s="24"/>
      <c r="V138" s="24"/>
      <c r="W138" s="24"/>
      <c r="X138" s="24"/>
      <c r="Y138" s="24"/>
      <c r="Z138" s="24"/>
    </row>
    <row r="139" spans="1:26" ht="15.75" customHeight="1">
      <c r="A139" s="39" t="s">
        <v>851</v>
      </c>
      <c r="B139" s="24">
        <v>6.9001999999999999</v>
      </c>
      <c r="C139" s="24">
        <v>6.9085000000000001</v>
      </c>
      <c r="D139" s="24">
        <v>6.9149000000000003</v>
      </c>
      <c r="E139" s="24">
        <v>6.8967000000000001</v>
      </c>
      <c r="F139" s="3">
        <v>-1.5E-3</v>
      </c>
      <c r="G139" s="3">
        <f t="shared" si="1"/>
        <v>7.517724191785668E-4</v>
      </c>
      <c r="H139" s="24"/>
      <c r="I139" s="24"/>
      <c r="J139" s="24"/>
      <c r="K139" s="24"/>
      <c r="L139" s="24"/>
      <c r="M139" s="24"/>
      <c r="N139" s="24"/>
      <c r="O139" s="24"/>
      <c r="P139" s="24"/>
      <c r="Q139" s="24"/>
      <c r="R139" s="24"/>
      <c r="S139" s="24"/>
      <c r="T139" s="24"/>
      <c r="U139" s="24"/>
      <c r="V139" s="24"/>
      <c r="W139" s="24"/>
      <c r="X139" s="24"/>
      <c r="Y139" s="24"/>
      <c r="Z139" s="24"/>
    </row>
    <row r="140" spans="1:26" ht="15.75" customHeight="1">
      <c r="A140" s="39" t="s">
        <v>852</v>
      </c>
      <c r="B140" s="24">
        <v>6.9082999999999997</v>
      </c>
      <c r="C140" s="24">
        <v>6.9034000000000004</v>
      </c>
      <c r="D140" s="24">
        <v>6.915</v>
      </c>
      <c r="E140" s="24">
        <v>6.8978000000000002</v>
      </c>
      <c r="F140" s="3">
        <v>6.9999999999999999E-4</v>
      </c>
      <c r="G140" s="3">
        <f t="shared" si="1"/>
        <v>7.6624481606669026E-4</v>
      </c>
      <c r="H140" s="24"/>
      <c r="I140" s="24"/>
      <c r="J140" s="24"/>
      <c r="K140" s="24"/>
      <c r="L140" s="24"/>
      <c r="M140" s="24"/>
      <c r="N140" s="24"/>
      <c r="O140" s="24"/>
      <c r="P140" s="24"/>
      <c r="Q140" s="24"/>
      <c r="R140" s="24"/>
      <c r="S140" s="24"/>
      <c r="T140" s="24"/>
      <c r="U140" s="24"/>
      <c r="V140" s="24"/>
      <c r="W140" s="24"/>
      <c r="X140" s="24"/>
      <c r="Y140" s="24"/>
      <c r="Z140" s="24"/>
    </row>
    <row r="141" spans="1:26" ht="15.75" customHeight="1">
      <c r="A141" s="39" t="s">
        <v>853</v>
      </c>
      <c r="B141" s="24">
        <v>6.9090999999999996</v>
      </c>
      <c r="C141" s="24">
        <v>6.9074999999999998</v>
      </c>
      <c r="D141" s="24">
        <v>6.915</v>
      </c>
      <c r="E141" s="24">
        <v>6.9010999999999996</v>
      </c>
      <c r="F141" s="3">
        <v>1E-4</v>
      </c>
      <c r="G141" s="3">
        <f t="shared" si="1"/>
        <v>7.6624481606669026E-4</v>
      </c>
      <c r="H141" s="24"/>
      <c r="I141" s="24"/>
      <c r="J141" s="24"/>
      <c r="K141" s="24"/>
      <c r="L141" s="24"/>
      <c r="M141" s="24"/>
      <c r="N141" s="24"/>
      <c r="O141" s="24"/>
      <c r="P141" s="24"/>
      <c r="Q141" s="24"/>
      <c r="R141" s="24"/>
      <c r="S141" s="24"/>
      <c r="T141" s="24"/>
      <c r="U141" s="24"/>
      <c r="V141" s="24"/>
      <c r="W141" s="24"/>
      <c r="X141" s="24"/>
      <c r="Y141" s="24"/>
      <c r="Z141" s="24"/>
    </row>
    <row r="142" spans="1:26" ht="15.75" customHeight="1">
      <c r="A142" s="39" t="s">
        <v>854</v>
      </c>
      <c r="B142" s="24">
        <v>6.9019000000000004</v>
      </c>
      <c r="C142" s="24">
        <v>6.9131</v>
      </c>
      <c r="D142" s="24">
        <v>6.9156000000000004</v>
      </c>
      <c r="E142" s="24">
        <v>6.8978000000000002</v>
      </c>
      <c r="F142" s="3">
        <v>-1.8E-3</v>
      </c>
      <c r="G142" s="3">
        <f t="shared" si="1"/>
        <v>8.5307919739568787E-4</v>
      </c>
      <c r="H142" s="24"/>
      <c r="I142" s="24"/>
      <c r="J142" s="24"/>
      <c r="K142" s="24"/>
      <c r="L142" s="24"/>
      <c r="M142" s="24"/>
      <c r="N142" s="24"/>
      <c r="O142" s="24"/>
      <c r="P142" s="24"/>
      <c r="Q142" s="24"/>
      <c r="R142" s="24"/>
      <c r="S142" s="24"/>
      <c r="T142" s="24"/>
      <c r="U142" s="24"/>
      <c r="V142" s="24"/>
      <c r="W142" s="24"/>
      <c r="X142" s="24"/>
      <c r="Y142" s="24"/>
      <c r="Z142" s="24"/>
    </row>
    <row r="143" spans="1:26" ht="15.75" customHeight="1">
      <c r="A143" s="39" t="s">
        <v>623</v>
      </c>
      <c r="B143" s="24">
        <v>6.8936999999999999</v>
      </c>
      <c r="C143" s="24">
        <v>6.9120999999999997</v>
      </c>
      <c r="D143" s="24">
        <v>6.9157000000000002</v>
      </c>
      <c r="E143" s="24">
        <v>6.8849</v>
      </c>
      <c r="F143" s="3">
        <v>-3.7000000000000002E-3</v>
      </c>
      <c r="G143" s="3">
        <f t="shared" si="1"/>
        <v>8.6755159428381122E-4</v>
      </c>
      <c r="H143" s="24"/>
      <c r="I143" s="24"/>
      <c r="J143" s="24"/>
      <c r="K143" s="24"/>
      <c r="L143" s="24"/>
      <c r="M143" s="24"/>
      <c r="N143" s="24"/>
      <c r="O143" s="24"/>
      <c r="P143" s="24"/>
      <c r="Q143" s="24"/>
      <c r="R143" s="24"/>
      <c r="S143" s="24"/>
      <c r="T143" s="24"/>
      <c r="U143" s="24"/>
      <c r="V143" s="24"/>
      <c r="W143" s="24"/>
      <c r="X143" s="24"/>
      <c r="Y143" s="24"/>
      <c r="Z143" s="24"/>
    </row>
    <row r="144" spans="1:26" ht="15.75" customHeight="1">
      <c r="A144" s="39" t="s">
        <v>855</v>
      </c>
      <c r="B144" s="24">
        <v>6.9100999999999999</v>
      </c>
      <c r="C144" s="24">
        <v>6.8982999999999999</v>
      </c>
      <c r="D144" s="24">
        <v>6.9157999999999999</v>
      </c>
      <c r="E144" s="24">
        <v>6.8982999999999999</v>
      </c>
      <c r="F144" s="3">
        <v>1.8E-3</v>
      </c>
      <c r="G144" s="3">
        <f t="shared" si="1"/>
        <v>8.8202399117193468E-4</v>
      </c>
      <c r="H144" s="24"/>
      <c r="I144" s="24"/>
      <c r="J144" s="24"/>
      <c r="K144" s="24"/>
      <c r="L144" s="24"/>
      <c r="M144" s="24"/>
      <c r="N144" s="24"/>
      <c r="O144" s="24"/>
      <c r="P144" s="24"/>
      <c r="Q144" s="24"/>
      <c r="R144" s="24"/>
      <c r="S144" s="24"/>
      <c r="T144" s="24"/>
      <c r="U144" s="24"/>
      <c r="V144" s="24"/>
      <c r="W144" s="24"/>
      <c r="X144" s="24"/>
      <c r="Y144" s="24"/>
      <c r="Z144" s="24"/>
    </row>
    <row r="145" spans="1:26" ht="15.75" customHeight="1">
      <c r="A145" s="39" t="s">
        <v>857</v>
      </c>
      <c r="B145" s="24">
        <v>6.9050000000000002</v>
      </c>
      <c r="C145" s="24">
        <v>6.9027000000000003</v>
      </c>
      <c r="D145" s="24">
        <v>6.9157999999999999</v>
      </c>
      <c r="E145" s="24">
        <v>6.8994999999999997</v>
      </c>
      <c r="F145" s="3">
        <v>4.0000000000000002E-4</v>
      </c>
      <c r="G145" s="3">
        <f t="shared" si="1"/>
        <v>8.8202399117193468E-4</v>
      </c>
      <c r="H145" s="24"/>
      <c r="I145" s="24"/>
      <c r="J145" s="24"/>
      <c r="K145" s="24"/>
      <c r="L145" s="24"/>
      <c r="M145" s="24"/>
      <c r="N145" s="24"/>
      <c r="O145" s="24"/>
      <c r="P145" s="24"/>
      <c r="Q145" s="24"/>
      <c r="R145" s="24"/>
      <c r="S145" s="24"/>
      <c r="T145" s="24"/>
      <c r="U145" s="24"/>
      <c r="V145" s="24"/>
      <c r="W145" s="24"/>
      <c r="X145" s="24"/>
      <c r="Y145" s="24"/>
      <c r="Z145" s="24"/>
    </row>
    <row r="146" spans="1:26" ht="15.75" customHeight="1">
      <c r="A146" s="39" t="s">
        <v>859</v>
      </c>
      <c r="B146" s="24">
        <v>6.9063999999999997</v>
      </c>
      <c r="C146" s="24">
        <v>6.9008000000000003</v>
      </c>
      <c r="D146" s="24">
        <v>6.9158999999999997</v>
      </c>
      <c r="E146" s="24">
        <v>6.8962000000000003</v>
      </c>
      <c r="F146" s="3">
        <v>5.9999999999999995E-4</v>
      </c>
      <c r="G146" s="3">
        <f t="shared" si="1"/>
        <v>8.9649638806005804E-4</v>
      </c>
      <c r="H146" s="24"/>
      <c r="I146" s="24"/>
      <c r="J146" s="24"/>
      <c r="K146" s="24"/>
      <c r="L146" s="24"/>
      <c r="M146" s="24"/>
      <c r="N146" s="24"/>
      <c r="O146" s="24"/>
      <c r="P146" s="24"/>
      <c r="Q146" s="24"/>
      <c r="R146" s="24"/>
      <c r="S146" s="24"/>
      <c r="T146" s="24"/>
      <c r="U146" s="24"/>
      <c r="V146" s="24"/>
      <c r="W146" s="24"/>
      <c r="X146" s="24"/>
      <c r="Y146" s="24"/>
      <c r="Z146" s="24"/>
    </row>
    <row r="147" spans="1:26" ht="15.75" customHeight="1">
      <c r="A147" s="39" t="s">
        <v>861</v>
      </c>
      <c r="B147" s="24">
        <v>6.9123000000000001</v>
      </c>
      <c r="C147" s="24">
        <v>6.9006999999999996</v>
      </c>
      <c r="D147" s="24">
        <v>6.9173999999999998</v>
      </c>
      <c r="E147" s="24">
        <v>6.9</v>
      </c>
      <c r="F147" s="3">
        <v>-8.9999999999999998E-4</v>
      </c>
      <c r="G147" s="3">
        <f t="shared" si="1"/>
        <v>1.1135823413824235E-3</v>
      </c>
      <c r="H147" s="24"/>
      <c r="I147" s="24"/>
      <c r="J147" s="24"/>
      <c r="K147" s="24"/>
      <c r="L147" s="24"/>
      <c r="M147" s="24"/>
      <c r="N147" s="24"/>
      <c r="O147" s="24"/>
      <c r="P147" s="24"/>
      <c r="Q147" s="24"/>
      <c r="R147" s="24"/>
      <c r="S147" s="24"/>
      <c r="T147" s="24"/>
      <c r="U147" s="24"/>
      <c r="V147" s="24"/>
      <c r="W147" s="24"/>
      <c r="X147" s="24"/>
      <c r="Y147" s="24"/>
      <c r="Z147" s="24"/>
    </row>
    <row r="148" spans="1:26" ht="15.75" customHeight="1">
      <c r="A148" s="39" t="s">
        <v>864</v>
      </c>
      <c r="B148" s="24">
        <v>6.9023000000000003</v>
      </c>
      <c r="C148" s="24">
        <v>6.9114000000000004</v>
      </c>
      <c r="D148" s="24">
        <v>6.9179000000000004</v>
      </c>
      <c r="E148" s="24">
        <v>6.8971999999999998</v>
      </c>
      <c r="F148" s="3">
        <v>-1.4E-3</v>
      </c>
      <c r="G148" s="3">
        <f t="shared" si="1"/>
        <v>1.1859443258232976E-3</v>
      </c>
      <c r="H148" s="24"/>
      <c r="I148" s="24"/>
      <c r="J148" s="24"/>
      <c r="K148" s="24"/>
      <c r="L148" s="24"/>
      <c r="M148" s="24"/>
      <c r="N148" s="24"/>
      <c r="O148" s="24"/>
      <c r="P148" s="24"/>
      <c r="Q148" s="24"/>
      <c r="R148" s="24"/>
      <c r="S148" s="24"/>
      <c r="T148" s="24"/>
      <c r="U148" s="24"/>
      <c r="V148" s="24"/>
      <c r="W148" s="24"/>
      <c r="X148" s="24"/>
      <c r="Y148" s="24"/>
      <c r="Z148" s="24"/>
    </row>
    <row r="149" spans="1:26" ht="15.75" customHeight="1">
      <c r="A149" s="39" t="s">
        <v>867</v>
      </c>
      <c r="B149" s="24">
        <v>6.9145000000000003</v>
      </c>
      <c r="C149" s="24">
        <v>6.9104000000000001</v>
      </c>
      <c r="D149" s="24">
        <v>6.9181999999999997</v>
      </c>
      <c r="E149" s="24">
        <v>6.9088000000000003</v>
      </c>
      <c r="F149" s="3">
        <v>5.9999999999999995E-4</v>
      </c>
      <c r="G149" s="3">
        <f t="shared" si="1"/>
        <v>1.229361516487668E-3</v>
      </c>
      <c r="H149" s="24"/>
      <c r="I149" s="24"/>
      <c r="J149" s="24"/>
      <c r="K149" s="24"/>
      <c r="L149" s="24"/>
      <c r="M149" s="24"/>
      <c r="N149" s="24"/>
      <c r="O149" s="24"/>
      <c r="P149" s="24"/>
      <c r="Q149" s="24"/>
      <c r="R149" s="24"/>
      <c r="S149" s="24"/>
      <c r="T149" s="24"/>
      <c r="U149" s="24"/>
      <c r="V149" s="24"/>
      <c r="W149" s="24"/>
      <c r="X149" s="24"/>
      <c r="Y149" s="24"/>
      <c r="Z149" s="24"/>
    </row>
    <row r="150" spans="1:26" ht="15.75" customHeight="1">
      <c r="A150" s="39" t="s">
        <v>868</v>
      </c>
      <c r="B150" s="24">
        <v>6.9097</v>
      </c>
      <c r="C150" s="24">
        <v>6.9100999999999999</v>
      </c>
      <c r="D150" s="24">
        <v>6.9184000000000001</v>
      </c>
      <c r="E150" s="24">
        <v>6.907</v>
      </c>
      <c r="F150" s="3">
        <v>1E-4</v>
      </c>
      <c r="G150" s="3">
        <f t="shared" si="1"/>
        <v>1.2583063102640432E-3</v>
      </c>
      <c r="H150" s="24"/>
      <c r="I150" s="24"/>
      <c r="J150" s="24"/>
      <c r="K150" s="24"/>
      <c r="L150" s="24"/>
      <c r="M150" s="24"/>
      <c r="N150" s="24"/>
      <c r="O150" s="24"/>
      <c r="P150" s="24"/>
      <c r="Q150" s="24"/>
      <c r="R150" s="24"/>
      <c r="S150" s="24"/>
      <c r="T150" s="24"/>
      <c r="U150" s="24"/>
      <c r="V150" s="24"/>
      <c r="W150" s="24"/>
      <c r="X150" s="24"/>
      <c r="Y150" s="24"/>
      <c r="Z150" s="24"/>
    </row>
    <row r="151" spans="1:26" ht="15.75" customHeight="1">
      <c r="A151" s="39" t="s">
        <v>869</v>
      </c>
      <c r="B151" s="24">
        <v>6.9187000000000003</v>
      </c>
      <c r="C151" s="24">
        <v>6.8822000000000001</v>
      </c>
      <c r="D151" s="24">
        <v>6.9187000000000003</v>
      </c>
      <c r="E151" s="24">
        <v>6.8822000000000001</v>
      </c>
      <c r="F151" s="3">
        <v>5.1000000000000004E-3</v>
      </c>
      <c r="G151" s="3">
        <f t="shared" si="1"/>
        <v>1.301723500928542E-3</v>
      </c>
      <c r="H151" s="24"/>
      <c r="I151" s="24"/>
      <c r="J151" s="24"/>
      <c r="K151" s="24"/>
      <c r="L151" s="24"/>
      <c r="M151" s="24"/>
      <c r="N151" s="24"/>
      <c r="O151" s="24"/>
      <c r="P151" s="24"/>
      <c r="Q151" s="24"/>
      <c r="R151" s="24"/>
      <c r="S151" s="24"/>
      <c r="T151" s="24"/>
      <c r="U151" s="24"/>
      <c r="V151" s="24"/>
      <c r="W151" s="24"/>
      <c r="X151" s="24"/>
      <c r="Y151" s="24"/>
      <c r="Z151" s="24"/>
    </row>
    <row r="152" spans="1:26" ht="15.75" customHeight="1">
      <c r="A152" s="39" t="s">
        <v>870</v>
      </c>
      <c r="B152" s="24">
        <v>6.9104999999999999</v>
      </c>
      <c r="C152" s="24">
        <v>6.9057000000000004</v>
      </c>
      <c r="D152" s="24">
        <v>6.9211</v>
      </c>
      <c r="E152" s="24">
        <v>6.9057000000000004</v>
      </c>
      <c r="F152" s="3">
        <v>5.9999999999999995E-4</v>
      </c>
      <c r="G152" s="3">
        <f t="shared" si="1"/>
        <v>1.6490610262442753E-3</v>
      </c>
      <c r="H152" s="24"/>
      <c r="I152" s="24"/>
      <c r="J152" s="24"/>
      <c r="K152" s="24"/>
      <c r="L152" s="24"/>
      <c r="M152" s="24"/>
      <c r="N152" s="24"/>
      <c r="O152" s="24"/>
      <c r="P152" s="24"/>
      <c r="Q152" s="24"/>
      <c r="R152" s="24"/>
      <c r="S152" s="24"/>
      <c r="T152" s="24"/>
      <c r="U152" s="24"/>
      <c r="V152" s="24"/>
      <c r="W152" s="24"/>
      <c r="X152" s="24"/>
      <c r="Y152" s="24"/>
      <c r="Z152" s="24"/>
    </row>
    <row r="153" spans="1:26" ht="15.75" customHeight="1">
      <c r="A153" s="39" t="s">
        <v>862</v>
      </c>
      <c r="B153" s="24">
        <v>6.9215999999999998</v>
      </c>
      <c r="C153" s="24">
        <v>6.9184000000000001</v>
      </c>
      <c r="D153" s="24">
        <v>6.923</v>
      </c>
      <c r="E153" s="24">
        <v>6.9153000000000002</v>
      </c>
      <c r="F153" s="3">
        <v>5.9999999999999995E-4</v>
      </c>
      <c r="G153" s="3">
        <f t="shared" si="1"/>
        <v>1.9240365671192631E-3</v>
      </c>
      <c r="H153" s="24"/>
      <c r="I153" s="24"/>
      <c r="J153" s="24"/>
      <c r="K153" s="24"/>
      <c r="L153" s="24"/>
      <c r="M153" s="24"/>
      <c r="N153" s="24"/>
      <c r="O153" s="24"/>
      <c r="P153" s="24"/>
      <c r="Q153" s="24"/>
      <c r="R153" s="24"/>
      <c r="S153" s="24"/>
      <c r="T153" s="24"/>
      <c r="U153" s="24"/>
      <c r="V153" s="24"/>
      <c r="W153" s="24"/>
      <c r="X153" s="24"/>
      <c r="Y153" s="24"/>
      <c r="Z153" s="24"/>
    </row>
    <row r="154" spans="1:26" ht="15.75" customHeight="1">
      <c r="A154" s="39" t="s">
        <v>863</v>
      </c>
      <c r="B154" s="24">
        <v>6.9177</v>
      </c>
      <c r="C154" s="24">
        <v>6.9109999999999996</v>
      </c>
      <c r="D154" s="24">
        <v>6.9236000000000004</v>
      </c>
      <c r="E154" s="24">
        <v>6.9095000000000004</v>
      </c>
      <c r="F154" s="3">
        <v>8.9999999999999998E-4</v>
      </c>
      <c r="G154" s="3">
        <f t="shared" si="1"/>
        <v>2.0108709484482606E-3</v>
      </c>
      <c r="H154" s="24"/>
      <c r="I154" s="24"/>
      <c r="J154" s="24"/>
      <c r="K154" s="24"/>
      <c r="L154" s="24"/>
      <c r="M154" s="24"/>
      <c r="N154" s="24"/>
      <c r="O154" s="24"/>
      <c r="P154" s="24"/>
      <c r="Q154" s="24"/>
      <c r="R154" s="24"/>
      <c r="S154" s="24"/>
      <c r="T154" s="24"/>
      <c r="U154" s="24"/>
      <c r="V154" s="24"/>
      <c r="W154" s="24"/>
      <c r="X154" s="24"/>
      <c r="Y154" s="24"/>
      <c r="Z154" s="24"/>
    </row>
    <row r="155" spans="1:26" ht="15.75" customHeight="1">
      <c r="A155" s="39" t="s">
        <v>860</v>
      </c>
      <c r="B155" s="24">
        <v>6.9255000000000004</v>
      </c>
      <c r="C155" s="24">
        <v>6.9204999999999997</v>
      </c>
      <c r="D155" s="24">
        <v>6.9261999999999997</v>
      </c>
      <c r="E155" s="24">
        <v>6.92</v>
      </c>
      <c r="F155" s="3">
        <v>5.9999999999999995E-4</v>
      </c>
      <c r="G155" s="3">
        <f t="shared" si="1"/>
        <v>2.3871532675402408E-3</v>
      </c>
      <c r="H155" s="24"/>
      <c r="I155" s="24"/>
      <c r="J155" s="24"/>
      <c r="K155" s="24"/>
      <c r="L155" s="24"/>
      <c r="M155" s="24"/>
      <c r="N155" s="24"/>
      <c r="O155" s="24"/>
      <c r="P155" s="24"/>
      <c r="Q155" s="24"/>
      <c r="R155" s="24"/>
      <c r="S155" s="24"/>
      <c r="T155" s="24"/>
      <c r="U155" s="24"/>
      <c r="V155" s="24"/>
      <c r="W155" s="24"/>
      <c r="X155" s="24"/>
      <c r="Y155" s="24"/>
      <c r="Z155" s="24"/>
    </row>
    <row r="156" spans="1:26" ht="15.75" customHeight="1">
      <c r="A156" s="39" t="s">
        <v>858</v>
      </c>
      <c r="B156" s="24">
        <v>6.9257999999999997</v>
      </c>
      <c r="C156" s="24">
        <v>6.9253999999999998</v>
      </c>
      <c r="D156" s="24">
        <v>6.9276</v>
      </c>
      <c r="E156" s="24">
        <v>6.9200999999999997</v>
      </c>
      <c r="F156" s="3">
        <v>0</v>
      </c>
      <c r="G156" s="3">
        <f t="shared" si="1"/>
        <v>2.5897668239744827E-3</v>
      </c>
      <c r="H156" s="24"/>
      <c r="I156" s="24"/>
      <c r="J156" s="24"/>
      <c r="K156" s="24"/>
      <c r="L156" s="24"/>
      <c r="M156" s="24"/>
      <c r="N156" s="24"/>
      <c r="O156" s="24"/>
      <c r="P156" s="24"/>
      <c r="Q156" s="24"/>
      <c r="R156" s="24"/>
      <c r="S156" s="24"/>
      <c r="T156" s="24"/>
      <c r="U156" s="24"/>
      <c r="V156" s="24"/>
      <c r="W156" s="24"/>
      <c r="X156" s="24"/>
      <c r="Y156" s="24"/>
      <c r="Z156" s="24"/>
    </row>
    <row r="157" spans="1:26" ht="15.75" customHeight="1">
      <c r="A157" s="39" t="s">
        <v>865</v>
      </c>
      <c r="B157" s="24">
        <v>6.9114000000000004</v>
      </c>
      <c r="C157" s="24">
        <v>6.9297000000000004</v>
      </c>
      <c r="D157" s="24">
        <v>6.9297000000000004</v>
      </c>
      <c r="E157" s="24">
        <v>6.9074999999999998</v>
      </c>
      <c r="F157" s="3">
        <v>-2.8E-3</v>
      </c>
      <c r="G157" s="3">
        <f t="shared" si="1"/>
        <v>2.8936871586258458E-3</v>
      </c>
      <c r="H157" s="24"/>
      <c r="I157" s="24"/>
      <c r="J157" s="24"/>
      <c r="K157" s="24"/>
      <c r="L157" s="24"/>
      <c r="M157" s="24"/>
      <c r="N157" s="24"/>
      <c r="O157" s="24"/>
      <c r="P157" s="24"/>
      <c r="Q157" s="24"/>
      <c r="R157" s="24"/>
      <c r="S157" s="24"/>
      <c r="T157" s="24"/>
      <c r="U157" s="24"/>
      <c r="V157" s="24"/>
      <c r="W157" s="24"/>
      <c r="X157" s="24"/>
      <c r="Y157" s="24"/>
      <c r="Z157" s="24"/>
    </row>
    <row r="158" spans="1:26" ht="15.75" customHeight="1">
      <c r="A158" s="39" t="s">
        <v>856</v>
      </c>
      <c r="B158" s="24">
        <v>6.9032</v>
      </c>
      <c r="C158" s="24">
        <v>6.9278000000000004</v>
      </c>
      <c r="D158" s="24">
        <v>6.9329999999999998</v>
      </c>
      <c r="E158" s="24">
        <v>6.9021999999999997</v>
      </c>
      <c r="F158" s="3">
        <v>-3.3E-3</v>
      </c>
      <c r="G158" s="3">
        <f t="shared" si="1"/>
        <v>3.3712762559349467E-3</v>
      </c>
      <c r="H158" s="24"/>
      <c r="I158" s="24"/>
      <c r="J158" s="24"/>
      <c r="K158" s="24"/>
      <c r="L158" s="24"/>
      <c r="M158" s="24"/>
      <c r="N158" s="24"/>
      <c r="O158" s="24"/>
      <c r="P158" s="24"/>
      <c r="Q158" s="24"/>
      <c r="R158" s="24"/>
      <c r="S158" s="24"/>
      <c r="T158" s="24"/>
      <c r="U158" s="24"/>
      <c r="V158" s="24"/>
      <c r="W158" s="24"/>
      <c r="X158" s="24"/>
      <c r="Y158" s="24"/>
      <c r="Z158" s="24"/>
    </row>
    <row r="159" spans="1:26" ht="15.75" customHeight="1">
      <c r="A159" s="39" t="s">
        <v>626</v>
      </c>
      <c r="B159" s="24">
        <v>6.9318</v>
      </c>
      <c r="C159" s="24">
        <v>6.9318999999999997</v>
      </c>
      <c r="D159" s="24">
        <v>6.9362000000000004</v>
      </c>
      <c r="E159" s="24">
        <v>6.9210000000000003</v>
      </c>
      <c r="F159" s="3">
        <v>-2.0999999999999999E-3</v>
      </c>
      <c r="G159" s="3">
        <f t="shared" si="1"/>
        <v>3.8343929563560532E-3</v>
      </c>
      <c r="H159" s="24"/>
      <c r="I159" s="24"/>
      <c r="J159" s="24"/>
      <c r="K159" s="24"/>
      <c r="L159" s="24"/>
      <c r="M159" s="24"/>
      <c r="N159" s="24"/>
      <c r="O159" s="24"/>
      <c r="P159" s="24"/>
      <c r="Q159" s="24"/>
      <c r="R159" s="24"/>
      <c r="S159" s="24"/>
      <c r="T159" s="24"/>
      <c r="U159" s="24"/>
      <c r="V159" s="24"/>
      <c r="W159" s="24"/>
      <c r="X159" s="24"/>
      <c r="Y159" s="24"/>
      <c r="Z159" s="24"/>
    </row>
    <row r="160" spans="1:26" ht="15.75" customHeight="1">
      <c r="A160" s="39" t="s">
        <v>866</v>
      </c>
      <c r="B160" s="24">
        <v>6.931</v>
      </c>
      <c r="C160" s="24">
        <v>6.9242999999999997</v>
      </c>
      <c r="D160" s="24">
        <v>6.9366000000000003</v>
      </c>
      <c r="E160" s="24">
        <v>6.9242999999999997</v>
      </c>
      <c r="F160" s="3">
        <v>3.0999999999999999E-3</v>
      </c>
      <c r="G160" s="3">
        <f t="shared" si="1"/>
        <v>3.8922825439086754E-3</v>
      </c>
      <c r="H160" s="24"/>
      <c r="I160" s="24"/>
      <c r="J160" s="24"/>
      <c r="K160" s="24"/>
      <c r="L160" s="24"/>
      <c r="M160" s="24"/>
      <c r="N160" s="24"/>
      <c r="O160" s="24"/>
      <c r="P160" s="24"/>
      <c r="Q160" s="24"/>
      <c r="R160" s="24"/>
      <c r="S160" s="24"/>
      <c r="T160" s="24"/>
      <c r="U160" s="24"/>
      <c r="V160" s="24"/>
      <c r="W160" s="24"/>
      <c r="X160" s="24"/>
      <c r="Y160" s="24"/>
      <c r="Z160" s="24"/>
    </row>
    <row r="161" spans="1:26" ht="15.75" customHeight="1">
      <c r="A161" s="39" t="s">
        <v>625</v>
      </c>
      <c r="B161" s="24">
        <v>6.9192</v>
      </c>
      <c r="C161" s="24">
        <v>6.9318</v>
      </c>
      <c r="D161" s="24">
        <v>6.9398</v>
      </c>
      <c r="E161" s="24">
        <v>6.9169999999999998</v>
      </c>
      <c r="F161" s="3">
        <v>-1.8E-3</v>
      </c>
      <c r="G161" s="3">
        <f t="shared" si="1"/>
        <v>4.3553992443296531E-3</v>
      </c>
      <c r="H161" s="24"/>
      <c r="I161" s="24"/>
      <c r="J161" s="24"/>
      <c r="K161" s="24"/>
      <c r="L161" s="24"/>
      <c r="M161" s="24"/>
      <c r="N161" s="24"/>
      <c r="O161" s="24"/>
      <c r="P161" s="24"/>
      <c r="Q161" s="24"/>
      <c r="R161" s="24"/>
      <c r="S161" s="24"/>
      <c r="T161" s="24"/>
      <c r="U161" s="24"/>
      <c r="V161" s="24"/>
      <c r="W161" s="24"/>
      <c r="X161" s="24"/>
      <c r="Y161" s="24"/>
      <c r="Z161" s="24"/>
    </row>
    <row r="162" spans="1:26" ht="15.75" customHeight="1">
      <c r="A162" s="39" t="s">
        <v>833</v>
      </c>
      <c r="B162" s="24">
        <v>6.9405000000000001</v>
      </c>
      <c r="C162" s="24">
        <v>6.8985000000000003</v>
      </c>
      <c r="D162" s="24">
        <v>6.9504000000000001</v>
      </c>
      <c r="E162" s="24">
        <v>6.8985000000000003</v>
      </c>
      <c r="F162" s="3">
        <v>6.1000000000000004E-3</v>
      </c>
      <c r="G162" s="3">
        <f t="shared" si="1"/>
        <v>5.8894733144743347E-3</v>
      </c>
      <c r="H162" s="24"/>
      <c r="I162" s="24"/>
      <c r="J162" s="24"/>
      <c r="K162" s="24"/>
      <c r="L162" s="24"/>
      <c r="M162" s="24"/>
      <c r="N162" s="24"/>
      <c r="O162" s="24"/>
      <c r="P162" s="24"/>
      <c r="Q162" s="24"/>
      <c r="R162" s="24"/>
      <c r="S162" s="24"/>
      <c r="T162" s="24"/>
      <c r="U162" s="24"/>
      <c r="V162" s="24"/>
      <c r="W162" s="24"/>
      <c r="X162" s="24"/>
      <c r="Y162" s="24"/>
      <c r="Z162" s="24"/>
    </row>
    <row r="163" spans="1:26" ht="15.75" customHeight="1">
      <c r="A163" s="39" t="s">
        <v>628</v>
      </c>
      <c r="B163" s="24">
        <v>6.9462000000000002</v>
      </c>
      <c r="C163" s="24">
        <v>6.9542999999999999</v>
      </c>
      <c r="D163" s="24">
        <v>6.9555999999999996</v>
      </c>
      <c r="E163" s="24">
        <v>6.9372999999999996</v>
      </c>
      <c r="F163" s="3">
        <v>1E-4</v>
      </c>
      <c r="G163" s="3">
        <f t="shared" si="1"/>
        <v>6.6420379526584234E-3</v>
      </c>
      <c r="H163" s="24"/>
      <c r="I163" s="24"/>
      <c r="J163" s="24"/>
      <c r="K163" s="24"/>
      <c r="L163" s="24"/>
      <c r="M163" s="24"/>
      <c r="N163" s="24"/>
      <c r="O163" s="24"/>
      <c r="P163" s="24"/>
      <c r="Q163" s="24"/>
      <c r="R163" s="24"/>
      <c r="S163" s="24"/>
      <c r="T163" s="24"/>
      <c r="U163" s="24"/>
      <c r="V163" s="24"/>
      <c r="W163" s="24"/>
      <c r="X163" s="24"/>
      <c r="Y163" s="24"/>
      <c r="Z163" s="24"/>
    </row>
    <row r="164" spans="1:26" ht="15.75" customHeight="1">
      <c r="A164" s="39" t="s">
        <v>637</v>
      </c>
      <c r="B164" s="24">
        <v>6.9631999999999996</v>
      </c>
      <c r="C164" s="24">
        <v>6.9631999999999996</v>
      </c>
      <c r="D164" s="24">
        <v>6.9657</v>
      </c>
      <c r="E164" s="24">
        <v>6.9631999999999996</v>
      </c>
      <c r="F164" s="3">
        <v>0</v>
      </c>
      <c r="G164" s="3">
        <f t="shared" si="1"/>
        <v>8.1037500383623583E-3</v>
      </c>
      <c r="H164" s="24"/>
      <c r="I164" s="24"/>
      <c r="J164" s="24"/>
      <c r="K164" s="24"/>
      <c r="L164" s="24"/>
      <c r="M164" s="24"/>
      <c r="N164" s="24"/>
      <c r="O164" s="24"/>
      <c r="P164" s="24"/>
      <c r="Q164" s="24"/>
      <c r="R164" s="24"/>
      <c r="S164" s="24"/>
      <c r="T164" s="24"/>
      <c r="U164" s="24"/>
      <c r="V164" s="24"/>
      <c r="W164" s="24"/>
      <c r="X164" s="24"/>
      <c r="Y164" s="24"/>
      <c r="Z164" s="24"/>
    </row>
    <row r="165" spans="1:26" ht="15.75" customHeight="1">
      <c r="A165" s="39" t="s">
        <v>630</v>
      </c>
      <c r="B165" s="24">
        <v>6.9451999999999998</v>
      </c>
      <c r="C165" s="24">
        <v>6.9679000000000002</v>
      </c>
      <c r="D165" s="24">
        <v>6.9710999999999999</v>
      </c>
      <c r="E165" s="24">
        <v>6.9290000000000003</v>
      </c>
      <c r="F165" s="3">
        <v>-4.4000000000000003E-3</v>
      </c>
      <c r="G165" s="3">
        <f t="shared" si="1"/>
        <v>8.8852594703228236E-3</v>
      </c>
      <c r="H165" s="24"/>
      <c r="I165" s="24"/>
      <c r="J165" s="24"/>
      <c r="K165" s="24"/>
      <c r="L165" s="24"/>
      <c r="M165" s="24"/>
      <c r="N165" s="24"/>
      <c r="O165" s="24"/>
      <c r="P165" s="24"/>
      <c r="Q165" s="24"/>
      <c r="R165" s="24"/>
      <c r="S165" s="24"/>
      <c r="T165" s="24"/>
      <c r="U165" s="24"/>
      <c r="V165" s="24"/>
      <c r="W165" s="24"/>
      <c r="X165" s="24"/>
      <c r="Y165" s="24"/>
      <c r="Z165" s="24"/>
    </row>
    <row r="166" spans="1:26" ht="15.75" customHeight="1">
      <c r="A166" s="39" t="s">
        <v>636</v>
      </c>
      <c r="B166" s="24">
        <v>6.9642999999999997</v>
      </c>
      <c r="C166" s="24">
        <v>6.9596999999999998</v>
      </c>
      <c r="D166" s="24">
        <v>6.9741</v>
      </c>
      <c r="E166" s="24">
        <v>6.9569000000000001</v>
      </c>
      <c r="F166" s="3">
        <v>2.0000000000000001E-4</v>
      </c>
      <c r="G166" s="3">
        <f t="shared" si="1"/>
        <v>9.3194313769675539E-3</v>
      </c>
      <c r="H166" s="24"/>
      <c r="I166" s="24"/>
      <c r="J166" s="24"/>
      <c r="K166" s="24"/>
      <c r="L166" s="24"/>
      <c r="M166" s="24"/>
      <c r="N166" s="24"/>
      <c r="O166" s="24"/>
      <c r="P166" s="24"/>
      <c r="Q166" s="24"/>
      <c r="R166" s="24"/>
      <c r="S166" s="24"/>
      <c r="T166" s="24"/>
      <c r="U166" s="24"/>
      <c r="V166" s="24"/>
      <c r="W166" s="24"/>
      <c r="X166" s="24"/>
      <c r="Y166" s="24"/>
      <c r="Z166" s="24"/>
    </row>
    <row r="167" spans="1:26" ht="15.75" customHeight="1">
      <c r="A167" s="39" t="s">
        <v>634</v>
      </c>
      <c r="B167" s="24">
        <v>6.9654999999999996</v>
      </c>
      <c r="C167" s="24">
        <v>6.9615999999999998</v>
      </c>
      <c r="D167" s="24">
        <v>6.9759000000000002</v>
      </c>
      <c r="E167" s="24">
        <v>6.9615999999999998</v>
      </c>
      <c r="F167" s="3">
        <v>2.0000000000000001E-4</v>
      </c>
      <c r="G167" s="3">
        <f t="shared" si="1"/>
        <v>9.5799345209544185E-3</v>
      </c>
      <c r="H167" s="24"/>
      <c r="I167" s="24"/>
      <c r="J167" s="24"/>
      <c r="K167" s="24"/>
      <c r="L167" s="24"/>
      <c r="M167" s="24"/>
      <c r="N167" s="24"/>
      <c r="O167" s="24"/>
      <c r="P167" s="24"/>
      <c r="Q167" s="24"/>
      <c r="R167" s="24"/>
      <c r="S167" s="24"/>
      <c r="T167" s="24"/>
      <c r="U167" s="24"/>
      <c r="V167" s="24"/>
      <c r="W167" s="24"/>
      <c r="X167" s="24"/>
      <c r="Y167" s="24"/>
      <c r="Z167" s="24"/>
    </row>
    <row r="168" spans="1:26" ht="15.75" customHeight="1">
      <c r="A168" s="39" t="s">
        <v>632</v>
      </c>
      <c r="B168" s="24">
        <v>6.976</v>
      </c>
      <c r="C168" s="24">
        <v>6.9686000000000003</v>
      </c>
      <c r="D168" s="24">
        <v>6.9797000000000002</v>
      </c>
      <c r="E168" s="24">
        <v>6.9683000000000002</v>
      </c>
      <c r="F168" s="3">
        <v>1.5E-3</v>
      </c>
      <c r="G168" s="3">
        <f t="shared" si="1"/>
        <v>1.0129885602704393E-2</v>
      </c>
      <c r="H168" s="24"/>
      <c r="I168" s="24"/>
      <c r="J168" s="24"/>
      <c r="K168" s="24"/>
      <c r="L168" s="24"/>
      <c r="M168" s="24"/>
      <c r="N168" s="24"/>
      <c r="O168" s="24"/>
      <c r="P168" s="24"/>
      <c r="Q168" s="24"/>
      <c r="R168" s="24"/>
      <c r="S168" s="24"/>
      <c r="T168" s="24"/>
      <c r="U168" s="24"/>
      <c r="V168" s="24"/>
      <c r="W168" s="24"/>
      <c r="X168" s="24"/>
      <c r="Y168" s="24"/>
      <c r="Z168" s="24"/>
    </row>
    <row r="169" spans="1:26" ht="15.75" customHeight="1">
      <c r="A169" s="39" t="s">
        <v>639</v>
      </c>
      <c r="B169" s="24">
        <v>6.9631999999999996</v>
      </c>
      <c r="C169" s="24">
        <v>6.9832000000000001</v>
      </c>
      <c r="D169" s="24">
        <v>6.9870000000000001</v>
      </c>
      <c r="E169" s="24">
        <v>6.9555999999999996</v>
      </c>
      <c r="F169" s="3">
        <v>-3.3999999999999998E-3</v>
      </c>
      <c r="G169" s="3">
        <f t="shared" si="1"/>
        <v>1.1186370575539844E-2</v>
      </c>
      <c r="H169" s="24"/>
      <c r="I169" s="24"/>
      <c r="J169" s="24"/>
      <c r="K169" s="24"/>
      <c r="L169" s="24"/>
      <c r="M169" s="24"/>
      <c r="N169" s="24"/>
      <c r="O169" s="24"/>
      <c r="P169" s="24"/>
      <c r="Q169" s="24"/>
      <c r="R169" s="24"/>
      <c r="S169" s="24"/>
      <c r="T169" s="24"/>
      <c r="U169" s="24"/>
      <c r="V169" s="24"/>
      <c r="W169" s="24"/>
      <c r="X169" s="24"/>
      <c r="Y169" s="24"/>
      <c r="Z169" s="24"/>
    </row>
    <row r="170" spans="1:26" ht="15.75" customHeight="1">
      <c r="A170" s="39" t="s">
        <v>641</v>
      </c>
      <c r="B170" s="24">
        <v>6.9866999999999999</v>
      </c>
      <c r="C170" s="24">
        <v>6.9958</v>
      </c>
      <c r="D170" s="24">
        <v>6.9958</v>
      </c>
      <c r="E170" s="24">
        <v>6.9782999999999999</v>
      </c>
      <c r="F170" s="3">
        <v>-1.2999999999999999E-3</v>
      </c>
      <c r="G170" s="3">
        <f t="shared" si="1"/>
        <v>1.2459941501697663E-2</v>
      </c>
      <c r="H170" s="24"/>
      <c r="I170" s="24"/>
      <c r="J170" s="24"/>
      <c r="K170" s="24"/>
      <c r="L170" s="24"/>
      <c r="M170" s="24"/>
      <c r="N170" s="24"/>
      <c r="O170" s="24"/>
      <c r="P170" s="24"/>
      <c r="Q170" s="24"/>
      <c r="R170" s="24"/>
      <c r="S170" s="24"/>
      <c r="T170" s="24"/>
      <c r="U170" s="24"/>
      <c r="V170" s="24"/>
      <c r="W170" s="24"/>
      <c r="X170" s="24"/>
      <c r="Y170" s="24"/>
      <c r="Z170" s="24"/>
    </row>
    <row r="171" spans="1:26" ht="15.75" customHeight="1">
      <c r="A171" s="39" t="s">
        <v>708</v>
      </c>
      <c r="B171" s="24">
        <v>6.9961000000000002</v>
      </c>
      <c r="C171" s="24">
        <v>6.9691000000000001</v>
      </c>
      <c r="D171" s="24">
        <v>6.9966999999999997</v>
      </c>
      <c r="E171" s="24">
        <v>6.9676</v>
      </c>
      <c r="F171" s="3">
        <v>2.5000000000000001E-3</v>
      </c>
      <c r="G171" s="3">
        <f t="shared" si="1"/>
        <v>1.259019307369103E-2</v>
      </c>
      <c r="H171" s="24"/>
      <c r="I171" s="24"/>
      <c r="J171" s="24"/>
      <c r="K171" s="24"/>
      <c r="L171" s="24"/>
      <c r="M171" s="24"/>
      <c r="N171" s="24"/>
      <c r="O171" s="24"/>
      <c r="P171" s="24"/>
      <c r="Q171" s="24"/>
      <c r="R171" s="24"/>
      <c r="S171" s="24"/>
      <c r="T171" s="24"/>
      <c r="U171" s="24"/>
      <c r="V171" s="24"/>
      <c r="W171" s="24"/>
      <c r="X171" s="24"/>
      <c r="Y171" s="24"/>
      <c r="Z171" s="24"/>
    </row>
    <row r="172" spans="1:26" ht="15.75" customHeight="1">
      <c r="A172" s="39" t="s">
        <v>642</v>
      </c>
      <c r="B172" s="24">
        <v>6.9958</v>
      </c>
      <c r="C172" s="24">
        <v>6.9931999999999999</v>
      </c>
      <c r="D172" s="24">
        <v>7.0015000000000001</v>
      </c>
      <c r="E172" s="24">
        <v>6.9916</v>
      </c>
      <c r="F172" s="3">
        <v>-1E-4</v>
      </c>
      <c r="G172" s="3">
        <f t="shared" si="1"/>
        <v>1.3284868124322625E-2</v>
      </c>
      <c r="H172" s="24"/>
      <c r="I172" s="24"/>
      <c r="J172" s="24"/>
      <c r="K172" s="24"/>
      <c r="L172" s="24"/>
      <c r="M172" s="24"/>
      <c r="N172" s="24"/>
      <c r="O172" s="24"/>
      <c r="P172" s="24"/>
      <c r="Q172" s="24"/>
      <c r="R172" s="24"/>
      <c r="S172" s="24"/>
      <c r="T172" s="24"/>
      <c r="U172" s="24"/>
      <c r="V172" s="24"/>
      <c r="W172" s="24"/>
      <c r="X172" s="24"/>
      <c r="Y172" s="24"/>
      <c r="Z172" s="24"/>
    </row>
    <row r="173" spans="1:26" ht="15.75" customHeight="1">
      <c r="A173" s="39" t="s">
        <v>662</v>
      </c>
      <c r="B173" s="24">
        <v>6.9894999999999996</v>
      </c>
      <c r="C173" s="24">
        <v>6.9641000000000002</v>
      </c>
      <c r="D173" s="24">
        <v>7.0022000000000002</v>
      </c>
      <c r="E173" s="24">
        <v>6.9635999999999996</v>
      </c>
      <c r="F173" s="3">
        <v>6.9999999999999999E-4</v>
      </c>
      <c r="G173" s="3">
        <f t="shared" si="1"/>
        <v>1.3386174902539747E-2</v>
      </c>
      <c r="H173" s="24"/>
      <c r="I173" s="24"/>
      <c r="J173" s="24"/>
      <c r="K173" s="24"/>
      <c r="L173" s="24"/>
      <c r="M173" s="24"/>
      <c r="N173" s="24"/>
      <c r="O173" s="24"/>
      <c r="P173" s="24"/>
      <c r="Q173" s="24"/>
      <c r="R173" s="24"/>
      <c r="S173" s="24"/>
      <c r="T173" s="24"/>
      <c r="U173" s="24"/>
      <c r="V173" s="24"/>
      <c r="W173" s="24"/>
      <c r="X173" s="24"/>
      <c r="Y173" s="24"/>
      <c r="Z173" s="24"/>
    </row>
    <row r="174" spans="1:26" ht="15.75" customHeight="1">
      <c r="A174" s="39" t="s">
        <v>658</v>
      </c>
      <c r="B174" s="24">
        <v>6.9972000000000003</v>
      </c>
      <c r="C174" s="24">
        <v>6.9954000000000001</v>
      </c>
      <c r="D174" s="24">
        <v>7.0030000000000001</v>
      </c>
      <c r="E174" s="24">
        <v>6.9909999999999997</v>
      </c>
      <c r="F174" s="3">
        <v>5.0000000000000001E-4</v>
      </c>
      <c r="G174" s="3">
        <f t="shared" si="1"/>
        <v>1.3501954077644991E-2</v>
      </c>
      <c r="H174" s="24"/>
      <c r="I174" s="24"/>
      <c r="J174" s="24"/>
      <c r="K174" s="24"/>
      <c r="L174" s="24"/>
      <c r="M174" s="24"/>
      <c r="N174" s="24"/>
      <c r="O174" s="24"/>
      <c r="P174" s="24"/>
      <c r="Q174" s="24"/>
      <c r="R174" s="24"/>
      <c r="S174" s="24"/>
      <c r="T174" s="24"/>
      <c r="U174" s="24"/>
      <c r="V174" s="24"/>
      <c r="W174" s="24"/>
      <c r="X174" s="24"/>
      <c r="Y174" s="24"/>
      <c r="Z174" s="24"/>
    </row>
    <row r="175" spans="1:26" ht="15.75" customHeight="1">
      <c r="A175" s="39" t="s">
        <v>711</v>
      </c>
      <c r="B175" s="24">
        <v>6.9981</v>
      </c>
      <c r="C175" s="24">
        <v>6.9969999999999999</v>
      </c>
      <c r="D175" s="24">
        <v>7.0052000000000003</v>
      </c>
      <c r="E175" s="24">
        <v>6.9908999999999999</v>
      </c>
      <c r="F175" s="3">
        <v>-1.6999999999999999E-3</v>
      </c>
      <c r="G175" s="3">
        <f t="shared" si="1"/>
        <v>1.3820346809184477E-2</v>
      </c>
      <c r="H175" s="24"/>
      <c r="I175" s="24"/>
      <c r="J175" s="24"/>
      <c r="K175" s="24"/>
      <c r="L175" s="24"/>
      <c r="M175" s="24"/>
      <c r="N175" s="24"/>
      <c r="O175" s="24"/>
      <c r="P175" s="24"/>
      <c r="Q175" s="24"/>
      <c r="R175" s="24"/>
      <c r="S175" s="24"/>
      <c r="T175" s="24"/>
      <c r="U175" s="24"/>
      <c r="V175" s="24"/>
      <c r="W175" s="24"/>
      <c r="X175" s="24"/>
      <c r="Y175" s="24"/>
      <c r="Z175" s="24"/>
    </row>
    <row r="176" spans="1:26" ht="15.75" customHeight="1">
      <c r="A176" s="39" t="s">
        <v>646</v>
      </c>
      <c r="B176" s="24">
        <v>6.9893999999999998</v>
      </c>
      <c r="C176" s="24">
        <v>7.0064000000000002</v>
      </c>
      <c r="D176" s="24">
        <v>7.0064000000000002</v>
      </c>
      <c r="E176" s="24">
        <v>6.9787999999999997</v>
      </c>
      <c r="F176" s="3">
        <v>-2.5999999999999999E-3</v>
      </c>
      <c r="G176" s="3">
        <f t="shared" si="1"/>
        <v>1.3994015571842343E-2</v>
      </c>
      <c r="H176" s="24"/>
      <c r="I176" s="24"/>
      <c r="J176" s="24"/>
      <c r="K176" s="24"/>
      <c r="L176" s="24"/>
      <c r="M176" s="24"/>
      <c r="N176" s="24"/>
      <c r="O176" s="24"/>
      <c r="P176" s="24"/>
      <c r="Q176" s="24"/>
      <c r="R176" s="24"/>
      <c r="S176" s="24"/>
      <c r="T176" s="24"/>
      <c r="U176" s="24"/>
      <c r="V176" s="24"/>
      <c r="W176" s="24"/>
      <c r="X176" s="24"/>
      <c r="Y176" s="24"/>
      <c r="Z176" s="24"/>
    </row>
    <row r="177" spans="1:26" ht="15.75" customHeight="1">
      <c r="A177" s="39" t="s">
        <v>644</v>
      </c>
      <c r="B177" s="24">
        <v>6.9965000000000002</v>
      </c>
      <c r="C177" s="24">
        <v>6.9890999999999996</v>
      </c>
      <c r="D177" s="24">
        <v>7.0068999999999999</v>
      </c>
      <c r="E177" s="24">
        <v>6.9880000000000004</v>
      </c>
      <c r="F177" s="3">
        <v>1E-3</v>
      </c>
      <c r="G177" s="3">
        <f t="shared" si="1"/>
        <v>1.4066377556283089E-2</v>
      </c>
      <c r="H177" s="24"/>
      <c r="I177" s="24"/>
      <c r="J177" s="24"/>
      <c r="K177" s="24"/>
      <c r="L177" s="24"/>
      <c r="M177" s="24"/>
      <c r="N177" s="24"/>
      <c r="O177" s="24"/>
      <c r="P177" s="24"/>
      <c r="Q177" s="24"/>
      <c r="R177" s="24"/>
      <c r="S177" s="24"/>
      <c r="T177" s="24"/>
      <c r="U177" s="24"/>
      <c r="V177" s="24"/>
      <c r="W177" s="24"/>
      <c r="X177" s="24"/>
      <c r="Y177" s="24"/>
      <c r="Z177" s="24"/>
    </row>
    <row r="178" spans="1:26" ht="15.75" customHeight="1">
      <c r="A178" s="39" t="s">
        <v>660</v>
      </c>
      <c r="B178" s="24">
        <v>6.9935</v>
      </c>
      <c r="C178" s="24">
        <v>6.9996</v>
      </c>
      <c r="D178" s="24">
        <v>7.0084</v>
      </c>
      <c r="E178" s="24">
        <v>6.9930000000000003</v>
      </c>
      <c r="F178" s="3">
        <v>5.9999999999999995E-4</v>
      </c>
      <c r="G178" s="3">
        <f t="shared" si="1"/>
        <v>1.4283463509605455E-2</v>
      </c>
      <c r="H178" s="24"/>
      <c r="I178" s="24"/>
      <c r="J178" s="24"/>
      <c r="K178" s="24"/>
      <c r="L178" s="24"/>
      <c r="M178" s="24"/>
      <c r="N178" s="24"/>
      <c r="O178" s="24"/>
      <c r="P178" s="24"/>
      <c r="Q178" s="24"/>
      <c r="R178" s="24"/>
      <c r="S178" s="24"/>
      <c r="T178" s="24"/>
      <c r="U178" s="24"/>
      <c r="V178" s="24"/>
      <c r="W178" s="24"/>
      <c r="X178" s="24"/>
      <c r="Y178" s="24"/>
      <c r="Z178" s="24"/>
    </row>
    <row r="179" spans="1:26" ht="15.75" customHeight="1">
      <c r="A179" s="39" t="s">
        <v>654</v>
      </c>
      <c r="B179" s="24">
        <v>7.0103999999999997</v>
      </c>
      <c r="C179" s="24">
        <v>7.0006000000000004</v>
      </c>
      <c r="D179" s="24">
        <v>7.0106000000000002</v>
      </c>
      <c r="E179" s="24">
        <v>6.9970999999999997</v>
      </c>
      <c r="F179" s="3">
        <v>8.0000000000000004E-4</v>
      </c>
      <c r="G179" s="3">
        <f t="shared" si="1"/>
        <v>1.4601856241144941E-2</v>
      </c>
      <c r="H179" s="24"/>
      <c r="I179" s="24"/>
      <c r="J179" s="24"/>
      <c r="K179" s="24"/>
      <c r="L179" s="24"/>
      <c r="M179" s="24"/>
      <c r="N179" s="24"/>
      <c r="O179" s="24"/>
      <c r="P179" s="24"/>
      <c r="Q179" s="24"/>
      <c r="R179" s="24"/>
      <c r="S179" s="24"/>
      <c r="T179" s="24"/>
      <c r="U179" s="24"/>
      <c r="V179" s="24"/>
      <c r="W179" s="24"/>
      <c r="X179" s="24"/>
      <c r="Y179" s="24"/>
      <c r="Z179" s="24"/>
    </row>
    <row r="180" spans="1:26" ht="15.75" customHeight="1">
      <c r="A180" s="39" t="s">
        <v>704</v>
      </c>
      <c r="B180" s="24">
        <v>7.0079000000000002</v>
      </c>
      <c r="C180" s="24">
        <v>7.0110999999999999</v>
      </c>
      <c r="D180" s="24">
        <v>7.0110999999999999</v>
      </c>
      <c r="E180" s="24">
        <v>6.9962</v>
      </c>
      <c r="F180" s="3">
        <v>-4.0000000000000002E-4</v>
      </c>
      <c r="G180" s="3">
        <f t="shared" si="1"/>
        <v>1.4674218225585687E-2</v>
      </c>
      <c r="H180" s="24"/>
      <c r="I180" s="24"/>
      <c r="J180" s="24"/>
      <c r="K180" s="24"/>
      <c r="L180" s="24"/>
      <c r="M180" s="24"/>
      <c r="N180" s="24"/>
      <c r="O180" s="24"/>
      <c r="P180" s="24"/>
      <c r="Q180" s="24"/>
      <c r="R180" s="24"/>
      <c r="S180" s="24"/>
      <c r="T180" s="24"/>
      <c r="U180" s="24"/>
      <c r="V180" s="24"/>
      <c r="W180" s="24"/>
      <c r="X180" s="24"/>
      <c r="Y180" s="24"/>
      <c r="Z180" s="24"/>
    </row>
    <row r="181" spans="1:26" ht="15.75" customHeight="1">
      <c r="A181" s="39" t="s">
        <v>706</v>
      </c>
      <c r="B181" s="24">
        <v>7.0106000000000002</v>
      </c>
      <c r="C181" s="24">
        <v>6.9962</v>
      </c>
      <c r="D181" s="24">
        <v>7.0122</v>
      </c>
      <c r="E181" s="24">
        <v>6.9916999999999998</v>
      </c>
      <c r="F181" s="3">
        <v>2.0999999999999999E-3</v>
      </c>
      <c r="G181" s="3">
        <f t="shared" si="1"/>
        <v>1.483341459135543E-2</v>
      </c>
      <c r="H181" s="24"/>
      <c r="I181" s="24"/>
      <c r="J181" s="24"/>
      <c r="K181" s="24"/>
      <c r="L181" s="24"/>
      <c r="M181" s="24"/>
      <c r="N181" s="24"/>
      <c r="O181" s="24"/>
      <c r="P181" s="24"/>
      <c r="Q181" s="24"/>
      <c r="R181" s="24"/>
      <c r="S181" s="24"/>
      <c r="T181" s="24"/>
      <c r="U181" s="24"/>
      <c r="V181" s="24"/>
      <c r="W181" s="24"/>
      <c r="X181" s="24"/>
      <c r="Y181" s="24"/>
      <c r="Z181" s="24"/>
    </row>
    <row r="182" spans="1:26" ht="15.75" customHeight="1">
      <c r="A182" s="39" t="s">
        <v>656</v>
      </c>
      <c r="B182" s="24">
        <v>7.0049999999999999</v>
      </c>
      <c r="C182" s="24">
        <v>7.0019</v>
      </c>
      <c r="D182" s="24">
        <v>7.0129000000000001</v>
      </c>
      <c r="E182" s="24">
        <v>6.9958</v>
      </c>
      <c r="F182" s="3">
        <v>1.1000000000000001E-3</v>
      </c>
      <c r="G182" s="3">
        <f t="shared" si="1"/>
        <v>1.4934721369572551E-2</v>
      </c>
      <c r="H182" s="24"/>
      <c r="I182" s="24"/>
      <c r="J182" s="24"/>
      <c r="K182" s="24"/>
      <c r="L182" s="24"/>
      <c r="M182" s="24"/>
      <c r="N182" s="24"/>
      <c r="O182" s="24"/>
      <c r="P182" s="24"/>
      <c r="Q182" s="24"/>
      <c r="R182" s="24"/>
      <c r="S182" s="24"/>
      <c r="T182" s="24"/>
      <c r="U182" s="24"/>
      <c r="V182" s="24"/>
      <c r="W182" s="24"/>
      <c r="X182" s="24"/>
      <c r="Y182" s="24"/>
      <c r="Z182" s="24"/>
    </row>
    <row r="183" spans="1:26" ht="15.75" customHeight="1">
      <c r="A183" s="39" t="s">
        <v>650</v>
      </c>
      <c r="B183" s="24">
        <v>7.0126999999999997</v>
      </c>
      <c r="C183" s="24">
        <v>7.0072999999999999</v>
      </c>
      <c r="D183" s="24">
        <v>7.0141999999999998</v>
      </c>
      <c r="E183" s="24">
        <v>7.0061999999999998</v>
      </c>
      <c r="F183" s="3">
        <v>8.0000000000000004E-4</v>
      </c>
      <c r="G183" s="3">
        <f t="shared" si="1"/>
        <v>1.5122862529118541E-2</v>
      </c>
      <c r="H183" s="24"/>
      <c r="I183" s="24"/>
      <c r="J183" s="24"/>
      <c r="K183" s="24"/>
      <c r="L183" s="24"/>
      <c r="M183" s="24"/>
      <c r="N183" s="24"/>
      <c r="O183" s="24"/>
      <c r="P183" s="24"/>
      <c r="Q183" s="24"/>
      <c r="R183" s="24"/>
      <c r="S183" s="24"/>
      <c r="T183" s="24"/>
      <c r="U183" s="24"/>
      <c r="V183" s="24"/>
      <c r="W183" s="24"/>
      <c r="X183" s="24"/>
      <c r="Y183" s="24"/>
      <c r="Z183" s="24"/>
    </row>
    <row r="184" spans="1:26" ht="15.75" customHeight="1">
      <c r="A184" s="39" t="s">
        <v>648</v>
      </c>
      <c r="B184" s="24">
        <v>7.0075000000000003</v>
      </c>
      <c r="C184" s="24">
        <v>7.0130999999999997</v>
      </c>
      <c r="D184" s="24">
        <v>7.0151000000000003</v>
      </c>
      <c r="E184" s="24">
        <v>7.0030999999999999</v>
      </c>
      <c r="F184" s="3">
        <v>-6.9999999999999999E-4</v>
      </c>
      <c r="G184" s="3">
        <f t="shared" si="1"/>
        <v>1.5253114101112037E-2</v>
      </c>
      <c r="H184" s="24"/>
      <c r="I184" s="24"/>
      <c r="J184" s="24"/>
      <c r="K184" s="24"/>
      <c r="L184" s="24"/>
      <c r="M184" s="24"/>
      <c r="N184" s="24"/>
      <c r="O184" s="24"/>
      <c r="P184" s="24"/>
      <c r="Q184" s="24"/>
      <c r="R184" s="24"/>
      <c r="S184" s="24"/>
      <c r="T184" s="24"/>
      <c r="U184" s="24"/>
      <c r="V184" s="24"/>
      <c r="W184" s="24"/>
      <c r="X184" s="24"/>
      <c r="Y184" s="24"/>
      <c r="Z184" s="24"/>
    </row>
    <row r="185" spans="1:26" ht="15.75" customHeight="1">
      <c r="A185" s="39" t="s">
        <v>652</v>
      </c>
      <c r="B185" s="24">
        <v>7.0068000000000001</v>
      </c>
      <c r="C185" s="24">
        <v>7.0102000000000002</v>
      </c>
      <c r="D185" s="24">
        <v>7.016</v>
      </c>
      <c r="E185" s="24">
        <v>7.0030000000000001</v>
      </c>
      <c r="F185" s="3">
        <v>-5.0000000000000001E-4</v>
      </c>
      <c r="G185" s="3">
        <f t="shared" si="1"/>
        <v>1.5383365673105406E-2</v>
      </c>
      <c r="H185" s="24"/>
      <c r="I185" s="24"/>
      <c r="J185" s="24"/>
      <c r="K185" s="24"/>
      <c r="L185" s="24"/>
      <c r="M185" s="24"/>
      <c r="N185" s="24"/>
      <c r="O185" s="24"/>
      <c r="P185" s="24"/>
      <c r="Q185" s="24"/>
      <c r="R185" s="24"/>
      <c r="S185" s="24"/>
      <c r="T185" s="24"/>
      <c r="U185" s="24"/>
      <c r="V185" s="24"/>
      <c r="W185" s="24"/>
      <c r="X185" s="24"/>
      <c r="Y185" s="24"/>
      <c r="Z185" s="24"/>
    </row>
    <row r="186" spans="1:26" ht="15.75" customHeight="1">
      <c r="A186" s="39" t="s">
        <v>698</v>
      </c>
      <c r="B186" s="24">
        <v>7.0083000000000002</v>
      </c>
      <c r="C186" s="24">
        <v>7.0201000000000002</v>
      </c>
      <c r="D186" s="24">
        <v>7.0201000000000002</v>
      </c>
      <c r="E186" s="24">
        <v>6.9992000000000001</v>
      </c>
      <c r="F186" s="3">
        <v>-1.8E-3</v>
      </c>
      <c r="G186" s="3">
        <f t="shared" si="1"/>
        <v>1.5976733945519878E-2</v>
      </c>
      <c r="H186" s="24"/>
      <c r="I186" s="24"/>
      <c r="J186" s="24"/>
      <c r="K186" s="24"/>
      <c r="L186" s="24"/>
      <c r="M186" s="24"/>
      <c r="N186" s="24"/>
      <c r="O186" s="24"/>
      <c r="P186" s="24"/>
      <c r="Q186" s="24"/>
      <c r="R186" s="24"/>
      <c r="S186" s="24"/>
      <c r="T186" s="24"/>
      <c r="U186" s="24"/>
      <c r="V186" s="24"/>
      <c r="W186" s="24"/>
      <c r="X186" s="24"/>
      <c r="Y186" s="24"/>
      <c r="Z186" s="24"/>
    </row>
    <row r="187" spans="1:26" ht="15.75" customHeight="1">
      <c r="A187" s="39" t="s">
        <v>709</v>
      </c>
      <c r="B187" s="24">
        <v>6.9783999999999997</v>
      </c>
      <c r="C187" s="24">
        <v>6.9984999999999999</v>
      </c>
      <c r="D187" s="24">
        <v>7.0208000000000004</v>
      </c>
      <c r="E187" s="24">
        <v>6.9688999999999997</v>
      </c>
      <c r="F187" s="3">
        <v>-2.8E-3</v>
      </c>
      <c r="G187" s="3">
        <f t="shared" si="1"/>
        <v>1.6078040723736999E-2</v>
      </c>
      <c r="H187" s="24"/>
      <c r="I187" s="24"/>
      <c r="J187" s="24"/>
      <c r="K187" s="24"/>
      <c r="L187" s="24"/>
      <c r="M187" s="24"/>
      <c r="N187" s="24"/>
      <c r="O187" s="24"/>
      <c r="P187" s="24"/>
      <c r="Q187" s="24"/>
      <c r="R187" s="24"/>
      <c r="S187" s="24"/>
      <c r="T187" s="24"/>
      <c r="U187" s="24"/>
      <c r="V187" s="24"/>
      <c r="W187" s="24"/>
      <c r="X187" s="24"/>
      <c r="Y187" s="24"/>
      <c r="Z187" s="24"/>
    </row>
    <row r="188" spans="1:26" ht="15.75" customHeight="1">
      <c r="A188" s="39" t="s">
        <v>700</v>
      </c>
      <c r="B188" s="24">
        <v>7.0208000000000004</v>
      </c>
      <c r="C188" s="24">
        <v>7.024</v>
      </c>
      <c r="D188" s="24">
        <v>7.0251999999999999</v>
      </c>
      <c r="E188" s="24">
        <v>7.0143000000000004</v>
      </c>
      <c r="F188" s="3">
        <v>-4.0000000000000002E-4</v>
      </c>
      <c r="G188" s="3">
        <f t="shared" si="1"/>
        <v>1.6714826186815846E-2</v>
      </c>
      <c r="H188" s="24"/>
      <c r="I188" s="24"/>
      <c r="J188" s="24"/>
      <c r="K188" s="24"/>
      <c r="L188" s="24"/>
      <c r="M188" s="24"/>
      <c r="N188" s="24"/>
      <c r="O188" s="24"/>
      <c r="P188" s="24"/>
      <c r="Q188" s="24"/>
      <c r="R188" s="24"/>
      <c r="S188" s="24"/>
      <c r="T188" s="24"/>
      <c r="U188" s="24"/>
      <c r="V188" s="24"/>
      <c r="W188" s="24"/>
      <c r="X188" s="24"/>
      <c r="Y188" s="24"/>
      <c r="Z188" s="24"/>
    </row>
    <row r="189" spans="1:26" ht="15.75" customHeight="1">
      <c r="A189" s="39" t="s">
        <v>696</v>
      </c>
      <c r="B189" s="24">
        <v>7.0259999999999998</v>
      </c>
      <c r="C189" s="24">
        <v>7.0088999999999997</v>
      </c>
      <c r="D189" s="24">
        <v>7.0267999999999997</v>
      </c>
      <c r="E189" s="24">
        <v>7.0088999999999997</v>
      </c>
      <c r="F189" s="3">
        <v>2.5000000000000001E-3</v>
      </c>
      <c r="G189" s="3">
        <f t="shared" si="1"/>
        <v>1.6946384537026335E-2</v>
      </c>
      <c r="H189" s="24"/>
      <c r="I189" s="24"/>
      <c r="J189" s="24"/>
      <c r="K189" s="24"/>
      <c r="L189" s="24"/>
      <c r="M189" s="24"/>
      <c r="N189" s="24"/>
      <c r="O189" s="24"/>
      <c r="P189" s="24"/>
      <c r="Q189" s="24"/>
      <c r="R189" s="24"/>
      <c r="S189" s="24"/>
      <c r="T189" s="24"/>
      <c r="U189" s="24"/>
      <c r="V189" s="24"/>
      <c r="W189" s="24"/>
      <c r="X189" s="24"/>
      <c r="Y189" s="24"/>
      <c r="Z189" s="24"/>
    </row>
    <row r="190" spans="1:26" ht="15.75" customHeight="1">
      <c r="A190" s="39" t="s">
        <v>702</v>
      </c>
      <c r="B190" s="24">
        <v>7.0235000000000003</v>
      </c>
      <c r="C190" s="24">
        <v>7.0076000000000001</v>
      </c>
      <c r="D190" s="24">
        <v>7.0273000000000003</v>
      </c>
      <c r="E190" s="24">
        <v>7.0076000000000001</v>
      </c>
      <c r="F190" s="3">
        <v>2.2000000000000001E-3</v>
      </c>
      <c r="G190" s="3">
        <f t="shared" si="1"/>
        <v>1.7018746521467207E-2</v>
      </c>
      <c r="H190" s="24"/>
      <c r="I190" s="24"/>
      <c r="J190" s="24"/>
      <c r="K190" s="24"/>
      <c r="L190" s="24"/>
      <c r="M190" s="24"/>
      <c r="N190" s="24"/>
      <c r="O190" s="24"/>
      <c r="P190" s="24"/>
      <c r="Q190" s="24"/>
      <c r="R190" s="24"/>
      <c r="S190" s="24"/>
      <c r="T190" s="24"/>
      <c r="U190" s="24"/>
      <c r="V190" s="24"/>
      <c r="W190" s="24"/>
      <c r="X190" s="24"/>
      <c r="Y190" s="24"/>
      <c r="Z190" s="24"/>
    </row>
    <row r="191" spans="1:26" ht="15.75" customHeight="1">
      <c r="A191" s="39" t="s">
        <v>819</v>
      </c>
      <c r="B191" s="24">
        <v>7.0244</v>
      </c>
      <c r="C191" s="24">
        <v>7.0205000000000002</v>
      </c>
      <c r="D191" s="24">
        <v>7.0293000000000001</v>
      </c>
      <c r="E191" s="24">
        <v>7.0103999999999997</v>
      </c>
      <c r="F191" s="3">
        <v>-2.7000000000000001E-3</v>
      </c>
      <c r="G191" s="3">
        <f t="shared" si="1"/>
        <v>1.7308194459230319E-2</v>
      </c>
      <c r="H191" s="24"/>
      <c r="I191" s="24"/>
      <c r="J191" s="24"/>
      <c r="K191" s="24"/>
      <c r="L191" s="24"/>
      <c r="M191" s="24"/>
      <c r="N191" s="24"/>
      <c r="O191" s="24"/>
      <c r="P191" s="24"/>
      <c r="Q191" s="24"/>
      <c r="R191" s="24"/>
      <c r="S191" s="24"/>
      <c r="T191" s="24"/>
      <c r="U191" s="24"/>
      <c r="V191" s="24"/>
      <c r="W191" s="24"/>
      <c r="X191" s="24"/>
      <c r="Y191" s="24"/>
      <c r="Z191" s="24"/>
    </row>
    <row r="192" spans="1:26" ht="15.75" customHeight="1">
      <c r="A192" s="39" t="s">
        <v>695</v>
      </c>
      <c r="B192" s="24">
        <v>7.0275999999999996</v>
      </c>
      <c r="C192" s="24">
        <v>7.0259</v>
      </c>
      <c r="D192" s="24">
        <v>7.0303000000000004</v>
      </c>
      <c r="E192" s="24">
        <v>7.0202</v>
      </c>
      <c r="F192" s="3">
        <v>2.0000000000000001E-4</v>
      </c>
      <c r="G192" s="3">
        <f t="shared" si="1"/>
        <v>1.745291842811194E-2</v>
      </c>
      <c r="H192" s="24"/>
      <c r="I192" s="24"/>
      <c r="J192" s="24"/>
      <c r="K192" s="24"/>
      <c r="L192" s="24"/>
      <c r="M192" s="24"/>
      <c r="N192" s="24"/>
      <c r="O192" s="24"/>
      <c r="P192" s="24"/>
      <c r="Q192" s="24"/>
      <c r="R192" s="24"/>
      <c r="S192" s="24"/>
      <c r="T192" s="24"/>
      <c r="U192" s="24"/>
      <c r="V192" s="24"/>
      <c r="W192" s="24"/>
      <c r="X192" s="24"/>
      <c r="Y192" s="24"/>
      <c r="Z192" s="24"/>
    </row>
    <row r="193" spans="1:26" ht="15.75" customHeight="1">
      <c r="A193" s="39" t="s">
        <v>713</v>
      </c>
      <c r="B193" s="24">
        <v>7.0096999999999996</v>
      </c>
      <c r="C193" s="24">
        <v>7.0296000000000003</v>
      </c>
      <c r="D193" s="24">
        <v>7.0316000000000001</v>
      </c>
      <c r="E193" s="24">
        <v>6.9890999999999996</v>
      </c>
      <c r="F193" s="3">
        <v>-2.8999999999999998E-3</v>
      </c>
      <c r="G193" s="3">
        <f t="shared" si="1"/>
        <v>1.764105958765793E-2</v>
      </c>
      <c r="H193" s="24"/>
      <c r="I193" s="24"/>
      <c r="J193" s="24"/>
      <c r="K193" s="24"/>
      <c r="L193" s="24"/>
      <c r="M193" s="24"/>
      <c r="N193" s="24"/>
      <c r="O193" s="24"/>
      <c r="P193" s="24"/>
      <c r="Q193" s="24"/>
      <c r="R193" s="24"/>
      <c r="S193" s="24"/>
      <c r="T193" s="24"/>
      <c r="U193" s="24"/>
      <c r="V193" s="24"/>
      <c r="W193" s="24"/>
      <c r="X193" s="24"/>
      <c r="Y193" s="24"/>
      <c r="Z193" s="24"/>
    </row>
    <row r="194" spans="1:26" ht="15.75" customHeight="1">
      <c r="A194" s="39" t="s">
        <v>684</v>
      </c>
      <c r="B194" s="24">
        <v>7.0289999999999999</v>
      </c>
      <c r="C194" s="24">
        <v>7.0244999999999997</v>
      </c>
      <c r="D194" s="24">
        <v>7.0319000000000003</v>
      </c>
      <c r="E194" s="24">
        <v>7.0176999999999996</v>
      </c>
      <c r="F194" s="3">
        <v>-5.9999999999999995E-4</v>
      </c>
      <c r="G194" s="3">
        <f t="shared" si="1"/>
        <v>1.7684476778322428E-2</v>
      </c>
      <c r="H194" s="24"/>
      <c r="I194" s="24"/>
      <c r="J194" s="24"/>
      <c r="K194" s="24"/>
      <c r="L194" s="24"/>
      <c r="M194" s="24"/>
      <c r="N194" s="24"/>
      <c r="O194" s="24"/>
      <c r="P194" s="24"/>
      <c r="Q194" s="24"/>
      <c r="R194" s="24"/>
      <c r="S194" s="24"/>
      <c r="T194" s="24"/>
      <c r="U194" s="24"/>
      <c r="V194" s="24"/>
      <c r="W194" s="24"/>
      <c r="X194" s="24"/>
      <c r="Y194" s="24"/>
      <c r="Z194" s="24"/>
    </row>
    <row r="195" spans="1:26" ht="15.75" customHeight="1">
      <c r="A195" s="39" t="s">
        <v>715</v>
      </c>
      <c r="B195" s="24">
        <v>7.0304000000000002</v>
      </c>
      <c r="C195" s="24">
        <v>7.0327999999999999</v>
      </c>
      <c r="D195" s="24">
        <v>7.0343</v>
      </c>
      <c r="E195" s="24">
        <v>7.0225</v>
      </c>
      <c r="F195" s="3">
        <v>-1E-3</v>
      </c>
      <c r="G195" s="3">
        <f t="shared" si="1"/>
        <v>1.803181430363816E-2</v>
      </c>
      <c r="H195" s="24"/>
      <c r="I195" s="24"/>
      <c r="J195" s="24"/>
      <c r="K195" s="24"/>
      <c r="L195" s="24"/>
      <c r="M195" s="24"/>
      <c r="N195" s="24"/>
      <c r="O195" s="24"/>
      <c r="P195" s="24"/>
      <c r="Q195" s="24"/>
      <c r="R195" s="24"/>
      <c r="S195" s="24"/>
      <c r="T195" s="24"/>
      <c r="U195" s="24"/>
      <c r="V195" s="24"/>
      <c r="W195" s="24"/>
      <c r="X195" s="24"/>
      <c r="Y195" s="24"/>
      <c r="Z195" s="24"/>
    </row>
    <row r="196" spans="1:26" ht="15.75" customHeight="1">
      <c r="A196" s="39" t="s">
        <v>682</v>
      </c>
      <c r="B196" s="24">
        <v>7.0354000000000001</v>
      </c>
      <c r="C196" s="24">
        <v>7.0293999999999999</v>
      </c>
      <c r="D196" s="24">
        <v>7.0357000000000003</v>
      </c>
      <c r="E196" s="24">
        <v>7.0254000000000003</v>
      </c>
      <c r="F196" s="3">
        <v>8.9999999999999998E-4</v>
      </c>
      <c r="G196" s="3">
        <f t="shared" si="1"/>
        <v>1.8234427860072403E-2</v>
      </c>
      <c r="H196" s="24"/>
      <c r="I196" s="24"/>
      <c r="J196" s="24"/>
      <c r="K196" s="24"/>
      <c r="L196" s="24"/>
      <c r="M196" s="24"/>
      <c r="N196" s="24"/>
      <c r="O196" s="24"/>
      <c r="P196" s="24"/>
      <c r="Q196" s="24"/>
      <c r="R196" s="24"/>
      <c r="S196" s="24"/>
      <c r="T196" s="24"/>
      <c r="U196" s="24"/>
      <c r="V196" s="24"/>
      <c r="W196" s="24"/>
      <c r="X196" s="24"/>
      <c r="Y196" s="24"/>
      <c r="Z196" s="24"/>
    </row>
    <row r="197" spans="1:26" ht="15.75" customHeight="1">
      <c r="A197" s="39" t="s">
        <v>680</v>
      </c>
      <c r="B197" s="24">
        <v>7.0324</v>
      </c>
      <c r="C197" s="24">
        <v>7.0327000000000002</v>
      </c>
      <c r="D197" s="24">
        <v>7.0369999999999999</v>
      </c>
      <c r="E197" s="24">
        <v>7.0190999999999999</v>
      </c>
      <c r="F197" s="3">
        <v>-4.0000000000000002E-4</v>
      </c>
      <c r="G197" s="3">
        <f t="shared" si="1"/>
        <v>1.8422569019618393E-2</v>
      </c>
      <c r="H197" s="24"/>
      <c r="I197" s="24"/>
      <c r="J197" s="24"/>
      <c r="K197" s="24"/>
      <c r="L197" s="24"/>
      <c r="M197" s="24"/>
      <c r="N197" s="24"/>
      <c r="O197" s="24"/>
      <c r="P197" s="24"/>
      <c r="Q197" s="24"/>
      <c r="R197" s="24"/>
      <c r="S197" s="24"/>
      <c r="T197" s="24"/>
      <c r="U197" s="24"/>
      <c r="V197" s="24"/>
      <c r="W197" s="24"/>
      <c r="X197" s="24"/>
      <c r="Y197" s="24"/>
      <c r="Z197" s="24"/>
    </row>
    <row r="198" spans="1:26" ht="15.75" customHeight="1">
      <c r="A198" s="39" t="s">
        <v>693</v>
      </c>
      <c r="B198" s="24">
        <v>7.0358999999999998</v>
      </c>
      <c r="C198" s="24">
        <v>7.0316999999999998</v>
      </c>
      <c r="D198" s="24">
        <v>7.0393999999999997</v>
      </c>
      <c r="E198" s="24">
        <v>7.0278999999999998</v>
      </c>
      <c r="F198" s="3">
        <v>1.1999999999999999E-3</v>
      </c>
      <c r="G198" s="3">
        <f t="shared" si="1"/>
        <v>1.8769906544934125E-2</v>
      </c>
      <c r="H198" s="24"/>
      <c r="I198" s="24"/>
      <c r="J198" s="24"/>
      <c r="K198" s="24"/>
      <c r="L198" s="24"/>
      <c r="M198" s="24"/>
      <c r="N198" s="24"/>
      <c r="O198" s="24"/>
      <c r="P198" s="24"/>
      <c r="Q198" s="24"/>
      <c r="R198" s="24"/>
      <c r="S198" s="24"/>
      <c r="T198" s="24"/>
      <c r="U198" s="24"/>
      <c r="V198" s="24"/>
      <c r="W198" s="24"/>
      <c r="X198" s="24"/>
      <c r="Y198" s="24"/>
      <c r="Z198" s="24"/>
    </row>
    <row r="199" spans="1:26" ht="15.75" customHeight="1">
      <c r="A199" s="39" t="s">
        <v>687</v>
      </c>
      <c r="B199" s="24">
        <v>7.0362999999999998</v>
      </c>
      <c r="C199" s="24">
        <v>7.0404</v>
      </c>
      <c r="D199" s="24">
        <v>7.0404</v>
      </c>
      <c r="E199" s="24">
        <v>7.0315000000000003</v>
      </c>
      <c r="F199" s="3">
        <v>-5.0000000000000001E-4</v>
      </c>
      <c r="G199" s="3">
        <f t="shared" si="1"/>
        <v>1.8914630513815745E-2</v>
      </c>
      <c r="H199" s="24"/>
      <c r="I199" s="24"/>
      <c r="J199" s="24"/>
      <c r="K199" s="24"/>
      <c r="L199" s="24"/>
      <c r="M199" s="24"/>
      <c r="N199" s="24"/>
      <c r="O199" s="24"/>
      <c r="P199" s="24"/>
      <c r="Q199" s="24"/>
      <c r="R199" s="24"/>
      <c r="S199" s="24"/>
      <c r="T199" s="24"/>
      <c r="U199" s="24"/>
      <c r="V199" s="24"/>
      <c r="W199" s="24"/>
      <c r="X199" s="24"/>
      <c r="Y199" s="24"/>
      <c r="Z199" s="24"/>
    </row>
    <row r="200" spans="1:26" ht="15.75" customHeight="1">
      <c r="A200" s="39" t="s">
        <v>665</v>
      </c>
      <c r="B200" s="24">
        <v>7.0388000000000002</v>
      </c>
      <c r="C200" s="24">
        <v>7.0354000000000001</v>
      </c>
      <c r="D200" s="24">
        <v>7.0407999999999999</v>
      </c>
      <c r="E200" s="24">
        <v>7.0335000000000001</v>
      </c>
      <c r="F200" s="3">
        <v>6.9999999999999999E-4</v>
      </c>
      <c r="G200" s="3">
        <f t="shared" si="1"/>
        <v>1.8972520101368368E-2</v>
      </c>
      <c r="H200" s="24"/>
      <c r="I200" s="24"/>
      <c r="J200" s="24"/>
      <c r="K200" s="24"/>
      <c r="L200" s="24"/>
      <c r="M200" s="24"/>
      <c r="N200" s="24"/>
      <c r="O200" s="24"/>
      <c r="P200" s="24"/>
      <c r="Q200" s="24"/>
      <c r="R200" s="24"/>
      <c r="S200" s="24"/>
      <c r="T200" s="24"/>
      <c r="U200" s="24"/>
      <c r="V200" s="24"/>
      <c r="W200" s="24"/>
      <c r="X200" s="24"/>
      <c r="Y200" s="24"/>
      <c r="Z200" s="24"/>
    </row>
    <row r="201" spans="1:26" ht="15.75" customHeight="1">
      <c r="A201" s="39" t="s">
        <v>664</v>
      </c>
      <c r="B201" s="24">
        <v>6.9848999999999997</v>
      </c>
      <c r="C201" s="24">
        <v>7.0339</v>
      </c>
      <c r="D201" s="24">
        <v>7.0407999999999999</v>
      </c>
      <c r="E201" s="24">
        <v>6.9839000000000002</v>
      </c>
      <c r="F201" s="3">
        <v>-7.7000000000000002E-3</v>
      </c>
      <c r="G201" s="3">
        <f>(D201-AVERAGE(D201:E474))/AVERAGE(D201:E474)</f>
        <v>-6.7439688183134148E-3</v>
      </c>
      <c r="H201" s="24"/>
      <c r="I201" s="24"/>
      <c r="J201" s="24"/>
      <c r="K201" s="24"/>
      <c r="L201" s="24"/>
      <c r="M201" s="24"/>
      <c r="N201" s="24"/>
      <c r="O201" s="24"/>
      <c r="P201" s="24"/>
      <c r="Q201" s="24"/>
      <c r="R201" s="24"/>
      <c r="S201" s="24"/>
      <c r="T201" s="24"/>
      <c r="U201" s="24"/>
      <c r="V201" s="24"/>
      <c r="W201" s="24"/>
      <c r="X201" s="24"/>
      <c r="Y201" s="24"/>
      <c r="Z201" s="24"/>
    </row>
    <row r="202" spans="1:26" ht="15.75" customHeight="1">
      <c r="A202" s="39" t="s">
        <v>667</v>
      </c>
      <c r="B202" s="24">
        <v>7.0342000000000002</v>
      </c>
      <c r="C202" s="24">
        <v>7.0392000000000001</v>
      </c>
      <c r="D202" s="24">
        <v>7.0426000000000002</v>
      </c>
      <c r="E202" s="24">
        <v>7.0312999999999999</v>
      </c>
      <c r="F202" s="3">
        <v>-6.9999999999999999E-4</v>
      </c>
      <c r="G202" s="3">
        <f t="shared" ref="G202:G275" si="2">(D202-6.909705474)/6.909705474</f>
        <v>1.9233023245355231E-2</v>
      </c>
      <c r="H202" s="24"/>
      <c r="I202" s="24"/>
      <c r="J202" s="24"/>
      <c r="K202" s="24"/>
      <c r="L202" s="24"/>
      <c r="M202" s="24"/>
      <c r="N202" s="24"/>
      <c r="O202" s="24"/>
      <c r="P202" s="24"/>
      <c r="Q202" s="24"/>
      <c r="R202" s="24"/>
      <c r="S202" s="24"/>
      <c r="T202" s="24"/>
      <c r="U202" s="24"/>
      <c r="V202" s="24"/>
      <c r="W202" s="24"/>
      <c r="X202" s="24"/>
      <c r="Y202" s="24"/>
      <c r="Z202" s="24"/>
    </row>
    <row r="203" spans="1:26" ht="15.75" customHeight="1">
      <c r="A203" s="39" t="s">
        <v>689</v>
      </c>
      <c r="B203" s="24">
        <v>7.04</v>
      </c>
      <c r="C203" s="24">
        <v>7.0262000000000002</v>
      </c>
      <c r="D203" s="24">
        <v>7.0427999999999997</v>
      </c>
      <c r="E203" s="24">
        <v>7.0248999999999997</v>
      </c>
      <c r="F203" s="3">
        <v>1.5E-3</v>
      </c>
      <c r="G203" s="3">
        <f t="shared" si="2"/>
        <v>1.926196803913148E-2</v>
      </c>
      <c r="H203" s="24"/>
      <c r="I203" s="24"/>
      <c r="J203" s="24"/>
      <c r="K203" s="24"/>
      <c r="L203" s="24"/>
      <c r="M203" s="24"/>
      <c r="N203" s="24"/>
      <c r="O203" s="24"/>
      <c r="P203" s="24"/>
      <c r="Q203" s="24"/>
      <c r="R203" s="24"/>
      <c r="S203" s="24"/>
      <c r="T203" s="24"/>
      <c r="U203" s="24"/>
      <c r="V203" s="24"/>
      <c r="W203" s="24"/>
      <c r="X203" s="24"/>
      <c r="Y203" s="24"/>
      <c r="Z203" s="24"/>
    </row>
    <row r="204" spans="1:26" ht="15.75" customHeight="1">
      <c r="A204" s="39" t="s">
        <v>686</v>
      </c>
      <c r="B204" s="24">
        <v>7.0335000000000001</v>
      </c>
      <c r="C204" s="24">
        <v>7.0289000000000001</v>
      </c>
      <c r="D204" s="24">
        <v>7.0430000000000001</v>
      </c>
      <c r="E204" s="24">
        <v>7.0259</v>
      </c>
      <c r="F204" s="3">
        <v>-4.0000000000000002E-4</v>
      </c>
      <c r="G204" s="3">
        <f t="shared" si="2"/>
        <v>1.9290912832907854E-2</v>
      </c>
      <c r="H204" s="24"/>
      <c r="I204" s="24"/>
      <c r="J204" s="24"/>
      <c r="K204" s="24"/>
      <c r="L204" s="24"/>
      <c r="M204" s="24"/>
      <c r="N204" s="24"/>
      <c r="O204" s="24"/>
      <c r="P204" s="24"/>
      <c r="Q204" s="24"/>
      <c r="R204" s="24"/>
      <c r="S204" s="24"/>
      <c r="T204" s="24"/>
      <c r="U204" s="24"/>
      <c r="V204" s="24"/>
      <c r="W204" s="24"/>
      <c r="X204" s="24"/>
      <c r="Y204" s="24"/>
      <c r="Z204" s="24"/>
    </row>
    <row r="205" spans="1:26" ht="15.75" customHeight="1">
      <c r="A205" s="39" t="s">
        <v>817</v>
      </c>
      <c r="B205" s="24">
        <v>7.0339999999999998</v>
      </c>
      <c r="C205" s="24">
        <v>7.0273000000000003</v>
      </c>
      <c r="D205" s="24">
        <v>7.0433000000000003</v>
      </c>
      <c r="E205" s="24">
        <v>7.0168999999999997</v>
      </c>
      <c r="F205" s="3">
        <v>1.4E-3</v>
      </c>
      <c r="G205" s="3">
        <f t="shared" si="2"/>
        <v>1.9334330023572353E-2</v>
      </c>
      <c r="H205" s="24"/>
      <c r="I205" s="24"/>
      <c r="J205" s="24"/>
      <c r="K205" s="24"/>
      <c r="L205" s="24"/>
      <c r="M205" s="24"/>
      <c r="N205" s="24"/>
      <c r="O205" s="24"/>
      <c r="P205" s="24"/>
      <c r="Q205" s="24"/>
      <c r="R205" s="24"/>
      <c r="S205" s="24"/>
      <c r="T205" s="24"/>
      <c r="U205" s="24"/>
      <c r="V205" s="24"/>
      <c r="W205" s="24"/>
      <c r="X205" s="24"/>
      <c r="Y205" s="24"/>
      <c r="Z205" s="24"/>
    </row>
    <row r="206" spans="1:26" ht="15.75" customHeight="1">
      <c r="A206" s="39" t="s">
        <v>669</v>
      </c>
      <c r="B206" s="24">
        <v>7.0392999999999999</v>
      </c>
      <c r="C206" s="24">
        <v>7.0334000000000003</v>
      </c>
      <c r="D206" s="24">
        <v>7.0434000000000001</v>
      </c>
      <c r="E206" s="24">
        <v>7.0297000000000001</v>
      </c>
      <c r="F206" s="3">
        <v>5.9999999999999995E-4</v>
      </c>
      <c r="G206" s="3">
        <f t="shared" si="2"/>
        <v>1.9348802420460477E-2</v>
      </c>
      <c r="H206" s="24"/>
      <c r="I206" s="24"/>
      <c r="J206" s="24"/>
      <c r="K206" s="24"/>
      <c r="L206" s="24"/>
      <c r="M206" s="24"/>
      <c r="N206" s="24"/>
      <c r="O206" s="24"/>
      <c r="P206" s="24"/>
      <c r="Q206" s="24"/>
      <c r="R206" s="24"/>
      <c r="S206" s="24"/>
      <c r="T206" s="24"/>
      <c r="U206" s="24"/>
      <c r="V206" s="24"/>
      <c r="W206" s="24"/>
      <c r="X206" s="24"/>
      <c r="Y206" s="24"/>
      <c r="Z206" s="24"/>
    </row>
    <row r="207" spans="1:26" ht="15.75" customHeight="1">
      <c r="A207" s="39" t="s">
        <v>691</v>
      </c>
      <c r="B207" s="24">
        <v>7.0293000000000001</v>
      </c>
      <c r="C207" s="24">
        <v>7.0350999999999999</v>
      </c>
      <c r="D207" s="24">
        <v>7.0450999999999997</v>
      </c>
      <c r="E207" s="24">
        <v>7.0259</v>
      </c>
      <c r="F207" s="3">
        <v>-8.9999999999999998E-4</v>
      </c>
      <c r="G207" s="3">
        <f t="shared" si="2"/>
        <v>1.9594833167559087E-2</v>
      </c>
      <c r="H207" s="24"/>
      <c r="I207" s="24"/>
      <c r="J207" s="24"/>
      <c r="K207" s="24"/>
      <c r="L207" s="24"/>
      <c r="M207" s="24"/>
      <c r="N207" s="24"/>
      <c r="O207" s="24"/>
      <c r="P207" s="24"/>
      <c r="Q207" s="24"/>
      <c r="R207" s="24"/>
      <c r="S207" s="24"/>
      <c r="T207" s="24"/>
      <c r="U207" s="24"/>
      <c r="V207" s="24"/>
      <c r="W207" s="24"/>
      <c r="X207" s="24"/>
      <c r="Y207" s="24"/>
      <c r="Z207" s="24"/>
    </row>
    <row r="208" spans="1:26" ht="15.75" customHeight="1">
      <c r="A208" s="39" t="s">
        <v>678</v>
      </c>
      <c r="B208" s="24">
        <v>7.0392999999999999</v>
      </c>
      <c r="C208" s="24">
        <v>7.0267999999999997</v>
      </c>
      <c r="D208" s="24">
        <v>7.0458999999999996</v>
      </c>
      <c r="E208" s="24">
        <v>7.0266000000000002</v>
      </c>
      <c r="F208" s="3">
        <v>1E-3</v>
      </c>
      <c r="G208" s="3">
        <f t="shared" si="2"/>
        <v>1.9710612342664333E-2</v>
      </c>
      <c r="H208" s="24"/>
      <c r="I208" s="24"/>
      <c r="J208" s="24"/>
      <c r="K208" s="24"/>
      <c r="L208" s="24"/>
      <c r="M208" s="24"/>
      <c r="N208" s="24"/>
      <c r="O208" s="24"/>
      <c r="P208" s="24"/>
      <c r="Q208" s="24"/>
      <c r="R208" s="24"/>
      <c r="S208" s="24"/>
      <c r="T208" s="24"/>
      <c r="U208" s="24"/>
      <c r="V208" s="24"/>
      <c r="W208" s="24"/>
      <c r="X208" s="24"/>
      <c r="Y208" s="24"/>
      <c r="Z208" s="24"/>
    </row>
    <row r="209" spans="1:26" ht="15.75" customHeight="1">
      <c r="A209" s="39" t="s">
        <v>815</v>
      </c>
      <c r="B209" s="24">
        <v>7.0427999999999997</v>
      </c>
      <c r="C209" s="24">
        <v>7.0362</v>
      </c>
      <c r="D209" s="24">
        <v>7.0472000000000001</v>
      </c>
      <c r="E209" s="24">
        <v>7.0358999999999998</v>
      </c>
      <c r="F209" s="3">
        <v>1.2999999999999999E-3</v>
      </c>
      <c r="G209" s="3">
        <f t="shared" si="2"/>
        <v>1.9898753502210452E-2</v>
      </c>
      <c r="H209" s="24"/>
      <c r="I209" s="24"/>
      <c r="J209" s="24"/>
      <c r="K209" s="24"/>
      <c r="L209" s="24"/>
      <c r="M209" s="24"/>
      <c r="N209" s="24"/>
      <c r="O209" s="24"/>
      <c r="P209" s="24"/>
      <c r="Q209" s="24"/>
      <c r="R209" s="24"/>
      <c r="S209" s="24"/>
      <c r="T209" s="24"/>
      <c r="U209" s="24"/>
      <c r="V209" s="24"/>
      <c r="W209" s="24"/>
      <c r="X209" s="24"/>
      <c r="Y209" s="24"/>
      <c r="Z209" s="24"/>
    </row>
    <row r="210" spans="1:26" ht="15.75" customHeight="1">
      <c r="A210" s="39" t="s">
        <v>717</v>
      </c>
      <c r="B210" s="24">
        <v>7.0374999999999996</v>
      </c>
      <c r="C210" s="24">
        <v>7.0387000000000004</v>
      </c>
      <c r="D210" s="24">
        <v>7.0495000000000001</v>
      </c>
      <c r="E210" s="24">
        <v>7.0347</v>
      </c>
      <c r="F210" s="3">
        <v>-2.9999999999999997E-4</v>
      </c>
      <c r="G210" s="3">
        <f t="shared" si="2"/>
        <v>2.0231618630638062E-2</v>
      </c>
      <c r="H210" s="24"/>
      <c r="I210" s="24"/>
      <c r="J210" s="24"/>
      <c r="K210" s="24"/>
      <c r="L210" s="24"/>
      <c r="M210" s="24"/>
      <c r="N210" s="24"/>
      <c r="O210" s="24"/>
      <c r="P210" s="24"/>
      <c r="Q210" s="24"/>
      <c r="R210" s="24"/>
      <c r="S210" s="24"/>
      <c r="T210" s="24"/>
      <c r="U210" s="24"/>
      <c r="V210" s="24"/>
      <c r="W210" s="24"/>
      <c r="X210" s="24"/>
      <c r="Y210" s="24"/>
      <c r="Z210" s="24"/>
    </row>
    <row r="211" spans="1:26" ht="15.75" customHeight="1">
      <c r="A211" s="39" t="s">
        <v>671</v>
      </c>
      <c r="B211" s="24">
        <v>7.0350000000000001</v>
      </c>
      <c r="C211" s="24">
        <v>7.0415000000000001</v>
      </c>
      <c r="D211" s="24">
        <v>7.0499000000000001</v>
      </c>
      <c r="E211" s="24">
        <v>7.0263</v>
      </c>
      <c r="F211" s="3">
        <v>-1.4E-3</v>
      </c>
      <c r="G211" s="3">
        <f t="shared" si="2"/>
        <v>2.0289508218190686E-2</v>
      </c>
      <c r="H211" s="24"/>
      <c r="I211" s="24"/>
      <c r="J211" s="24"/>
      <c r="K211" s="24"/>
      <c r="L211" s="24"/>
      <c r="M211" s="24"/>
      <c r="N211" s="24"/>
      <c r="O211" s="24"/>
      <c r="P211" s="24"/>
      <c r="Q211" s="24"/>
      <c r="R211" s="24"/>
      <c r="S211" s="24"/>
      <c r="T211" s="24"/>
      <c r="U211" s="24"/>
      <c r="V211" s="24"/>
      <c r="W211" s="24"/>
      <c r="X211" s="24"/>
      <c r="Y211" s="24"/>
      <c r="Z211" s="24"/>
    </row>
    <row r="212" spans="1:26" ht="15.75" customHeight="1">
      <c r="A212" s="39" t="s">
        <v>718</v>
      </c>
      <c r="B212" s="24">
        <v>7.0395000000000003</v>
      </c>
      <c r="C212" s="24">
        <v>7.0446999999999997</v>
      </c>
      <c r="D212" s="24">
        <v>7.0507</v>
      </c>
      <c r="E212" s="24">
        <v>7.0324</v>
      </c>
      <c r="F212" s="3">
        <v>-2.2000000000000001E-3</v>
      </c>
      <c r="G212" s="3">
        <f t="shared" si="2"/>
        <v>2.0405287393295928E-2</v>
      </c>
      <c r="H212" s="24"/>
      <c r="I212" s="24"/>
      <c r="J212" s="24"/>
      <c r="K212" s="24"/>
      <c r="L212" s="24"/>
      <c r="M212" s="24"/>
      <c r="N212" s="24"/>
      <c r="O212" s="24"/>
      <c r="P212" s="24"/>
      <c r="Q212" s="24"/>
      <c r="R212" s="24"/>
      <c r="S212" s="24"/>
      <c r="T212" s="24"/>
      <c r="U212" s="24"/>
      <c r="V212" s="24"/>
      <c r="W212" s="24"/>
      <c r="X212" s="24"/>
      <c r="Y212" s="24"/>
      <c r="Z212" s="24"/>
    </row>
    <row r="213" spans="1:26" ht="15.75" customHeight="1">
      <c r="A213" s="39" t="s">
        <v>813</v>
      </c>
      <c r="B213" s="24">
        <v>7.0507</v>
      </c>
      <c r="C213" s="24">
        <v>7.0385999999999997</v>
      </c>
      <c r="D213" s="24">
        <v>7.0514000000000001</v>
      </c>
      <c r="E213" s="24">
        <v>7.0381</v>
      </c>
      <c r="F213" s="3">
        <v>1.1000000000000001E-3</v>
      </c>
      <c r="G213" s="3">
        <f t="shared" si="2"/>
        <v>2.050659417151305E-2</v>
      </c>
      <c r="H213" s="24"/>
      <c r="I213" s="24"/>
      <c r="J213" s="24"/>
      <c r="K213" s="24"/>
      <c r="L213" s="24"/>
      <c r="M213" s="24"/>
      <c r="N213" s="24"/>
      <c r="O213" s="24"/>
      <c r="P213" s="24"/>
      <c r="Q213" s="24"/>
      <c r="R213" s="24"/>
      <c r="S213" s="24"/>
      <c r="T213" s="24"/>
      <c r="U213" s="24"/>
      <c r="V213" s="24"/>
      <c r="W213" s="24"/>
      <c r="X213" s="24"/>
      <c r="Y213" s="24"/>
      <c r="Z213" s="24"/>
    </row>
    <row r="214" spans="1:26" ht="15.75" customHeight="1">
      <c r="A214" s="39" t="s">
        <v>831</v>
      </c>
      <c r="B214" s="24">
        <v>7.0507999999999997</v>
      </c>
      <c r="C214" s="24">
        <v>7.0175999999999998</v>
      </c>
      <c r="D214" s="24">
        <v>7.0564</v>
      </c>
      <c r="E214" s="24">
        <v>7.0149999999999997</v>
      </c>
      <c r="F214" s="3">
        <v>1.5900000000000001E-2</v>
      </c>
      <c r="G214" s="3">
        <f t="shared" si="2"/>
        <v>2.123021401592089E-2</v>
      </c>
      <c r="H214" s="24"/>
      <c r="I214" s="24"/>
      <c r="J214" s="24"/>
      <c r="K214" s="24"/>
      <c r="L214" s="24"/>
      <c r="M214" s="24"/>
      <c r="N214" s="24"/>
      <c r="O214" s="24"/>
      <c r="P214" s="24"/>
      <c r="Q214" s="24"/>
      <c r="R214" s="24"/>
      <c r="S214" s="24"/>
      <c r="T214" s="24"/>
      <c r="U214" s="24"/>
      <c r="V214" s="24"/>
      <c r="W214" s="24"/>
      <c r="X214" s="24"/>
      <c r="Y214" s="24"/>
      <c r="Z214" s="24"/>
    </row>
    <row r="215" spans="1:26" ht="15.75" customHeight="1">
      <c r="A215" s="39" t="s">
        <v>673</v>
      </c>
      <c r="B215" s="24">
        <v>7.0448000000000004</v>
      </c>
      <c r="C215" s="24">
        <v>7.0503</v>
      </c>
      <c r="D215" s="24">
        <v>7.0568999999999997</v>
      </c>
      <c r="E215" s="24">
        <v>7.0351999999999997</v>
      </c>
      <c r="F215" s="3">
        <v>-6.9999999999999999E-4</v>
      </c>
      <c r="G215" s="3">
        <f t="shared" si="2"/>
        <v>2.1302576000361638E-2</v>
      </c>
      <c r="H215" s="24"/>
      <c r="I215" s="24"/>
      <c r="J215" s="24"/>
      <c r="K215" s="24"/>
      <c r="L215" s="24"/>
      <c r="M215" s="24"/>
      <c r="N215" s="24"/>
      <c r="O215" s="24"/>
      <c r="P215" s="24"/>
      <c r="Q215" s="24"/>
      <c r="R215" s="24"/>
      <c r="S215" s="24"/>
      <c r="T215" s="24"/>
      <c r="U215" s="24"/>
      <c r="V215" s="24"/>
      <c r="W215" s="24"/>
      <c r="X215" s="24"/>
      <c r="Y215" s="24"/>
      <c r="Z215" s="24"/>
    </row>
    <row r="216" spans="1:26" ht="15.75" customHeight="1">
      <c r="A216" s="39" t="s">
        <v>826</v>
      </c>
      <c r="B216" s="24">
        <v>7.0450999999999997</v>
      </c>
      <c r="C216" s="24">
        <v>7.0587999999999997</v>
      </c>
      <c r="D216" s="24">
        <v>7.0587999999999997</v>
      </c>
      <c r="E216" s="24">
        <v>7.0362999999999998</v>
      </c>
      <c r="F216" s="3">
        <v>-2.0999999999999999E-3</v>
      </c>
      <c r="G216" s="3">
        <f t="shared" si="2"/>
        <v>2.1577551541236625E-2</v>
      </c>
      <c r="H216" s="24"/>
      <c r="I216" s="24"/>
      <c r="J216" s="24"/>
      <c r="K216" s="24"/>
      <c r="L216" s="24"/>
      <c r="M216" s="24"/>
      <c r="N216" s="24"/>
      <c r="O216" s="24"/>
      <c r="P216" s="24"/>
      <c r="Q216" s="24"/>
      <c r="R216" s="24"/>
      <c r="S216" s="24"/>
      <c r="T216" s="24"/>
      <c r="U216" s="24"/>
      <c r="V216" s="24"/>
      <c r="W216" s="24"/>
      <c r="X216" s="24"/>
      <c r="Y216" s="24"/>
      <c r="Z216" s="24"/>
    </row>
    <row r="217" spans="1:26" ht="15.75" customHeight="1">
      <c r="A217" s="39" t="s">
        <v>830</v>
      </c>
      <c r="B217" s="24">
        <v>7.0263999999999998</v>
      </c>
      <c r="C217" s="24">
        <v>7.0507999999999997</v>
      </c>
      <c r="D217" s="24">
        <v>7.0605000000000002</v>
      </c>
      <c r="E217" s="24">
        <v>7.016</v>
      </c>
      <c r="F217" s="3">
        <v>-3.5000000000000001E-3</v>
      </c>
      <c r="G217" s="3">
        <f t="shared" si="2"/>
        <v>2.1823582288335364E-2</v>
      </c>
      <c r="H217" s="24"/>
      <c r="I217" s="24"/>
      <c r="J217" s="24"/>
      <c r="K217" s="24"/>
      <c r="L217" s="24"/>
      <c r="M217" s="24"/>
      <c r="N217" s="24"/>
      <c r="O217" s="24"/>
      <c r="P217" s="24"/>
      <c r="Q217" s="24"/>
      <c r="R217" s="24"/>
      <c r="S217" s="24"/>
      <c r="T217" s="24"/>
      <c r="U217" s="24"/>
      <c r="V217" s="24"/>
      <c r="W217" s="24"/>
      <c r="X217" s="24"/>
      <c r="Y217" s="24"/>
      <c r="Z217" s="24"/>
    </row>
    <row r="218" spans="1:26" ht="15.75" customHeight="1">
      <c r="A218" s="39" t="s">
        <v>677</v>
      </c>
      <c r="B218" s="24">
        <v>7.0613000000000001</v>
      </c>
      <c r="C218" s="24">
        <v>7.0407000000000002</v>
      </c>
      <c r="D218" s="24">
        <v>7.0613999999999999</v>
      </c>
      <c r="E218" s="24">
        <v>7.0362</v>
      </c>
      <c r="F218" s="3">
        <v>3.0999999999999999E-3</v>
      </c>
      <c r="G218" s="3">
        <f t="shared" si="2"/>
        <v>2.1953833860328734E-2</v>
      </c>
      <c r="H218" s="24"/>
      <c r="I218" s="24"/>
      <c r="J218" s="24"/>
      <c r="K218" s="24"/>
      <c r="L218" s="24"/>
      <c r="M218" s="24"/>
      <c r="N218" s="24"/>
      <c r="O218" s="24"/>
      <c r="P218" s="24"/>
      <c r="Q218" s="24"/>
      <c r="R218" s="24"/>
      <c r="S218" s="24"/>
      <c r="T218" s="24"/>
      <c r="U218" s="24"/>
      <c r="V218" s="24"/>
      <c r="W218" s="24"/>
      <c r="X218" s="24"/>
      <c r="Y218" s="24"/>
      <c r="Z218" s="24"/>
    </row>
    <row r="219" spans="1:26" ht="15.75" customHeight="1">
      <c r="A219" s="39" t="s">
        <v>824</v>
      </c>
      <c r="B219" s="24">
        <v>7.0624000000000002</v>
      </c>
      <c r="C219" s="24">
        <v>7.0438000000000001</v>
      </c>
      <c r="D219" s="24">
        <v>7.0624000000000002</v>
      </c>
      <c r="E219" s="24">
        <v>7.0438000000000001</v>
      </c>
      <c r="F219" s="3">
        <v>2.5000000000000001E-3</v>
      </c>
      <c r="G219" s="3">
        <f t="shared" si="2"/>
        <v>2.2098557829210354E-2</v>
      </c>
      <c r="H219" s="24"/>
      <c r="I219" s="24"/>
      <c r="J219" s="24"/>
      <c r="K219" s="24"/>
      <c r="L219" s="24"/>
      <c r="M219" s="24"/>
      <c r="N219" s="24"/>
      <c r="O219" s="24"/>
      <c r="P219" s="24"/>
      <c r="Q219" s="24"/>
      <c r="R219" s="24"/>
      <c r="S219" s="24"/>
      <c r="T219" s="24"/>
      <c r="U219" s="24"/>
      <c r="V219" s="24"/>
      <c r="W219" s="24"/>
      <c r="X219" s="24"/>
      <c r="Y219" s="24"/>
      <c r="Z219" s="24"/>
    </row>
    <row r="220" spans="1:26" ht="15.75" customHeight="1">
      <c r="A220" s="39" t="s">
        <v>828</v>
      </c>
      <c r="B220" s="24">
        <v>7.0602</v>
      </c>
      <c r="C220" s="24">
        <v>7.0353000000000003</v>
      </c>
      <c r="D220" s="24">
        <v>7.0643000000000002</v>
      </c>
      <c r="E220" s="24">
        <v>7.0297999999999998</v>
      </c>
      <c r="F220" s="3">
        <v>4.7999999999999996E-3</v>
      </c>
      <c r="G220" s="3">
        <f t="shared" si="2"/>
        <v>2.2373533370085342E-2</v>
      </c>
      <c r="H220" s="24"/>
      <c r="I220" s="24"/>
      <c r="J220" s="24"/>
      <c r="K220" s="24"/>
      <c r="L220" s="24"/>
      <c r="M220" s="24"/>
      <c r="N220" s="24"/>
      <c r="O220" s="24"/>
      <c r="P220" s="24"/>
      <c r="Q220" s="24"/>
      <c r="R220" s="24"/>
      <c r="S220" s="24"/>
      <c r="T220" s="24"/>
      <c r="U220" s="24"/>
      <c r="V220" s="24"/>
      <c r="W220" s="24"/>
      <c r="X220" s="24"/>
      <c r="Y220" s="24"/>
      <c r="Z220" s="24"/>
    </row>
    <row r="221" spans="1:26" ht="15.75" customHeight="1">
      <c r="A221" s="39" t="s">
        <v>810</v>
      </c>
      <c r="B221" s="24">
        <v>7.0632000000000001</v>
      </c>
      <c r="C221" s="24">
        <v>7.0594000000000001</v>
      </c>
      <c r="D221" s="24">
        <v>7.0667999999999997</v>
      </c>
      <c r="E221" s="24">
        <v>7.0499000000000001</v>
      </c>
      <c r="F221" s="3">
        <v>4.0000000000000002E-4</v>
      </c>
      <c r="G221" s="3">
        <f t="shared" si="2"/>
        <v>2.2735343292289198E-2</v>
      </c>
      <c r="H221" s="24"/>
      <c r="I221" s="24"/>
      <c r="J221" s="24"/>
      <c r="K221" s="24"/>
      <c r="L221" s="24"/>
      <c r="M221" s="24"/>
      <c r="N221" s="24"/>
      <c r="O221" s="24"/>
      <c r="P221" s="24"/>
      <c r="Q221" s="24"/>
      <c r="R221" s="24"/>
      <c r="S221" s="24"/>
      <c r="T221" s="24"/>
      <c r="U221" s="24"/>
      <c r="V221" s="24"/>
      <c r="W221" s="24"/>
      <c r="X221" s="24"/>
      <c r="Y221" s="24"/>
      <c r="Z221" s="24"/>
    </row>
    <row r="222" spans="1:26" ht="15.75" customHeight="1">
      <c r="A222" s="39" t="s">
        <v>722</v>
      </c>
      <c r="B222" s="24">
        <v>7.0658000000000003</v>
      </c>
      <c r="C222" s="24">
        <v>7.0671999999999997</v>
      </c>
      <c r="D222" s="24">
        <v>7.0671999999999997</v>
      </c>
      <c r="E222" s="24">
        <v>7.0526</v>
      </c>
      <c r="F222" s="3">
        <v>-2.9999999999999997E-4</v>
      </c>
      <c r="G222" s="3">
        <f t="shared" si="2"/>
        <v>2.2793232879841821E-2</v>
      </c>
      <c r="H222" s="24"/>
      <c r="I222" s="24"/>
      <c r="J222" s="24"/>
      <c r="K222" s="24"/>
      <c r="L222" s="24"/>
      <c r="M222" s="24"/>
      <c r="N222" s="24"/>
      <c r="O222" s="24"/>
      <c r="P222" s="24"/>
      <c r="Q222" s="24"/>
      <c r="R222" s="24"/>
      <c r="S222" s="24"/>
      <c r="T222" s="24"/>
      <c r="U222" s="24"/>
      <c r="V222" s="24"/>
      <c r="W222" s="24"/>
      <c r="X222" s="24"/>
      <c r="Y222" s="24"/>
      <c r="Z222" s="24"/>
    </row>
    <row r="223" spans="1:26" ht="15.75" customHeight="1">
      <c r="A223" s="39" t="s">
        <v>720</v>
      </c>
      <c r="B223" s="24">
        <v>7.0552999999999999</v>
      </c>
      <c r="C223" s="24">
        <v>7.0651999999999999</v>
      </c>
      <c r="D223" s="24">
        <v>7.0682</v>
      </c>
      <c r="E223" s="24">
        <v>7.0540000000000003</v>
      </c>
      <c r="F223" s="3">
        <v>-1.5E-3</v>
      </c>
      <c r="G223" s="3">
        <f t="shared" si="2"/>
        <v>2.2937956848723438E-2</v>
      </c>
      <c r="H223" s="24"/>
      <c r="I223" s="24"/>
      <c r="J223" s="24"/>
      <c r="K223" s="24"/>
      <c r="L223" s="24"/>
      <c r="M223" s="24"/>
      <c r="N223" s="24"/>
      <c r="O223" s="24"/>
      <c r="P223" s="24"/>
      <c r="Q223" s="24"/>
      <c r="R223" s="24"/>
      <c r="S223" s="24"/>
      <c r="T223" s="24"/>
      <c r="U223" s="24"/>
      <c r="V223" s="24"/>
      <c r="W223" s="24"/>
      <c r="X223" s="24"/>
      <c r="Y223" s="24"/>
      <c r="Z223" s="24"/>
    </row>
    <row r="224" spans="1:26" ht="15.75" customHeight="1">
      <c r="A224" s="39" t="s">
        <v>811</v>
      </c>
      <c r="B224" s="24">
        <v>7.0605000000000002</v>
      </c>
      <c r="C224" s="24">
        <v>7.0495000000000001</v>
      </c>
      <c r="D224" s="24">
        <v>7.0686</v>
      </c>
      <c r="E224" s="24">
        <v>7.0495000000000001</v>
      </c>
      <c r="F224" s="3">
        <v>1.4E-3</v>
      </c>
      <c r="G224" s="3">
        <f t="shared" si="2"/>
        <v>2.2995846436276061E-2</v>
      </c>
      <c r="H224" s="24"/>
      <c r="I224" s="24"/>
      <c r="J224" s="24"/>
      <c r="K224" s="24"/>
      <c r="L224" s="24"/>
      <c r="M224" s="24"/>
      <c r="N224" s="24"/>
      <c r="O224" s="24"/>
      <c r="P224" s="24"/>
      <c r="Q224" s="24"/>
      <c r="R224" s="24"/>
      <c r="S224" s="24"/>
      <c r="T224" s="24"/>
      <c r="U224" s="24"/>
      <c r="V224" s="24"/>
      <c r="W224" s="24"/>
      <c r="X224" s="24"/>
      <c r="Y224" s="24"/>
      <c r="Z224" s="24"/>
    </row>
    <row r="225" spans="1:26" ht="15.75" customHeight="1">
      <c r="A225" s="39" t="s">
        <v>823</v>
      </c>
      <c r="B225" s="24">
        <v>7.0582000000000003</v>
      </c>
      <c r="C225" s="24">
        <v>7.0602999999999998</v>
      </c>
      <c r="D225" s="24">
        <v>7.0693000000000001</v>
      </c>
      <c r="E225" s="24">
        <v>7.0537000000000001</v>
      </c>
      <c r="F225" s="3">
        <v>-5.9999999999999995E-4</v>
      </c>
      <c r="G225" s="3">
        <f t="shared" si="2"/>
        <v>2.3097153214493182E-2</v>
      </c>
      <c r="H225" s="24"/>
      <c r="I225" s="24"/>
      <c r="J225" s="24"/>
      <c r="K225" s="24"/>
      <c r="L225" s="24"/>
      <c r="M225" s="24"/>
      <c r="N225" s="24"/>
      <c r="O225" s="24"/>
      <c r="P225" s="24"/>
      <c r="Q225" s="24"/>
      <c r="R225" s="24"/>
      <c r="S225" s="24"/>
      <c r="T225" s="24"/>
      <c r="U225" s="24"/>
      <c r="V225" s="24"/>
      <c r="W225" s="24"/>
      <c r="X225" s="24"/>
      <c r="Y225" s="24"/>
      <c r="Z225" s="24"/>
    </row>
    <row r="226" spans="1:26" ht="15.75" customHeight="1">
      <c r="A226" s="39" t="s">
        <v>724</v>
      </c>
      <c r="B226" s="24">
        <v>7.0678000000000001</v>
      </c>
      <c r="C226" s="24">
        <v>7.0655000000000001</v>
      </c>
      <c r="D226" s="24">
        <v>7.0693000000000001</v>
      </c>
      <c r="E226" s="24">
        <v>7.0525000000000002</v>
      </c>
      <c r="F226" s="3">
        <v>4.0000000000000002E-4</v>
      </c>
      <c r="G226" s="3">
        <f t="shared" si="2"/>
        <v>2.3097153214493182E-2</v>
      </c>
      <c r="H226" s="24"/>
      <c r="I226" s="24"/>
      <c r="J226" s="24"/>
      <c r="K226" s="24"/>
      <c r="L226" s="24"/>
      <c r="M226" s="24"/>
      <c r="N226" s="24"/>
      <c r="O226" s="24"/>
      <c r="P226" s="24"/>
      <c r="Q226" s="24"/>
      <c r="R226" s="24"/>
      <c r="S226" s="24"/>
      <c r="T226" s="24"/>
      <c r="U226" s="24"/>
      <c r="V226" s="24"/>
      <c r="W226" s="24"/>
      <c r="X226" s="24"/>
      <c r="Y226" s="24"/>
      <c r="Z226" s="24"/>
    </row>
    <row r="227" spans="1:26" ht="15.75" customHeight="1">
      <c r="A227" s="39" t="s">
        <v>821</v>
      </c>
      <c r="B227" s="24">
        <v>7.0434999999999999</v>
      </c>
      <c r="C227" s="24">
        <v>7.0587</v>
      </c>
      <c r="D227" s="24">
        <v>7.0724</v>
      </c>
      <c r="E227" s="24">
        <v>7.0434000000000001</v>
      </c>
      <c r="F227" s="3">
        <v>-2.0999999999999999E-3</v>
      </c>
      <c r="G227" s="3">
        <f t="shared" si="2"/>
        <v>2.3545797518026036E-2</v>
      </c>
      <c r="H227" s="24"/>
      <c r="I227" s="24"/>
      <c r="J227" s="24"/>
      <c r="K227" s="24"/>
      <c r="L227" s="24"/>
      <c r="M227" s="24"/>
      <c r="N227" s="24"/>
      <c r="O227" s="24"/>
      <c r="P227" s="24"/>
      <c r="Q227" s="24"/>
      <c r="R227" s="24"/>
      <c r="S227" s="24"/>
      <c r="T227" s="24"/>
      <c r="U227" s="24"/>
      <c r="V227" s="24"/>
      <c r="W227" s="24"/>
      <c r="X227" s="24"/>
      <c r="Y227" s="24"/>
      <c r="Z227" s="24"/>
    </row>
    <row r="228" spans="1:26" ht="15.75" customHeight="1">
      <c r="A228" s="39" t="s">
        <v>727</v>
      </c>
      <c r="B228" s="24">
        <v>7.069</v>
      </c>
      <c r="C228" s="24">
        <v>7.0663999999999998</v>
      </c>
      <c r="D228" s="24">
        <v>7.0731999999999999</v>
      </c>
      <c r="E228" s="24">
        <v>7.056</v>
      </c>
      <c r="F228" s="3">
        <v>5.0000000000000001E-4</v>
      </c>
      <c r="G228" s="3">
        <f t="shared" si="2"/>
        <v>2.3661576693131282E-2</v>
      </c>
      <c r="H228" s="24"/>
      <c r="I228" s="24"/>
      <c r="J228" s="24"/>
      <c r="K228" s="24"/>
      <c r="L228" s="24"/>
      <c r="M228" s="24"/>
      <c r="N228" s="24"/>
      <c r="O228" s="24"/>
      <c r="P228" s="24"/>
      <c r="Q228" s="24"/>
      <c r="R228" s="24"/>
      <c r="S228" s="24"/>
      <c r="T228" s="24"/>
      <c r="U228" s="24"/>
      <c r="V228" s="24"/>
      <c r="W228" s="24"/>
      <c r="X228" s="24"/>
      <c r="Y228" s="24"/>
      <c r="Z228" s="24"/>
    </row>
    <row r="229" spans="1:26" ht="15.75" customHeight="1">
      <c r="A229" s="39" t="s">
        <v>675</v>
      </c>
      <c r="B229" s="24">
        <v>7.0499000000000001</v>
      </c>
      <c r="C229" s="24">
        <v>7.0618999999999996</v>
      </c>
      <c r="D229" s="24">
        <v>7.0743999999999998</v>
      </c>
      <c r="E229" s="24">
        <v>7.0468999999999999</v>
      </c>
      <c r="F229" s="3">
        <v>-1.6000000000000001E-3</v>
      </c>
      <c r="G229" s="3">
        <f t="shared" si="2"/>
        <v>2.3835245455789147E-2</v>
      </c>
      <c r="H229" s="24"/>
      <c r="I229" s="24"/>
      <c r="J229" s="24"/>
      <c r="K229" s="24"/>
      <c r="L229" s="24"/>
      <c r="M229" s="24"/>
      <c r="N229" s="24"/>
      <c r="O229" s="24"/>
      <c r="P229" s="24"/>
      <c r="Q229" s="24"/>
      <c r="R229" s="24"/>
      <c r="S229" s="24"/>
      <c r="T229" s="24"/>
      <c r="U229" s="24"/>
      <c r="V229" s="24"/>
      <c r="W229" s="24"/>
      <c r="X229" s="24"/>
      <c r="Y229" s="24"/>
      <c r="Z229" s="24"/>
    </row>
    <row r="230" spans="1:26" ht="15.75" customHeight="1">
      <c r="A230" s="39" t="s">
        <v>726</v>
      </c>
      <c r="B230" s="24">
        <v>7.0652999999999997</v>
      </c>
      <c r="C230" s="24">
        <v>7.0697000000000001</v>
      </c>
      <c r="D230" s="24">
        <v>7.0766</v>
      </c>
      <c r="E230" s="24">
        <v>7.0624000000000002</v>
      </c>
      <c r="F230" s="3">
        <v>-5.0000000000000001E-4</v>
      </c>
      <c r="G230" s="3">
        <f t="shared" si="2"/>
        <v>2.4153638187328633E-2</v>
      </c>
      <c r="H230" s="24"/>
      <c r="I230" s="24"/>
      <c r="J230" s="24"/>
      <c r="K230" s="24"/>
      <c r="L230" s="24"/>
      <c r="M230" s="24"/>
      <c r="N230" s="24"/>
      <c r="O230" s="24"/>
      <c r="P230" s="24"/>
      <c r="Q230" s="24"/>
      <c r="R230" s="24"/>
      <c r="S230" s="24"/>
      <c r="T230" s="24"/>
      <c r="U230" s="24"/>
      <c r="V230" s="24"/>
      <c r="W230" s="24"/>
      <c r="X230" s="24"/>
      <c r="Y230" s="24"/>
      <c r="Z230" s="24"/>
    </row>
    <row r="231" spans="1:26" ht="15.75" customHeight="1">
      <c r="A231" s="39" t="s">
        <v>777</v>
      </c>
      <c r="B231" s="24">
        <v>7.0674000000000001</v>
      </c>
      <c r="C231" s="24">
        <v>7.0789</v>
      </c>
      <c r="D231" s="24">
        <v>7.0789</v>
      </c>
      <c r="E231" s="24">
        <v>7.0627000000000004</v>
      </c>
      <c r="F231" s="3">
        <v>-1.6999999999999999E-3</v>
      </c>
      <c r="G231" s="3">
        <f t="shared" si="2"/>
        <v>2.4486503315756244E-2</v>
      </c>
      <c r="H231" s="24"/>
      <c r="I231" s="24"/>
      <c r="J231" s="24"/>
      <c r="K231" s="24"/>
      <c r="L231" s="24"/>
      <c r="M231" s="24"/>
      <c r="N231" s="24"/>
      <c r="O231" s="24"/>
      <c r="P231" s="24"/>
      <c r="Q231" s="24"/>
      <c r="R231" s="24"/>
      <c r="S231" s="24"/>
      <c r="T231" s="24"/>
      <c r="U231" s="24"/>
      <c r="V231" s="24"/>
      <c r="W231" s="24"/>
      <c r="X231" s="24"/>
      <c r="Y231" s="24"/>
      <c r="Z231" s="24"/>
    </row>
    <row r="232" spans="1:26" ht="15.75" customHeight="1">
      <c r="A232" s="39" t="s">
        <v>779</v>
      </c>
      <c r="B232" s="24">
        <v>7.0793999999999997</v>
      </c>
      <c r="C232" s="24">
        <v>7.0814000000000004</v>
      </c>
      <c r="D232" s="24">
        <v>7.0814000000000004</v>
      </c>
      <c r="E232" s="24">
        <v>7.0793999999999997</v>
      </c>
      <c r="F232" s="3">
        <v>0</v>
      </c>
      <c r="G232" s="3">
        <f t="shared" si="2"/>
        <v>2.4848313237960228E-2</v>
      </c>
      <c r="H232" s="24"/>
      <c r="I232" s="24"/>
      <c r="J232" s="24"/>
      <c r="K232" s="24"/>
      <c r="L232" s="24"/>
      <c r="M232" s="24"/>
      <c r="N232" s="24"/>
      <c r="O232" s="24"/>
      <c r="P232" s="24"/>
      <c r="Q232" s="24"/>
      <c r="R232" s="24"/>
      <c r="S232" s="24"/>
      <c r="T232" s="24"/>
      <c r="U232" s="24"/>
      <c r="V232" s="24"/>
      <c r="W232" s="24"/>
      <c r="X232" s="24"/>
      <c r="Y232" s="24"/>
      <c r="Z232" s="24"/>
    </row>
    <row r="233" spans="1:26" ht="15.75" customHeight="1">
      <c r="A233" s="39" t="s">
        <v>733</v>
      </c>
      <c r="B233" s="24">
        <v>7.0762</v>
      </c>
      <c r="C233" s="24">
        <v>7.0819000000000001</v>
      </c>
      <c r="D233" s="24">
        <v>7.0819000000000001</v>
      </c>
      <c r="E233" s="24">
        <v>7.0662000000000003</v>
      </c>
      <c r="F233" s="3">
        <v>-8.0000000000000004E-4</v>
      </c>
      <c r="G233" s="3">
        <f t="shared" si="2"/>
        <v>2.4920675222400976E-2</v>
      </c>
      <c r="H233" s="24"/>
      <c r="I233" s="24"/>
      <c r="J233" s="24"/>
      <c r="K233" s="24"/>
      <c r="L233" s="24"/>
      <c r="M233" s="24"/>
      <c r="N233" s="24"/>
      <c r="O233" s="24"/>
      <c r="P233" s="24"/>
      <c r="Q233" s="24"/>
      <c r="R233" s="24"/>
      <c r="S233" s="24"/>
      <c r="T233" s="24"/>
      <c r="U233" s="24"/>
      <c r="V233" s="24"/>
      <c r="W233" s="24"/>
      <c r="X233" s="24"/>
      <c r="Y233" s="24"/>
      <c r="Z233" s="24"/>
    </row>
    <row r="234" spans="1:26" ht="15.75" customHeight="1">
      <c r="A234" s="39" t="s">
        <v>741</v>
      </c>
      <c r="B234" s="24">
        <v>7.0818000000000003</v>
      </c>
      <c r="C234" s="24">
        <v>7.0663</v>
      </c>
      <c r="D234" s="24">
        <v>7.0834000000000001</v>
      </c>
      <c r="E234" s="24">
        <v>7.0629</v>
      </c>
      <c r="F234" s="3">
        <v>2E-3</v>
      </c>
      <c r="G234" s="3">
        <f t="shared" si="2"/>
        <v>2.513776117572334E-2</v>
      </c>
      <c r="H234" s="24"/>
      <c r="I234" s="24"/>
      <c r="J234" s="24"/>
      <c r="K234" s="24"/>
      <c r="L234" s="24"/>
      <c r="M234" s="24"/>
      <c r="N234" s="24"/>
      <c r="O234" s="24"/>
      <c r="P234" s="24"/>
      <c r="Q234" s="24"/>
      <c r="R234" s="24"/>
      <c r="S234" s="24"/>
      <c r="T234" s="24"/>
      <c r="U234" s="24"/>
      <c r="V234" s="24"/>
      <c r="W234" s="24"/>
      <c r="X234" s="24"/>
      <c r="Y234" s="24"/>
      <c r="Z234" s="24"/>
    </row>
    <row r="235" spans="1:26" ht="15.75" customHeight="1">
      <c r="A235" s="39" t="s">
        <v>731</v>
      </c>
      <c r="B235" s="24">
        <v>7.0769000000000002</v>
      </c>
      <c r="C235" s="24">
        <v>7.0755999999999997</v>
      </c>
      <c r="D235" s="24">
        <v>7.0839999999999996</v>
      </c>
      <c r="E235" s="24">
        <v>7.0705</v>
      </c>
      <c r="F235" s="3">
        <v>1E-4</v>
      </c>
      <c r="G235" s="3">
        <f t="shared" si="2"/>
        <v>2.5224595557052209E-2</v>
      </c>
      <c r="H235" s="24"/>
      <c r="I235" s="24"/>
      <c r="J235" s="24"/>
      <c r="K235" s="24"/>
      <c r="L235" s="24"/>
      <c r="M235" s="24"/>
      <c r="N235" s="24"/>
      <c r="O235" s="24"/>
      <c r="P235" s="24"/>
      <c r="Q235" s="24"/>
      <c r="R235" s="24"/>
      <c r="S235" s="24"/>
      <c r="T235" s="24"/>
      <c r="U235" s="24"/>
      <c r="V235" s="24"/>
      <c r="W235" s="24"/>
      <c r="X235" s="24"/>
      <c r="Y235" s="24"/>
      <c r="Z235" s="24"/>
    </row>
    <row r="236" spans="1:26" ht="15.75" customHeight="1">
      <c r="A236" s="39" t="s">
        <v>735</v>
      </c>
      <c r="B236" s="24">
        <v>7.0816999999999997</v>
      </c>
      <c r="C236" s="24">
        <v>7.0742000000000003</v>
      </c>
      <c r="D236" s="24">
        <v>7.0884999999999998</v>
      </c>
      <c r="E236" s="24">
        <v>7.0667999999999997</v>
      </c>
      <c r="F236" s="3">
        <v>5.9999999999999995E-4</v>
      </c>
      <c r="G236" s="3">
        <f t="shared" si="2"/>
        <v>2.5875853417019305E-2</v>
      </c>
      <c r="H236" s="24"/>
      <c r="I236" s="24"/>
      <c r="J236" s="24"/>
      <c r="K236" s="24"/>
      <c r="L236" s="24"/>
      <c r="M236" s="24"/>
      <c r="N236" s="24"/>
      <c r="O236" s="24"/>
      <c r="P236" s="24"/>
      <c r="Q236" s="24"/>
      <c r="R236" s="24"/>
      <c r="S236" s="24"/>
      <c r="T236" s="24"/>
      <c r="U236" s="24"/>
      <c r="V236" s="24"/>
      <c r="W236" s="24"/>
      <c r="X236" s="24"/>
      <c r="Y236" s="24"/>
      <c r="Z236" s="24"/>
    </row>
    <row r="237" spans="1:26" ht="15.75" customHeight="1">
      <c r="A237" s="39" t="s">
        <v>729</v>
      </c>
      <c r="B237" s="24">
        <v>7.0655999999999999</v>
      </c>
      <c r="C237" s="24">
        <v>7.0785999999999998</v>
      </c>
      <c r="D237" s="24">
        <v>7.0895000000000001</v>
      </c>
      <c r="E237" s="24">
        <v>7.0655000000000001</v>
      </c>
      <c r="F237" s="3">
        <v>-1.6000000000000001E-3</v>
      </c>
      <c r="G237" s="3">
        <f t="shared" si="2"/>
        <v>2.6020577385900925E-2</v>
      </c>
      <c r="H237" s="24"/>
      <c r="I237" s="24"/>
      <c r="J237" s="24"/>
      <c r="K237" s="24"/>
      <c r="L237" s="24"/>
      <c r="M237" s="24"/>
      <c r="N237" s="24"/>
      <c r="O237" s="24"/>
      <c r="P237" s="24"/>
      <c r="Q237" s="24"/>
      <c r="R237" s="24"/>
      <c r="S237" s="24"/>
      <c r="T237" s="24"/>
      <c r="U237" s="24"/>
      <c r="V237" s="24"/>
      <c r="W237" s="24"/>
      <c r="X237" s="24"/>
      <c r="Y237" s="24"/>
      <c r="Z237" s="24"/>
    </row>
    <row r="238" spans="1:26" ht="15.75" customHeight="1">
      <c r="A238" s="39" t="s">
        <v>742</v>
      </c>
      <c r="B238" s="24">
        <v>7.0674999999999999</v>
      </c>
      <c r="C238" s="24">
        <v>7.0907999999999998</v>
      </c>
      <c r="D238" s="24">
        <v>7.0910000000000002</v>
      </c>
      <c r="E238" s="24">
        <v>7.0505000000000004</v>
      </c>
      <c r="F238" s="3">
        <v>-2.8999999999999998E-3</v>
      </c>
      <c r="G238" s="3">
        <f t="shared" si="2"/>
        <v>2.623766333922329E-2</v>
      </c>
      <c r="H238" s="24"/>
      <c r="I238" s="24"/>
      <c r="J238" s="24"/>
      <c r="K238" s="24"/>
      <c r="L238" s="24"/>
      <c r="M238" s="24"/>
      <c r="N238" s="24"/>
      <c r="O238" s="24"/>
      <c r="P238" s="24"/>
      <c r="Q238" s="24"/>
      <c r="R238" s="24"/>
      <c r="S238" s="24"/>
      <c r="T238" s="24"/>
      <c r="U238" s="24"/>
      <c r="V238" s="24"/>
      <c r="W238" s="24"/>
      <c r="X238" s="24"/>
      <c r="Y238" s="24"/>
      <c r="Z238" s="24"/>
    </row>
    <row r="239" spans="1:26" ht="15.75" customHeight="1">
      <c r="A239" s="39" t="s">
        <v>774</v>
      </c>
      <c r="B239" s="24">
        <v>7.0860000000000003</v>
      </c>
      <c r="C239" s="24">
        <v>7.09</v>
      </c>
      <c r="D239" s="24">
        <v>7.0926999999999998</v>
      </c>
      <c r="E239" s="24">
        <v>7.0838999999999999</v>
      </c>
      <c r="F239" s="3">
        <v>-8.0000000000000004E-4</v>
      </c>
      <c r="G239" s="3">
        <f t="shared" si="2"/>
        <v>2.6483694086321903E-2</v>
      </c>
      <c r="H239" s="24"/>
      <c r="I239" s="24"/>
      <c r="J239" s="24"/>
      <c r="K239" s="24"/>
      <c r="L239" s="24"/>
      <c r="M239" s="24"/>
      <c r="N239" s="24"/>
      <c r="O239" s="24"/>
      <c r="P239" s="24"/>
      <c r="Q239" s="24"/>
      <c r="R239" s="24"/>
      <c r="S239" s="24"/>
      <c r="T239" s="24"/>
      <c r="U239" s="24"/>
      <c r="V239" s="24"/>
      <c r="W239" s="24"/>
      <c r="X239" s="24"/>
      <c r="Y239" s="24"/>
      <c r="Z239" s="24"/>
    </row>
    <row r="240" spans="1:26" ht="15.75" customHeight="1">
      <c r="A240" s="39" t="s">
        <v>808</v>
      </c>
      <c r="B240" s="24">
        <v>7.0835999999999997</v>
      </c>
      <c r="C240" s="24">
        <v>7.0601000000000003</v>
      </c>
      <c r="D240" s="24">
        <v>7.0940000000000003</v>
      </c>
      <c r="E240" s="24">
        <v>7.0601000000000003</v>
      </c>
      <c r="F240" s="3">
        <v>2.8999999999999998E-3</v>
      </c>
      <c r="G240" s="3">
        <f t="shared" si="2"/>
        <v>2.6671835245868022E-2</v>
      </c>
      <c r="H240" s="24"/>
      <c r="I240" s="24"/>
      <c r="J240" s="24"/>
      <c r="K240" s="24"/>
      <c r="L240" s="24"/>
      <c r="M240" s="24"/>
      <c r="N240" s="24"/>
      <c r="O240" s="24"/>
      <c r="P240" s="24"/>
      <c r="Q240" s="24"/>
      <c r="R240" s="24"/>
      <c r="S240" s="24"/>
      <c r="T240" s="24"/>
      <c r="U240" s="24"/>
      <c r="V240" s="24"/>
      <c r="W240" s="24"/>
      <c r="X240" s="24"/>
      <c r="Y240" s="24"/>
      <c r="Z240" s="24"/>
    </row>
    <row r="241" spans="1:26" ht="15.75" customHeight="1">
      <c r="A241" s="39" t="s">
        <v>771</v>
      </c>
      <c r="B241" s="24">
        <v>7.0915999999999997</v>
      </c>
      <c r="C241" s="24">
        <v>7.0957999999999997</v>
      </c>
      <c r="D241" s="24">
        <v>7.0979999999999999</v>
      </c>
      <c r="E241" s="24">
        <v>7.0815000000000001</v>
      </c>
      <c r="F241" s="3">
        <v>-6.9999999999999999E-4</v>
      </c>
      <c r="G241" s="3">
        <f t="shared" si="2"/>
        <v>2.7250731121394242E-2</v>
      </c>
      <c r="H241" s="24"/>
      <c r="I241" s="24"/>
      <c r="J241" s="24"/>
      <c r="K241" s="24"/>
      <c r="L241" s="24"/>
      <c r="M241" s="24"/>
      <c r="N241" s="24"/>
      <c r="O241" s="24"/>
      <c r="P241" s="24"/>
      <c r="Q241" s="24"/>
      <c r="R241" s="24"/>
      <c r="S241" s="24"/>
      <c r="T241" s="24"/>
      <c r="U241" s="24"/>
      <c r="V241" s="24"/>
      <c r="W241" s="24"/>
      <c r="X241" s="24"/>
      <c r="Y241" s="24"/>
      <c r="Z241" s="24"/>
    </row>
    <row r="242" spans="1:26" ht="15.75" customHeight="1">
      <c r="A242" s="39" t="s">
        <v>775</v>
      </c>
      <c r="B242" s="24">
        <v>7.0918000000000001</v>
      </c>
      <c r="C242" s="24">
        <v>7.0671999999999997</v>
      </c>
      <c r="D242" s="24">
        <v>7.0983000000000001</v>
      </c>
      <c r="E242" s="24">
        <v>7.0671999999999997</v>
      </c>
      <c r="F242" s="3">
        <v>3.5000000000000001E-3</v>
      </c>
      <c r="G242" s="3">
        <f t="shared" si="2"/>
        <v>2.7294148312058744E-2</v>
      </c>
      <c r="H242" s="24"/>
      <c r="I242" s="24"/>
      <c r="J242" s="24"/>
      <c r="K242" s="24"/>
      <c r="L242" s="24"/>
      <c r="M242" s="24"/>
      <c r="N242" s="24"/>
      <c r="O242" s="24"/>
      <c r="P242" s="24"/>
      <c r="Q242" s="24"/>
      <c r="R242" s="24"/>
      <c r="S242" s="24"/>
      <c r="T242" s="24"/>
      <c r="U242" s="24"/>
      <c r="V242" s="24"/>
      <c r="W242" s="24"/>
      <c r="X242" s="24"/>
      <c r="Y242" s="24"/>
      <c r="Z242" s="24"/>
    </row>
    <row r="243" spans="1:26" ht="15.75" customHeight="1">
      <c r="A243" s="39" t="s">
        <v>737</v>
      </c>
      <c r="B243" s="24">
        <v>7.0773999999999999</v>
      </c>
      <c r="C243" s="24">
        <v>7.0959000000000003</v>
      </c>
      <c r="D243" s="24">
        <v>7.1016000000000004</v>
      </c>
      <c r="E243" s="24">
        <v>7.0643000000000002</v>
      </c>
      <c r="F243" s="3">
        <v>-2.3E-3</v>
      </c>
      <c r="G243" s="3">
        <f t="shared" si="2"/>
        <v>2.7771737409367971E-2</v>
      </c>
      <c r="H243" s="24"/>
      <c r="I243" s="24"/>
      <c r="J243" s="24"/>
      <c r="K243" s="24"/>
      <c r="L243" s="24"/>
      <c r="M243" s="24"/>
      <c r="N243" s="24"/>
      <c r="O243" s="24"/>
      <c r="P243" s="24"/>
      <c r="Q243" s="24"/>
      <c r="R243" s="24"/>
      <c r="S243" s="24"/>
      <c r="T243" s="24"/>
      <c r="U243" s="24"/>
      <c r="V243" s="24"/>
      <c r="W243" s="24"/>
      <c r="X243" s="24"/>
      <c r="Y243" s="24"/>
      <c r="Z243" s="24"/>
    </row>
    <row r="244" spans="1:26" ht="15.75" customHeight="1">
      <c r="A244" s="39" t="s">
        <v>806</v>
      </c>
      <c r="B244" s="24">
        <v>7.0960000000000001</v>
      </c>
      <c r="C244" s="24">
        <v>7.0892999999999997</v>
      </c>
      <c r="D244" s="24">
        <v>7.1017999999999999</v>
      </c>
      <c r="E244" s="24">
        <v>7.0731000000000002</v>
      </c>
      <c r="F244" s="3">
        <v>1.8E-3</v>
      </c>
      <c r="G244" s="3">
        <f t="shared" si="2"/>
        <v>2.780068220314422E-2</v>
      </c>
      <c r="H244" s="24"/>
      <c r="I244" s="24"/>
      <c r="J244" s="24"/>
      <c r="K244" s="24"/>
      <c r="L244" s="24"/>
      <c r="M244" s="24"/>
      <c r="N244" s="24"/>
      <c r="O244" s="24"/>
      <c r="P244" s="24"/>
      <c r="Q244" s="24"/>
      <c r="R244" s="24"/>
      <c r="S244" s="24"/>
      <c r="T244" s="24"/>
      <c r="U244" s="24"/>
      <c r="V244" s="24"/>
      <c r="W244" s="24"/>
      <c r="X244" s="24"/>
      <c r="Y244" s="24"/>
      <c r="Z244" s="24"/>
    </row>
    <row r="245" spans="1:26" ht="15.75" customHeight="1">
      <c r="A245" s="39" t="s">
        <v>781</v>
      </c>
      <c r="B245" s="24">
        <v>7.0792999999999999</v>
      </c>
      <c r="C245" s="24">
        <v>7.0976999999999997</v>
      </c>
      <c r="D245" s="24">
        <v>7.1029999999999998</v>
      </c>
      <c r="E245" s="24">
        <v>7.0640999999999998</v>
      </c>
      <c r="F245" s="3">
        <v>-5.3E-3</v>
      </c>
      <c r="G245" s="3">
        <f t="shared" si="2"/>
        <v>2.7974350965802086E-2</v>
      </c>
      <c r="H245" s="24"/>
      <c r="I245" s="24"/>
      <c r="J245" s="24"/>
      <c r="K245" s="24"/>
      <c r="L245" s="24"/>
      <c r="M245" s="24"/>
      <c r="N245" s="24"/>
      <c r="O245" s="24"/>
      <c r="P245" s="24"/>
      <c r="Q245" s="24"/>
      <c r="R245" s="24"/>
      <c r="S245" s="24"/>
      <c r="T245" s="24"/>
      <c r="U245" s="24"/>
      <c r="V245" s="24"/>
      <c r="W245" s="24"/>
      <c r="X245" s="24"/>
      <c r="Y245" s="24"/>
      <c r="Z245" s="24"/>
    </row>
    <row r="246" spans="1:26" ht="15.75" customHeight="1">
      <c r="A246" s="39" t="s">
        <v>739</v>
      </c>
      <c r="B246" s="24">
        <v>7.0934999999999997</v>
      </c>
      <c r="C246" s="24">
        <v>7.0964999999999998</v>
      </c>
      <c r="D246" s="24">
        <v>7.1044999999999998</v>
      </c>
      <c r="E246" s="24">
        <v>7.0895999999999999</v>
      </c>
      <c r="F246" s="3">
        <v>1.6999999999999999E-3</v>
      </c>
      <c r="G246" s="3">
        <f t="shared" si="2"/>
        <v>2.819143691912445E-2</v>
      </c>
      <c r="H246" s="24"/>
      <c r="I246" s="24"/>
      <c r="J246" s="24"/>
      <c r="K246" s="24"/>
      <c r="L246" s="24"/>
      <c r="M246" s="24"/>
      <c r="N246" s="24"/>
      <c r="O246" s="24"/>
      <c r="P246" s="24"/>
      <c r="Q246" s="24"/>
      <c r="R246" s="24"/>
      <c r="S246" s="24"/>
      <c r="T246" s="24"/>
      <c r="U246" s="24"/>
      <c r="V246" s="24"/>
      <c r="W246" s="24"/>
      <c r="X246" s="24"/>
      <c r="Y246" s="24"/>
      <c r="Z246" s="24"/>
    </row>
    <row r="247" spans="1:26" ht="15.75" customHeight="1">
      <c r="A247" s="39" t="s">
        <v>773</v>
      </c>
      <c r="B247" s="24">
        <v>7.0964999999999998</v>
      </c>
      <c r="C247" s="24">
        <v>7.0850999999999997</v>
      </c>
      <c r="D247" s="24">
        <v>7.1052</v>
      </c>
      <c r="E247" s="24">
        <v>7.0850999999999997</v>
      </c>
      <c r="F247" s="3">
        <v>1.5E-3</v>
      </c>
      <c r="G247" s="3">
        <f t="shared" si="2"/>
        <v>2.8292743697341572E-2</v>
      </c>
      <c r="H247" s="24"/>
      <c r="I247" s="24"/>
      <c r="J247" s="24"/>
      <c r="K247" s="24"/>
      <c r="L247" s="24"/>
      <c r="M247" s="24"/>
      <c r="N247" s="24"/>
      <c r="O247" s="24"/>
      <c r="P247" s="24"/>
      <c r="Q247" s="24"/>
      <c r="R247" s="24"/>
      <c r="S247" s="24"/>
      <c r="T247" s="24"/>
      <c r="U247" s="24"/>
      <c r="V247" s="24"/>
      <c r="W247" s="24"/>
      <c r="X247" s="24"/>
      <c r="Y247" s="24"/>
      <c r="Z247" s="24"/>
    </row>
    <row r="248" spans="1:26" ht="15.75" customHeight="1">
      <c r="A248" s="39" t="s">
        <v>744</v>
      </c>
      <c r="B248" s="24">
        <v>7.0880000000000001</v>
      </c>
      <c r="C248" s="24">
        <v>7.1154999999999999</v>
      </c>
      <c r="D248" s="24">
        <v>7.1154999999999999</v>
      </c>
      <c r="E248" s="24">
        <v>7.0872000000000002</v>
      </c>
      <c r="F248" s="3">
        <v>-4.0000000000000001E-3</v>
      </c>
      <c r="G248" s="3">
        <f t="shared" si="2"/>
        <v>2.9783400576821755E-2</v>
      </c>
      <c r="H248" s="24"/>
      <c r="I248" s="24"/>
      <c r="J248" s="24"/>
      <c r="K248" s="24"/>
      <c r="L248" s="24"/>
      <c r="M248" s="24"/>
      <c r="N248" s="24"/>
      <c r="O248" s="24"/>
      <c r="P248" s="24"/>
      <c r="Q248" s="24"/>
      <c r="R248" s="24"/>
      <c r="S248" s="24"/>
      <c r="T248" s="24"/>
      <c r="U248" s="24"/>
      <c r="V248" s="24"/>
      <c r="W248" s="24"/>
      <c r="X248" s="24"/>
      <c r="Y248" s="24"/>
      <c r="Z248" s="24"/>
    </row>
    <row r="249" spans="1:26" ht="15.75" customHeight="1">
      <c r="A249" s="39" t="s">
        <v>785</v>
      </c>
      <c r="B249" s="24">
        <v>7.1127000000000002</v>
      </c>
      <c r="C249" s="24">
        <v>7.1211000000000002</v>
      </c>
      <c r="D249" s="24">
        <v>7.1212</v>
      </c>
      <c r="E249" s="24">
        <v>7.0975999999999999</v>
      </c>
      <c r="F249" s="3">
        <v>-1.2999999999999999E-3</v>
      </c>
      <c r="G249" s="3">
        <f t="shared" si="2"/>
        <v>3.0608327199446717E-2</v>
      </c>
      <c r="H249" s="24"/>
      <c r="I249" s="24"/>
      <c r="J249" s="24"/>
      <c r="K249" s="24"/>
      <c r="L249" s="24"/>
      <c r="M249" s="24"/>
      <c r="N249" s="24"/>
      <c r="O249" s="24"/>
      <c r="P249" s="24"/>
      <c r="Q249" s="24"/>
      <c r="R249" s="24"/>
      <c r="S249" s="24"/>
      <c r="T249" s="24"/>
      <c r="U249" s="24"/>
      <c r="V249" s="24"/>
      <c r="W249" s="24"/>
      <c r="X249" s="24"/>
      <c r="Y249" s="24"/>
      <c r="Z249" s="24"/>
    </row>
    <row r="250" spans="1:26" ht="15.75" customHeight="1">
      <c r="A250" s="39" t="s">
        <v>768</v>
      </c>
      <c r="B250" s="24">
        <v>7.1163999999999996</v>
      </c>
      <c r="C250" s="24">
        <v>7.1184000000000003</v>
      </c>
      <c r="D250" s="24">
        <v>7.1234999999999999</v>
      </c>
      <c r="E250" s="24">
        <v>7.1039000000000003</v>
      </c>
      <c r="F250" s="3">
        <v>-2.9999999999999997E-4</v>
      </c>
      <c r="G250" s="3">
        <f t="shared" si="2"/>
        <v>3.0941192327874328E-2</v>
      </c>
      <c r="H250" s="24"/>
      <c r="I250" s="24"/>
      <c r="J250" s="24"/>
      <c r="K250" s="24"/>
      <c r="L250" s="24"/>
      <c r="M250" s="24"/>
      <c r="N250" s="24"/>
      <c r="O250" s="24"/>
      <c r="P250" s="24"/>
      <c r="Q250" s="24"/>
      <c r="R250" s="24"/>
      <c r="S250" s="24"/>
      <c r="T250" s="24"/>
      <c r="U250" s="24"/>
      <c r="V250" s="24"/>
      <c r="W250" s="24"/>
      <c r="X250" s="24"/>
      <c r="Y250" s="24"/>
      <c r="Z250" s="24"/>
    </row>
    <row r="251" spans="1:26" ht="15.75" customHeight="1">
      <c r="A251" s="39" t="s">
        <v>783</v>
      </c>
      <c r="B251" s="24">
        <v>7.1166999999999998</v>
      </c>
      <c r="C251" s="24">
        <v>7.1173999999999999</v>
      </c>
      <c r="D251" s="24">
        <v>7.1238000000000001</v>
      </c>
      <c r="E251" s="24">
        <v>7.1048999999999998</v>
      </c>
      <c r="F251" s="3">
        <v>5.9999999999999995E-4</v>
      </c>
      <c r="G251" s="3">
        <f t="shared" si="2"/>
        <v>3.0984609518538826E-2</v>
      </c>
      <c r="H251" s="24"/>
      <c r="I251" s="24"/>
      <c r="J251" s="24"/>
      <c r="K251" s="24"/>
      <c r="L251" s="24"/>
      <c r="M251" s="24"/>
      <c r="N251" s="24"/>
      <c r="O251" s="24"/>
      <c r="P251" s="24"/>
      <c r="Q251" s="24"/>
      <c r="R251" s="24"/>
      <c r="S251" s="24"/>
      <c r="T251" s="24"/>
      <c r="U251" s="24"/>
      <c r="V251" s="24"/>
      <c r="W251" s="24"/>
      <c r="X251" s="24"/>
      <c r="Y251" s="24"/>
      <c r="Z251" s="24"/>
    </row>
    <row r="252" spans="1:26" ht="15.75" customHeight="1">
      <c r="A252" s="39" t="s">
        <v>770</v>
      </c>
      <c r="B252" s="24">
        <v>7.1185</v>
      </c>
      <c r="C252" s="24">
        <v>7.0907999999999998</v>
      </c>
      <c r="D252" s="24">
        <v>7.13</v>
      </c>
      <c r="E252" s="24">
        <v>7.0907999999999998</v>
      </c>
      <c r="F252" s="3">
        <v>3.8E-3</v>
      </c>
      <c r="G252" s="3">
        <f t="shared" si="2"/>
        <v>3.1881898125604533E-2</v>
      </c>
      <c r="H252" s="24"/>
      <c r="I252" s="24"/>
      <c r="J252" s="24"/>
      <c r="K252" s="24"/>
      <c r="L252" s="24"/>
      <c r="M252" s="24"/>
      <c r="N252" s="24"/>
      <c r="O252" s="24"/>
      <c r="P252" s="24"/>
      <c r="Q252" s="24"/>
      <c r="R252" s="24"/>
      <c r="S252" s="24"/>
      <c r="T252" s="24"/>
      <c r="U252" s="24"/>
      <c r="V252" s="24"/>
      <c r="W252" s="24"/>
      <c r="X252" s="24"/>
      <c r="Y252" s="24"/>
      <c r="Z252" s="24"/>
    </row>
    <row r="253" spans="1:26" ht="15.75" customHeight="1">
      <c r="A253" s="39" t="s">
        <v>746</v>
      </c>
      <c r="B253" s="24">
        <v>7.1162000000000001</v>
      </c>
      <c r="C253" s="24">
        <v>7.1314000000000002</v>
      </c>
      <c r="D253" s="24">
        <v>7.1314000000000002</v>
      </c>
      <c r="E253" s="24">
        <v>7.1024000000000003</v>
      </c>
      <c r="F253" s="3">
        <v>-2.3E-3</v>
      </c>
      <c r="G253" s="3">
        <f t="shared" si="2"/>
        <v>3.2084511682038776E-2</v>
      </c>
      <c r="H253" s="24"/>
      <c r="I253" s="24"/>
      <c r="J253" s="24"/>
      <c r="K253" s="24"/>
      <c r="L253" s="24"/>
      <c r="M253" s="24"/>
      <c r="N253" s="24"/>
      <c r="O253" s="24"/>
      <c r="P253" s="24"/>
      <c r="Q253" s="24"/>
      <c r="R253" s="24"/>
      <c r="S253" s="24"/>
      <c r="T253" s="24"/>
      <c r="U253" s="24"/>
      <c r="V253" s="24"/>
      <c r="W253" s="24"/>
      <c r="X253" s="24"/>
      <c r="Y253" s="24"/>
      <c r="Z253" s="24"/>
    </row>
    <row r="254" spans="1:26" ht="15.75" customHeight="1">
      <c r="A254" s="39" t="s">
        <v>767</v>
      </c>
      <c r="B254" s="24">
        <v>7.1318000000000001</v>
      </c>
      <c r="C254" s="24">
        <v>7.1154000000000002</v>
      </c>
      <c r="D254" s="24">
        <v>7.1344000000000003</v>
      </c>
      <c r="E254" s="24">
        <v>7.1074999999999999</v>
      </c>
      <c r="F254" s="3">
        <v>2.2000000000000001E-3</v>
      </c>
      <c r="G254" s="3">
        <f t="shared" si="2"/>
        <v>3.2518683588683504E-2</v>
      </c>
      <c r="H254" s="24"/>
      <c r="I254" s="24"/>
      <c r="J254" s="24"/>
      <c r="K254" s="24"/>
      <c r="L254" s="24"/>
      <c r="M254" s="24"/>
      <c r="N254" s="24"/>
      <c r="O254" s="24"/>
      <c r="P254" s="24"/>
      <c r="Q254" s="24"/>
      <c r="R254" s="24"/>
      <c r="S254" s="24"/>
      <c r="T254" s="24"/>
      <c r="U254" s="24"/>
      <c r="V254" s="24"/>
      <c r="W254" s="24"/>
      <c r="X254" s="24"/>
      <c r="Y254" s="24"/>
      <c r="Z254" s="24"/>
    </row>
    <row r="255" spans="1:26" ht="15.75" customHeight="1">
      <c r="A255" s="39" t="s">
        <v>786</v>
      </c>
      <c r="B255" s="24">
        <v>7.1219999999999999</v>
      </c>
      <c r="C255" s="24">
        <v>7.1147</v>
      </c>
      <c r="D255" s="24">
        <v>7.1356999999999999</v>
      </c>
      <c r="E255" s="24">
        <v>7.1147</v>
      </c>
      <c r="F255" s="3">
        <v>8.9999999999999998E-4</v>
      </c>
      <c r="G255" s="3">
        <f t="shared" si="2"/>
        <v>3.2706824748229495E-2</v>
      </c>
      <c r="H255" s="24"/>
      <c r="I255" s="24"/>
      <c r="J255" s="24"/>
      <c r="K255" s="24"/>
      <c r="L255" s="24"/>
      <c r="M255" s="24"/>
      <c r="N255" s="24"/>
      <c r="O255" s="24"/>
      <c r="P255" s="24"/>
      <c r="Q255" s="24"/>
      <c r="R255" s="24"/>
      <c r="S255" s="24"/>
      <c r="T255" s="24"/>
      <c r="U255" s="24"/>
      <c r="V255" s="24"/>
      <c r="W255" s="24"/>
      <c r="X255" s="24"/>
      <c r="Y255" s="24"/>
      <c r="Z255" s="24"/>
    </row>
    <row r="256" spans="1:26" ht="15.75" customHeight="1">
      <c r="A256" s="39" t="s">
        <v>764</v>
      </c>
      <c r="B256" s="24">
        <v>7.1326000000000001</v>
      </c>
      <c r="C256" s="24">
        <v>7.1289999999999996</v>
      </c>
      <c r="D256" s="24">
        <v>7.1375000000000002</v>
      </c>
      <c r="E256" s="24">
        <v>7.1242999999999999</v>
      </c>
      <c r="F256" s="3">
        <v>1E-4</v>
      </c>
      <c r="G256" s="3">
        <f t="shared" si="2"/>
        <v>3.2967327892216361E-2</v>
      </c>
      <c r="H256" s="24"/>
      <c r="I256" s="24"/>
      <c r="J256" s="24"/>
      <c r="K256" s="24"/>
      <c r="L256" s="24"/>
      <c r="M256" s="24"/>
      <c r="N256" s="24"/>
      <c r="O256" s="24"/>
      <c r="P256" s="24"/>
      <c r="Q256" s="24"/>
      <c r="R256" s="24"/>
      <c r="S256" s="24"/>
      <c r="T256" s="24"/>
      <c r="U256" s="24"/>
      <c r="V256" s="24"/>
      <c r="W256" s="24"/>
      <c r="X256" s="24"/>
      <c r="Y256" s="24"/>
      <c r="Z256" s="24"/>
    </row>
    <row r="257" spans="1:26" ht="15.75" customHeight="1">
      <c r="A257" s="39" t="s">
        <v>763</v>
      </c>
      <c r="B257" s="24">
        <v>7.1227</v>
      </c>
      <c r="C257" s="24">
        <v>7.1315</v>
      </c>
      <c r="D257" s="24">
        <v>7.1387999999999998</v>
      </c>
      <c r="E257" s="24">
        <v>7.1189999999999998</v>
      </c>
      <c r="F257" s="3">
        <v>-1.4E-3</v>
      </c>
      <c r="G257" s="3">
        <f t="shared" si="2"/>
        <v>3.3155469051762351E-2</v>
      </c>
      <c r="H257" s="24"/>
      <c r="I257" s="24"/>
      <c r="J257" s="24"/>
      <c r="K257" s="24"/>
      <c r="L257" s="24"/>
      <c r="M257" s="24"/>
      <c r="N257" s="24"/>
      <c r="O257" s="24"/>
      <c r="P257" s="24"/>
      <c r="Q257" s="24"/>
      <c r="R257" s="24"/>
      <c r="S257" s="24"/>
      <c r="T257" s="24"/>
      <c r="U257" s="24"/>
      <c r="V257" s="24"/>
      <c r="W257" s="24"/>
      <c r="X257" s="24"/>
      <c r="Y257" s="24"/>
      <c r="Z257" s="24"/>
    </row>
    <row r="258" spans="1:26" ht="15.75" customHeight="1">
      <c r="A258" s="39" t="s">
        <v>759</v>
      </c>
      <c r="B258" s="24">
        <v>7.1482999999999999</v>
      </c>
      <c r="C258" s="24">
        <v>7.1482999999999999</v>
      </c>
      <c r="D258" s="24">
        <v>7.1482999999999999</v>
      </c>
      <c r="E258" s="24">
        <v>7.1482999999999999</v>
      </c>
      <c r="F258" s="3">
        <v>0</v>
      </c>
      <c r="G258" s="3">
        <f t="shared" si="2"/>
        <v>3.4530346756137288E-2</v>
      </c>
      <c r="H258" s="24"/>
      <c r="I258" s="24"/>
      <c r="J258" s="24"/>
      <c r="K258" s="24"/>
      <c r="L258" s="24"/>
      <c r="M258" s="24"/>
      <c r="N258" s="24"/>
      <c r="O258" s="24"/>
      <c r="P258" s="24"/>
      <c r="Q258" s="24"/>
      <c r="R258" s="24"/>
      <c r="S258" s="24"/>
      <c r="T258" s="24"/>
      <c r="U258" s="24"/>
      <c r="V258" s="24"/>
      <c r="W258" s="24"/>
      <c r="X258" s="24"/>
      <c r="Y258" s="24"/>
      <c r="Z258" s="24"/>
    </row>
    <row r="259" spans="1:26" ht="15.75" customHeight="1">
      <c r="A259" s="39" t="s">
        <v>757</v>
      </c>
      <c r="B259" s="24">
        <v>7.1482999999999999</v>
      </c>
      <c r="C259" s="24">
        <v>7.1482999999999999</v>
      </c>
      <c r="D259" s="24">
        <v>7.1482999999999999</v>
      </c>
      <c r="E259" s="24">
        <v>7.1482999999999999</v>
      </c>
      <c r="F259" s="3">
        <v>0</v>
      </c>
      <c r="G259" s="3">
        <f t="shared" si="2"/>
        <v>3.4530346756137288E-2</v>
      </c>
      <c r="H259" s="24"/>
      <c r="I259" s="24"/>
      <c r="J259" s="24"/>
      <c r="K259" s="24"/>
      <c r="L259" s="24"/>
      <c r="M259" s="24"/>
      <c r="N259" s="24"/>
      <c r="O259" s="24"/>
      <c r="P259" s="24"/>
      <c r="Q259" s="24"/>
      <c r="R259" s="24"/>
      <c r="S259" s="24"/>
      <c r="T259" s="24"/>
      <c r="U259" s="24"/>
      <c r="V259" s="24"/>
      <c r="W259" s="24"/>
      <c r="X259" s="24"/>
      <c r="Y259" s="24"/>
      <c r="Z259" s="24"/>
    </row>
    <row r="260" spans="1:26" ht="15.75" customHeight="1">
      <c r="A260" s="39" t="s">
        <v>756</v>
      </c>
      <c r="B260" s="24">
        <v>7.1482999999999999</v>
      </c>
      <c r="C260" s="24">
        <v>7.1482999999999999</v>
      </c>
      <c r="D260" s="24">
        <v>7.1482999999999999</v>
      </c>
      <c r="E260" s="24">
        <v>7.1482999999999999</v>
      </c>
      <c r="F260" s="3">
        <v>0</v>
      </c>
      <c r="G260" s="3">
        <f t="shared" si="2"/>
        <v>3.4530346756137288E-2</v>
      </c>
      <c r="H260" s="24"/>
      <c r="I260" s="24"/>
      <c r="J260" s="24"/>
      <c r="K260" s="24"/>
      <c r="L260" s="24"/>
      <c r="M260" s="24"/>
      <c r="N260" s="24"/>
      <c r="O260" s="24"/>
      <c r="P260" s="24"/>
      <c r="Q260" s="24"/>
      <c r="R260" s="24"/>
      <c r="S260" s="24"/>
      <c r="T260" s="24"/>
      <c r="U260" s="24"/>
      <c r="V260" s="24"/>
      <c r="W260" s="24"/>
      <c r="X260" s="24"/>
      <c r="Y260" s="24"/>
      <c r="Z260" s="24"/>
    </row>
    <row r="261" spans="1:26" ht="15.75" customHeight="1">
      <c r="A261" s="39" t="s">
        <v>754</v>
      </c>
      <c r="B261" s="24">
        <v>7.1482999999999999</v>
      </c>
      <c r="C261" s="24">
        <v>7.1482999999999999</v>
      </c>
      <c r="D261" s="24">
        <v>7.1482999999999999</v>
      </c>
      <c r="E261" s="24">
        <v>7.1482999999999999</v>
      </c>
      <c r="F261" s="3">
        <v>0</v>
      </c>
      <c r="G261" s="3">
        <f t="shared" si="2"/>
        <v>3.4530346756137288E-2</v>
      </c>
      <c r="H261" s="24"/>
      <c r="I261" s="24"/>
      <c r="J261" s="24"/>
      <c r="K261" s="24"/>
      <c r="L261" s="24"/>
      <c r="M261" s="24"/>
      <c r="N261" s="24"/>
      <c r="O261" s="24"/>
      <c r="P261" s="24"/>
      <c r="Q261" s="24"/>
      <c r="R261" s="24"/>
      <c r="S261" s="24"/>
      <c r="T261" s="24"/>
      <c r="U261" s="24"/>
      <c r="V261" s="24"/>
      <c r="W261" s="24"/>
      <c r="X261" s="24"/>
      <c r="Y261" s="24"/>
      <c r="Z261" s="24"/>
    </row>
    <row r="262" spans="1:26" ht="15.75" customHeight="1">
      <c r="A262" s="39" t="s">
        <v>752</v>
      </c>
      <c r="B262" s="24">
        <v>7.1482999999999999</v>
      </c>
      <c r="C262" s="24">
        <v>7.1482999999999999</v>
      </c>
      <c r="D262" s="24">
        <v>7.1482999999999999</v>
      </c>
      <c r="E262" s="24">
        <v>7.1482999999999999</v>
      </c>
      <c r="F262" s="3">
        <v>0</v>
      </c>
      <c r="G262" s="3">
        <f t="shared" si="2"/>
        <v>3.4530346756137288E-2</v>
      </c>
      <c r="H262" s="24"/>
      <c r="I262" s="24"/>
      <c r="J262" s="24"/>
      <c r="K262" s="24"/>
      <c r="L262" s="24"/>
      <c r="M262" s="24"/>
      <c r="N262" s="24"/>
      <c r="O262" s="24"/>
      <c r="P262" s="24"/>
      <c r="Q262" s="24"/>
      <c r="R262" s="24"/>
      <c r="S262" s="24"/>
      <c r="T262" s="24"/>
      <c r="U262" s="24"/>
      <c r="V262" s="24"/>
      <c r="W262" s="24"/>
      <c r="X262" s="24"/>
      <c r="Y262" s="24"/>
      <c r="Z262" s="24"/>
    </row>
    <row r="263" spans="1:26" ht="15.75" customHeight="1">
      <c r="A263" s="39" t="s">
        <v>761</v>
      </c>
      <c r="B263" s="24">
        <v>7.1482999999999999</v>
      </c>
      <c r="C263" s="24">
        <v>7.1303000000000001</v>
      </c>
      <c r="D263" s="24">
        <v>7.1482999999999999</v>
      </c>
      <c r="E263" s="24">
        <v>7.1173999999999999</v>
      </c>
      <c r="F263" s="3">
        <v>3.5999999999999999E-3</v>
      </c>
      <c r="G263" s="3">
        <f t="shared" si="2"/>
        <v>3.4530346756137288E-2</v>
      </c>
      <c r="H263" s="24"/>
      <c r="I263" s="24"/>
      <c r="J263" s="24"/>
      <c r="K263" s="24"/>
      <c r="L263" s="24"/>
      <c r="M263" s="24"/>
      <c r="N263" s="24"/>
      <c r="O263" s="24"/>
      <c r="P263" s="24"/>
      <c r="Q263" s="24"/>
      <c r="R263" s="24"/>
      <c r="S263" s="24"/>
      <c r="T263" s="24"/>
      <c r="U263" s="24"/>
      <c r="V263" s="24"/>
      <c r="W263" s="24"/>
      <c r="X263" s="24"/>
      <c r="Y263" s="24"/>
      <c r="Z263" s="24"/>
    </row>
    <row r="264" spans="1:26" ht="15.75" customHeight="1">
      <c r="A264" s="39" t="s">
        <v>750</v>
      </c>
      <c r="B264" s="24">
        <v>7.1444000000000001</v>
      </c>
      <c r="C264" s="24">
        <v>7.1323999999999996</v>
      </c>
      <c r="D264" s="24">
        <v>7.1502999999999997</v>
      </c>
      <c r="E264" s="24">
        <v>7.1214000000000004</v>
      </c>
      <c r="F264" s="3">
        <v>-5.0000000000000001E-4</v>
      </c>
      <c r="G264" s="3">
        <f t="shared" si="2"/>
        <v>3.4819794693900404E-2</v>
      </c>
      <c r="H264" s="24"/>
      <c r="I264" s="24"/>
      <c r="J264" s="24"/>
      <c r="K264" s="24"/>
      <c r="L264" s="24"/>
      <c r="M264" s="24"/>
      <c r="N264" s="24"/>
      <c r="O264" s="24"/>
      <c r="P264" s="24"/>
      <c r="Q264" s="24"/>
      <c r="R264" s="24"/>
      <c r="S264" s="24"/>
      <c r="T264" s="24"/>
      <c r="U264" s="24"/>
      <c r="V264" s="24"/>
      <c r="W264" s="24"/>
      <c r="X264" s="24"/>
      <c r="Y264" s="24"/>
      <c r="Z264" s="24"/>
    </row>
    <row r="265" spans="1:26" ht="15.75" customHeight="1">
      <c r="A265" s="39" t="s">
        <v>748</v>
      </c>
      <c r="B265" s="24">
        <v>7.1323999999999996</v>
      </c>
      <c r="C265" s="24">
        <v>7.1429999999999998</v>
      </c>
      <c r="D265" s="24">
        <v>7.1523000000000003</v>
      </c>
      <c r="E265" s="24">
        <v>7.1189999999999998</v>
      </c>
      <c r="F265" s="3">
        <v>-1.6999999999999999E-3</v>
      </c>
      <c r="G265" s="3">
        <f t="shared" si="2"/>
        <v>3.5109242631663644E-2</v>
      </c>
      <c r="H265" s="24"/>
      <c r="I265" s="24"/>
      <c r="J265" s="24"/>
      <c r="K265" s="24"/>
      <c r="L265" s="24"/>
      <c r="M265" s="24"/>
      <c r="N265" s="24"/>
      <c r="O265" s="24"/>
      <c r="P265" s="24"/>
      <c r="Q265" s="24"/>
      <c r="R265" s="24"/>
      <c r="S265" s="24"/>
      <c r="T265" s="24"/>
      <c r="U265" s="24"/>
      <c r="V265" s="24"/>
      <c r="W265" s="24"/>
      <c r="X265" s="24"/>
      <c r="Y265" s="24"/>
      <c r="Z265" s="24"/>
    </row>
    <row r="266" spans="1:26" ht="15.75" customHeight="1">
      <c r="A266" s="39" t="s">
        <v>804</v>
      </c>
      <c r="B266" s="24">
        <v>7.1513</v>
      </c>
      <c r="C266" s="24">
        <v>7.1360000000000001</v>
      </c>
      <c r="D266" s="24">
        <v>7.1535000000000002</v>
      </c>
      <c r="E266" s="24">
        <v>7.1349</v>
      </c>
      <c r="F266" s="3">
        <v>7.7999999999999996E-3</v>
      </c>
      <c r="G266" s="3">
        <f t="shared" si="2"/>
        <v>3.5282911394321506E-2</v>
      </c>
      <c r="H266" s="24"/>
      <c r="I266" s="24"/>
      <c r="J266" s="24"/>
      <c r="K266" s="24"/>
      <c r="L266" s="24"/>
      <c r="M266" s="24"/>
      <c r="N266" s="24"/>
      <c r="O266" s="24"/>
      <c r="P266" s="24"/>
      <c r="Q266" s="24"/>
      <c r="R266" s="24"/>
      <c r="S266" s="24"/>
      <c r="T266" s="24"/>
      <c r="U266" s="24"/>
      <c r="V266" s="24"/>
      <c r="W266" s="24"/>
      <c r="X266" s="24"/>
      <c r="Y266" s="24"/>
      <c r="Z266" s="24"/>
    </row>
    <row r="267" spans="1:26" ht="15.75" customHeight="1">
      <c r="A267" s="39" t="s">
        <v>791</v>
      </c>
      <c r="B267" s="24">
        <v>7.1485000000000003</v>
      </c>
      <c r="C267" s="24">
        <v>7.1425999999999998</v>
      </c>
      <c r="D267" s="24">
        <v>7.1566000000000001</v>
      </c>
      <c r="E267" s="24">
        <v>7.1234999999999999</v>
      </c>
      <c r="F267" s="3">
        <v>2.9999999999999997E-4</v>
      </c>
      <c r="G267" s="3">
        <f t="shared" si="2"/>
        <v>3.5731555697854363E-2</v>
      </c>
      <c r="H267" s="24"/>
      <c r="I267" s="24"/>
      <c r="J267" s="24"/>
      <c r="K267" s="24"/>
      <c r="L267" s="24"/>
      <c r="M267" s="24"/>
      <c r="N267" s="24"/>
      <c r="O267" s="24"/>
      <c r="P267" s="24"/>
      <c r="Q267" s="24"/>
      <c r="R267" s="24"/>
      <c r="S267" s="24"/>
      <c r="T267" s="24"/>
      <c r="U267" s="24"/>
      <c r="V267" s="24"/>
      <c r="W267" s="24"/>
      <c r="X267" s="24"/>
      <c r="Y267" s="24"/>
      <c r="Z267" s="24"/>
    </row>
    <row r="268" spans="1:26" ht="15.75" customHeight="1">
      <c r="A268" s="39" t="s">
        <v>797</v>
      </c>
      <c r="B268" s="24">
        <v>7.1567999999999996</v>
      </c>
      <c r="C268" s="24">
        <v>7.1459000000000001</v>
      </c>
      <c r="D268" s="24">
        <v>7.1574999999999998</v>
      </c>
      <c r="E268" s="24">
        <v>7.1391999999999998</v>
      </c>
      <c r="F268" s="3">
        <v>1.6999999999999999E-3</v>
      </c>
      <c r="G268" s="3">
        <f t="shared" si="2"/>
        <v>3.586180726984773E-2</v>
      </c>
      <c r="H268" s="24"/>
      <c r="I268" s="24"/>
      <c r="J268" s="24"/>
      <c r="K268" s="24"/>
      <c r="L268" s="24"/>
      <c r="M268" s="24"/>
      <c r="N268" s="24"/>
      <c r="O268" s="24"/>
      <c r="P268" s="24"/>
      <c r="Q268" s="24"/>
      <c r="R268" s="24"/>
      <c r="S268" s="24"/>
      <c r="T268" s="24"/>
      <c r="U268" s="24"/>
      <c r="V268" s="24"/>
      <c r="W268" s="24"/>
      <c r="X268" s="24"/>
      <c r="Y268" s="24"/>
      <c r="Z268" s="24"/>
    </row>
    <row r="269" spans="1:26" ht="15.75" customHeight="1">
      <c r="A269" s="39" t="s">
        <v>789</v>
      </c>
      <c r="B269" s="24">
        <v>7.1157000000000004</v>
      </c>
      <c r="C269" s="24">
        <v>7.1460999999999997</v>
      </c>
      <c r="D269" s="24">
        <v>7.1576000000000004</v>
      </c>
      <c r="E269" s="24">
        <v>7.1125999999999996</v>
      </c>
      <c r="F269" s="3">
        <v>-4.5999999999999999E-3</v>
      </c>
      <c r="G269" s="3">
        <f t="shared" si="2"/>
        <v>3.5876279666735983E-2</v>
      </c>
      <c r="H269" s="24"/>
      <c r="I269" s="24"/>
      <c r="J269" s="24"/>
      <c r="K269" s="24"/>
      <c r="L269" s="24"/>
      <c r="M269" s="24"/>
      <c r="N269" s="24"/>
      <c r="O269" s="24"/>
      <c r="P269" s="24"/>
      <c r="Q269" s="24"/>
      <c r="R269" s="24"/>
      <c r="S269" s="24"/>
      <c r="T269" s="24"/>
      <c r="U269" s="24"/>
      <c r="V269" s="24"/>
      <c r="W269" s="24"/>
      <c r="X269" s="24"/>
      <c r="Y269" s="24"/>
      <c r="Z269" s="24"/>
    </row>
    <row r="270" spans="1:26" ht="15.75" customHeight="1">
      <c r="A270" s="39" t="s">
        <v>801</v>
      </c>
      <c r="B270" s="24">
        <v>7.1653000000000002</v>
      </c>
      <c r="C270" s="24">
        <v>7.1618000000000004</v>
      </c>
      <c r="D270" s="24">
        <v>7.1700999999999997</v>
      </c>
      <c r="E270" s="24">
        <v>7.1551</v>
      </c>
      <c r="F270" s="3">
        <v>4.0000000000000002E-4</v>
      </c>
      <c r="G270" s="3">
        <f t="shared" si="2"/>
        <v>3.7685329277755523E-2</v>
      </c>
      <c r="H270" s="24"/>
      <c r="I270" s="24"/>
      <c r="J270" s="24"/>
      <c r="K270" s="24"/>
      <c r="L270" s="24"/>
      <c r="M270" s="24"/>
      <c r="N270" s="24"/>
      <c r="O270" s="24"/>
      <c r="P270" s="24"/>
      <c r="Q270" s="24"/>
      <c r="R270" s="24"/>
      <c r="S270" s="24"/>
      <c r="T270" s="24"/>
      <c r="U270" s="24"/>
      <c r="V270" s="24"/>
      <c r="W270" s="24"/>
      <c r="X270" s="24"/>
      <c r="Y270" s="24"/>
      <c r="Z270" s="24"/>
    </row>
    <row r="271" spans="1:26" ht="15.75" customHeight="1">
      <c r="A271" s="39" t="s">
        <v>802</v>
      </c>
      <c r="B271" s="24">
        <v>7.1623000000000001</v>
      </c>
      <c r="C271" s="24">
        <v>7.1433999999999997</v>
      </c>
      <c r="D271" s="24">
        <v>7.1707999999999998</v>
      </c>
      <c r="E271" s="24">
        <v>7.1433999999999997</v>
      </c>
      <c r="F271" s="3">
        <v>1.5E-3</v>
      </c>
      <c r="G271" s="3">
        <f t="shared" si="2"/>
        <v>3.7786636055972642E-2</v>
      </c>
      <c r="H271" s="24"/>
      <c r="I271" s="24"/>
      <c r="J271" s="24"/>
      <c r="K271" s="24"/>
      <c r="L271" s="24"/>
      <c r="M271" s="24"/>
      <c r="N271" s="24"/>
      <c r="O271" s="24"/>
      <c r="P271" s="24"/>
      <c r="Q271" s="24"/>
      <c r="R271" s="24"/>
      <c r="S271" s="24"/>
      <c r="T271" s="24"/>
      <c r="U271" s="24"/>
      <c r="V271" s="24"/>
      <c r="W271" s="24"/>
      <c r="X271" s="24"/>
      <c r="Y271" s="24"/>
      <c r="Z271" s="24"/>
    </row>
    <row r="272" spans="1:26" ht="15.75" customHeight="1">
      <c r="A272" s="39" t="s">
        <v>799</v>
      </c>
      <c r="B272" s="24">
        <v>7.1444999999999999</v>
      </c>
      <c r="C272" s="24">
        <v>7.1634000000000002</v>
      </c>
      <c r="D272" s="24">
        <v>7.1715</v>
      </c>
      <c r="E272" s="24">
        <v>7.1382000000000003</v>
      </c>
      <c r="F272" s="3">
        <v>-2.8999999999999998E-3</v>
      </c>
      <c r="G272" s="3">
        <f t="shared" si="2"/>
        <v>3.7887942834189767E-2</v>
      </c>
      <c r="H272" s="24"/>
      <c r="I272" s="24"/>
      <c r="J272" s="24"/>
      <c r="K272" s="24"/>
      <c r="L272" s="24"/>
      <c r="M272" s="24"/>
      <c r="N272" s="24"/>
      <c r="O272" s="24"/>
      <c r="P272" s="24"/>
      <c r="Q272" s="24"/>
      <c r="R272" s="24"/>
      <c r="S272" s="24"/>
      <c r="T272" s="24"/>
      <c r="U272" s="24"/>
      <c r="V272" s="24"/>
      <c r="W272" s="24"/>
      <c r="X272" s="24"/>
      <c r="Y272" s="24"/>
      <c r="Z272" s="24"/>
    </row>
    <row r="273" spans="1:26" ht="15.75" customHeight="1">
      <c r="A273" s="39" t="s">
        <v>795</v>
      </c>
      <c r="B273" s="24">
        <v>7.1718999999999999</v>
      </c>
      <c r="C273" s="24">
        <v>7.1547000000000001</v>
      </c>
      <c r="D273" s="24">
        <v>7.1738</v>
      </c>
      <c r="E273" s="24">
        <v>7.1547000000000001</v>
      </c>
      <c r="F273" s="3">
        <v>2.0999999999999999E-3</v>
      </c>
      <c r="G273" s="3">
        <f t="shared" si="2"/>
        <v>3.8220807962617377E-2</v>
      </c>
      <c r="H273" s="24"/>
      <c r="I273" s="24"/>
      <c r="J273" s="24"/>
      <c r="K273" s="24"/>
      <c r="L273" s="24"/>
      <c r="M273" s="24"/>
      <c r="N273" s="24"/>
      <c r="O273" s="24"/>
      <c r="P273" s="24"/>
      <c r="Q273" s="24"/>
      <c r="R273" s="24"/>
      <c r="S273" s="24"/>
      <c r="T273" s="24"/>
      <c r="U273" s="24"/>
      <c r="V273" s="24"/>
      <c r="W273" s="24"/>
      <c r="X273" s="24"/>
      <c r="Y273" s="24"/>
      <c r="Z273" s="24"/>
    </row>
    <row r="274" spans="1:26" ht="15.75" customHeight="1">
      <c r="A274" s="39" t="s">
        <v>792</v>
      </c>
      <c r="B274" s="24">
        <v>7.1459999999999999</v>
      </c>
      <c r="C274" s="24">
        <v>7.1818999999999997</v>
      </c>
      <c r="D274" s="24">
        <v>7.1818999999999997</v>
      </c>
      <c r="E274" s="24">
        <v>7.1459999999999999</v>
      </c>
      <c r="F274" s="3">
        <v>-4.5999999999999999E-3</v>
      </c>
      <c r="G274" s="3">
        <f t="shared" si="2"/>
        <v>3.9393072110558071E-2</v>
      </c>
      <c r="H274" s="24"/>
      <c r="I274" s="24"/>
      <c r="J274" s="24"/>
      <c r="K274" s="24"/>
      <c r="L274" s="24"/>
      <c r="M274" s="24"/>
      <c r="N274" s="24"/>
      <c r="O274" s="24"/>
      <c r="P274" s="24"/>
      <c r="Q274" s="24"/>
      <c r="R274" s="24"/>
      <c r="S274" s="24"/>
      <c r="T274" s="24"/>
      <c r="U274" s="24"/>
      <c r="V274" s="24"/>
      <c r="W274" s="24"/>
      <c r="X274" s="24"/>
      <c r="Y274" s="24"/>
      <c r="Z274" s="24"/>
    </row>
    <row r="275" spans="1:26" ht="15.75" customHeight="1">
      <c r="A275" s="39" t="s">
        <v>793</v>
      </c>
      <c r="B275" s="24">
        <v>7.1788999999999996</v>
      </c>
      <c r="C275" s="24">
        <v>7.1714000000000002</v>
      </c>
      <c r="D275" s="24">
        <v>7.1847000000000003</v>
      </c>
      <c r="E275" s="24">
        <v>7.1703000000000001</v>
      </c>
      <c r="F275" s="3">
        <v>1E-3</v>
      </c>
      <c r="G275" s="3">
        <f t="shared" si="2"/>
        <v>3.9798299223426557E-2</v>
      </c>
      <c r="H275" s="24"/>
      <c r="I275" s="24"/>
      <c r="J275" s="24"/>
      <c r="K275" s="24"/>
      <c r="L275" s="24"/>
      <c r="M275" s="24"/>
      <c r="N275" s="24"/>
      <c r="O275" s="24"/>
      <c r="P275" s="24"/>
      <c r="Q275" s="24"/>
      <c r="R275" s="24"/>
      <c r="S275" s="24"/>
      <c r="T275" s="24"/>
      <c r="U275" s="24"/>
      <c r="V275" s="24"/>
      <c r="W275" s="24"/>
      <c r="X275" s="24"/>
      <c r="Y275" s="24"/>
      <c r="Z275" s="24"/>
    </row>
    <row r="276" spans="1:26" ht="15.75" customHeight="1">
      <c r="A276" s="39"/>
      <c r="B276" s="24"/>
      <c r="C276" s="24"/>
      <c r="D276" s="24"/>
      <c r="E276" s="24"/>
      <c r="F276" s="24"/>
      <c r="G276" s="3"/>
      <c r="H276" s="24"/>
      <c r="I276" s="24"/>
      <c r="J276" s="24"/>
      <c r="K276" s="24"/>
      <c r="L276" s="24"/>
      <c r="M276" s="24"/>
      <c r="N276" s="24"/>
      <c r="O276" s="24"/>
      <c r="P276" s="24"/>
      <c r="Q276" s="24"/>
      <c r="R276" s="24"/>
      <c r="S276" s="24"/>
      <c r="T276" s="24"/>
      <c r="U276" s="24"/>
      <c r="V276" s="24"/>
      <c r="W276" s="24"/>
      <c r="X276" s="24"/>
      <c r="Y276" s="24"/>
      <c r="Z276" s="24"/>
    </row>
    <row r="277" spans="1:26" ht="15.75" customHeight="1">
      <c r="A277" s="39"/>
      <c r="B277" s="24"/>
      <c r="C277" s="24"/>
      <c r="D277" s="24"/>
      <c r="E277" s="24"/>
      <c r="F277" s="24"/>
      <c r="G277" s="3"/>
      <c r="H277" s="24"/>
      <c r="I277" s="24"/>
      <c r="J277" s="24"/>
      <c r="K277" s="24"/>
      <c r="L277" s="24"/>
      <c r="M277" s="24"/>
      <c r="N277" s="24"/>
      <c r="O277" s="24"/>
      <c r="P277" s="24"/>
      <c r="Q277" s="24"/>
      <c r="R277" s="24"/>
      <c r="S277" s="24"/>
      <c r="T277" s="24"/>
      <c r="U277" s="24"/>
      <c r="V277" s="24"/>
      <c r="W277" s="24"/>
      <c r="X277" s="24"/>
      <c r="Y277" s="24"/>
      <c r="Z277" s="24"/>
    </row>
    <row r="278" spans="1:26" ht="15.75" customHeight="1">
      <c r="A278" s="39"/>
      <c r="B278" s="24"/>
      <c r="C278" s="24"/>
      <c r="D278" s="24"/>
      <c r="E278" s="24"/>
      <c r="F278" s="24"/>
      <c r="G278" s="3"/>
      <c r="H278" s="24"/>
      <c r="I278" s="24"/>
      <c r="J278" s="24"/>
      <c r="K278" s="24"/>
      <c r="L278" s="24"/>
      <c r="M278" s="24"/>
      <c r="N278" s="24"/>
      <c r="O278" s="24"/>
      <c r="P278" s="24"/>
      <c r="Q278" s="24"/>
      <c r="R278" s="24"/>
      <c r="S278" s="24"/>
      <c r="T278" s="24"/>
      <c r="U278" s="24"/>
      <c r="V278" s="24"/>
      <c r="W278" s="24"/>
      <c r="X278" s="24"/>
      <c r="Y278" s="24"/>
      <c r="Z278" s="24"/>
    </row>
    <row r="279" spans="1:26" ht="15.75" customHeight="1">
      <c r="A279" s="39"/>
      <c r="B279" s="24"/>
      <c r="C279" s="24"/>
      <c r="D279" s="24"/>
      <c r="E279" s="24"/>
      <c r="F279" s="24"/>
      <c r="G279" s="3"/>
      <c r="H279" s="24"/>
      <c r="I279" s="24"/>
      <c r="J279" s="24"/>
      <c r="K279" s="24"/>
      <c r="L279" s="24"/>
      <c r="M279" s="24"/>
      <c r="N279" s="24"/>
      <c r="O279" s="24"/>
      <c r="P279" s="24"/>
      <c r="Q279" s="24"/>
      <c r="R279" s="24"/>
      <c r="S279" s="24"/>
      <c r="T279" s="24"/>
      <c r="U279" s="24"/>
      <c r="V279" s="24"/>
      <c r="W279" s="24"/>
      <c r="X279" s="24"/>
      <c r="Y279" s="24"/>
      <c r="Z279" s="24"/>
    </row>
    <row r="280" spans="1:26" ht="15.75" customHeight="1">
      <c r="A280" s="39"/>
      <c r="B280" s="24"/>
      <c r="C280" s="24"/>
      <c r="D280" s="24"/>
      <c r="E280" s="24"/>
      <c r="F280" s="24"/>
      <c r="G280" s="3"/>
      <c r="H280" s="24"/>
      <c r="I280" s="24"/>
      <c r="J280" s="24"/>
      <c r="K280" s="24"/>
      <c r="L280" s="24"/>
      <c r="M280" s="24"/>
      <c r="N280" s="24"/>
      <c r="O280" s="24"/>
      <c r="P280" s="24"/>
      <c r="Q280" s="24"/>
      <c r="R280" s="24"/>
      <c r="S280" s="24"/>
      <c r="T280" s="24"/>
      <c r="U280" s="24"/>
      <c r="V280" s="24"/>
      <c r="W280" s="24"/>
      <c r="X280" s="24"/>
      <c r="Y280" s="24"/>
      <c r="Z280" s="24"/>
    </row>
    <row r="281" spans="1:26" ht="15.75" customHeight="1">
      <c r="A281" s="39"/>
      <c r="B281" s="24"/>
      <c r="C281" s="24"/>
      <c r="D281" s="24"/>
      <c r="E281" s="24"/>
      <c r="F281" s="24"/>
      <c r="G281" s="3"/>
      <c r="H281" s="24"/>
      <c r="I281" s="24"/>
      <c r="J281" s="24"/>
      <c r="K281" s="24"/>
      <c r="L281" s="24"/>
      <c r="M281" s="24"/>
      <c r="N281" s="24"/>
      <c r="O281" s="24"/>
      <c r="P281" s="24"/>
      <c r="Q281" s="24"/>
      <c r="R281" s="24"/>
      <c r="S281" s="24"/>
      <c r="T281" s="24"/>
      <c r="U281" s="24"/>
      <c r="V281" s="24"/>
      <c r="W281" s="24"/>
      <c r="X281" s="24"/>
      <c r="Y281" s="24"/>
      <c r="Z281" s="24"/>
    </row>
    <row r="282" spans="1:26" ht="15.75" customHeight="1">
      <c r="A282" s="39"/>
      <c r="B282" s="24"/>
      <c r="C282" s="24"/>
      <c r="D282" s="24"/>
      <c r="E282" s="24"/>
      <c r="F282" s="24"/>
      <c r="G282" s="3"/>
      <c r="H282" s="24"/>
      <c r="I282" s="24"/>
      <c r="J282" s="24"/>
      <c r="K282" s="24"/>
      <c r="L282" s="24"/>
      <c r="M282" s="24"/>
      <c r="N282" s="24"/>
      <c r="O282" s="24"/>
      <c r="P282" s="24"/>
      <c r="Q282" s="24"/>
      <c r="R282" s="24"/>
      <c r="S282" s="24"/>
      <c r="T282" s="24"/>
      <c r="U282" s="24"/>
      <c r="V282" s="24"/>
      <c r="W282" s="24"/>
      <c r="X282" s="24"/>
      <c r="Y282" s="24"/>
      <c r="Z282" s="24"/>
    </row>
    <row r="283" spans="1:26" ht="15.75" customHeight="1">
      <c r="A283" s="39"/>
      <c r="B283" s="24"/>
      <c r="C283" s="24"/>
      <c r="D283" s="24"/>
      <c r="E283" s="24"/>
      <c r="F283" s="24"/>
      <c r="G283" s="3"/>
      <c r="H283" s="24"/>
      <c r="I283" s="24"/>
      <c r="J283" s="24"/>
      <c r="K283" s="24"/>
      <c r="L283" s="24"/>
      <c r="M283" s="24"/>
      <c r="N283" s="24"/>
      <c r="O283" s="24"/>
      <c r="P283" s="24"/>
      <c r="Q283" s="24"/>
      <c r="R283" s="24"/>
      <c r="S283" s="24"/>
      <c r="T283" s="24"/>
      <c r="U283" s="24"/>
      <c r="V283" s="24"/>
      <c r="W283" s="24"/>
      <c r="X283" s="24"/>
      <c r="Y283" s="24"/>
      <c r="Z283" s="24"/>
    </row>
    <row r="284" spans="1:26" ht="15.75" customHeight="1">
      <c r="A284" s="39"/>
      <c r="B284" s="24"/>
      <c r="C284" s="24"/>
      <c r="D284" s="24"/>
      <c r="E284" s="24"/>
      <c r="F284" s="24"/>
      <c r="G284" s="3"/>
      <c r="H284" s="24"/>
      <c r="I284" s="24"/>
      <c r="J284" s="24"/>
      <c r="K284" s="24"/>
      <c r="L284" s="24"/>
      <c r="M284" s="24"/>
      <c r="N284" s="24"/>
      <c r="O284" s="24"/>
      <c r="P284" s="24"/>
      <c r="Q284" s="24"/>
      <c r="R284" s="24"/>
      <c r="S284" s="24"/>
      <c r="T284" s="24"/>
      <c r="U284" s="24"/>
      <c r="V284" s="24"/>
      <c r="W284" s="24"/>
      <c r="X284" s="24"/>
      <c r="Y284" s="24"/>
      <c r="Z284" s="24"/>
    </row>
    <row r="285" spans="1:26" ht="15.75" customHeight="1">
      <c r="A285" s="39"/>
      <c r="B285" s="24"/>
      <c r="C285" s="24"/>
      <c r="D285" s="24"/>
      <c r="E285" s="24"/>
      <c r="F285" s="24"/>
      <c r="G285" s="3"/>
      <c r="H285" s="24"/>
      <c r="I285" s="24"/>
      <c r="J285" s="24"/>
      <c r="K285" s="24"/>
      <c r="L285" s="24"/>
      <c r="M285" s="24"/>
      <c r="N285" s="24"/>
      <c r="O285" s="24"/>
      <c r="P285" s="24"/>
      <c r="Q285" s="24"/>
      <c r="R285" s="24"/>
      <c r="S285" s="24"/>
      <c r="T285" s="24"/>
      <c r="U285" s="24"/>
      <c r="V285" s="24"/>
      <c r="W285" s="24"/>
      <c r="X285" s="24"/>
      <c r="Y285" s="24"/>
      <c r="Z285" s="24"/>
    </row>
    <row r="286" spans="1:26" ht="15.75" customHeight="1">
      <c r="A286" s="39"/>
      <c r="B286" s="24"/>
      <c r="C286" s="24"/>
      <c r="D286" s="24"/>
      <c r="E286" s="24"/>
      <c r="F286" s="24"/>
      <c r="G286" s="3"/>
      <c r="H286" s="24"/>
      <c r="I286" s="24"/>
      <c r="J286" s="24"/>
      <c r="K286" s="24"/>
      <c r="L286" s="24"/>
      <c r="M286" s="24"/>
      <c r="N286" s="24"/>
      <c r="O286" s="24"/>
      <c r="P286" s="24"/>
      <c r="Q286" s="24"/>
      <c r="R286" s="24"/>
      <c r="S286" s="24"/>
      <c r="T286" s="24"/>
      <c r="U286" s="24"/>
      <c r="V286" s="24"/>
      <c r="W286" s="24"/>
      <c r="X286" s="24"/>
      <c r="Y286" s="24"/>
      <c r="Z286" s="24"/>
    </row>
    <row r="287" spans="1:26" ht="15.75" customHeight="1">
      <c r="A287" s="39"/>
      <c r="B287" s="24"/>
      <c r="C287" s="24"/>
      <c r="D287" s="24"/>
      <c r="E287" s="24"/>
      <c r="F287" s="24"/>
      <c r="G287" s="3"/>
      <c r="H287" s="24"/>
      <c r="I287" s="24"/>
      <c r="J287" s="24"/>
      <c r="K287" s="24"/>
      <c r="L287" s="24"/>
      <c r="M287" s="24"/>
      <c r="N287" s="24"/>
      <c r="O287" s="24"/>
      <c r="P287" s="24"/>
      <c r="Q287" s="24"/>
      <c r="R287" s="24"/>
      <c r="S287" s="24"/>
      <c r="T287" s="24"/>
      <c r="U287" s="24"/>
      <c r="V287" s="24"/>
      <c r="W287" s="24"/>
      <c r="X287" s="24"/>
      <c r="Y287" s="24"/>
      <c r="Z287" s="24"/>
    </row>
    <row r="288" spans="1:26" ht="15.75" customHeight="1">
      <c r="A288" s="39"/>
      <c r="B288" s="24"/>
      <c r="C288" s="24"/>
      <c r="D288" s="24"/>
      <c r="E288" s="24"/>
      <c r="F288" s="24"/>
      <c r="G288" s="3"/>
      <c r="H288" s="24"/>
      <c r="I288" s="24"/>
      <c r="J288" s="24"/>
      <c r="K288" s="24"/>
      <c r="L288" s="24"/>
      <c r="M288" s="24"/>
      <c r="N288" s="24"/>
      <c r="O288" s="24"/>
      <c r="P288" s="24"/>
      <c r="Q288" s="24"/>
      <c r="R288" s="24"/>
      <c r="S288" s="24"/>
      <c r="T288" s="24"/>
      <c r="U288" s="24"/>
      <c r="V288" s="24"/>
      <c r="W288" s="24"/>
      <c r="X288" s="24"/>
      <c r="Y288" s="24"/>
      <c r="Z288" s="24"/>
    </row>
    <row r="289" spans="1:26" ht="15.75" customHeight="1">
      <c r="A289" s="39"/>
      <c r="B289" s="24"/>
      <c r="C289" s="24"/>
      <c r="D289" s="24"/>
      <c r="E289" s="24"/>
      <c r="F289" s="24"/>
      <c r="G289" s="3"/>
      <c r="H289" s="24"/>
      <c r="I289" s="24"/>
      <c r="J289" s="24"/>
      <c r="K289" s="24"/>
      <c r="L289" s="24"/>
      <c r="M289" s="24"/>
      <c r="N289" s="24"/>
      <c r="O289" s="24"/>
      <c r="P289" s="24"/>
      <c r="Q289" s="24"/>
      <c r="R289" s="24"/>
      <c r="S289" s="24"/>
      <c r="T289" s="24"/>
      <c r="U289" s="24"/>
      <c r="V289" s="24"/>
      <c r="W289" s="24"/>
      <c r="X289" s="24"/>
      <c r="Y289" s="24"/>
      <c r="Z289" s="24"/>
    </row>
    <row r="290" spans="1:26" ht="15.75" customHeight="1">
      <c r="A290" s="39"/>
      <c r="B290" s="24"/>
      <c r="C290" s="24"/>
      <c r="D290" s="24"/>
      <c r="E290" s="24"/>
      <c r="F290" s="24"/>
      <c r="G290" s="3"/>
      <c r="H290" s="24"/>
      <c r="I290" s="24"/>
      <c r="J290" s="24"/>
      <c r="K290" s="24"/>
      <c r="L290" s="24"/>
      <c r="M290" s="24"/>
      <c r="N290" s="24"/>
      <c r="O290" s="24"/>
      <c r="P290" s="24"/>
      <c r="Q290" s="24"/>
      <c r="R290" s="24"/>
      <c r="S290" s="24"/>
      <c r="T290" s="24"/>
      <c r="U290" s="24"/>
      <c r="V290" s="24"/>
      <c r="W290" s="24"/>
      <c r="X290" s="24"/>
      <c r="Y290" s="24"/>
      <c r="Z290" s="24"/>
    </row>
    <row r="291" spans="1:26" ht="15.75" customHeight="1">
      <c r="A291" s="39"/>
      <c r="B291" s="24"/>
      <c r="C291" s="24"/>
      <c r="D291" s="24"/>
      <c r="E291" s="24"/>
      <c r="F291" s="24"/>
      <c r="G291" s="3"/>
      <c r="H291" s="24"/>
      <c r="I291" s="24"/>
      <c r="J291" s="24"/>
      <c r="K291" s="24"/>
      <c r="L291" s="24"/>
      <c r="M291" s="24"/>
      <c r="N291" s="24"/>
      <c r="O291" s="24"/>
      <c r="P291" s="24"/>
      <c r="Q291" s="24"/>
      <c r="R291" s="24"/>
      <c r="S291" s="24"/>
      <c r="T291" s="24"/>
      <c r="U291" s="24"/>
      <c r="V291" s="24"/>
      <c r="W291" s="24"/>
      <c r="X291" s="24"/>
      <c r="Y291" s="24"/>
      <c r="Z291" s="24"/>
    </row>
    <row r="292" spans="1:26" ht="15.75" customHeight="1">
      <c r="A292" s="39"/>
      <c r="B292" s="24"/>
      <c r="C292" s="24"/>
      <c r="D292" s="24"/>
      <c r="E292" s="24"/>
      <c r="F292" s="24"/>
      <c r="G292" s="3"/>
      <c r="H292" s="24"/>
      <c r="I292" s="24"/>
      <c r="J292" s="24"/>
      <c r="K292" s="24"/>
      <c r="L292" s="24"/>
      <c r="M292" s="24"/>
      <c r="N292" s="24"/>
      <c r="O292" s="24"/>
      <c r="P292" s="24"/>
      <c r="Q292" s="24"/>
      <c r="R292" s="24"/>
      <c r="S292" s="24"/>
      <c r="T292" s="24"/>
      <c r="U292" s="24"/>
      <c r="V292" s="24"/>
      <c r="W292" s="24"/>
      <c r="X292" s="24"/>
      <c r="Y292" s="24"/>
      <c r="Z292" s="24"/>
    </row>
    <row r="293" spans="1:26" ht="15.75" customHeight="1">
      <c r="A293" s="39"/>
      <c r="B293" s="24"/>
      <c r="C293" s="24"/>
      <c r="D293" s="24"/>
      <c r="E293" s="24"/>
      <c r="F293" s="24"/>
      <c r="G293" s="3"/>
      <c r="H293" s="24"/>
      <c r="I293" s="24"/>
      <c r="J293" s="24"/>
      <c r="K293" s="24"/>
      <c r="L293" s="24"/>
      <c r="M293" s="24"/>
      <c r="N293" s="24"/>
      <c r="O293" s="24"/>
      <c r="P293" s="24"/>
      <c r="Q293" s="24"/>
      <c r="R293" s="24"/>
      <c r="S293" s="24"/>
      <c r="T293" s="24"/>
      <c r="U293" s="24"/>
      <c r="V293" s="24"/>
      <c r="W293" s="24"/>
      <c r="X293" s="24"/>
      <c r="Y293" s="24"/>
      <c r="Z293" s="24"/>
    </row>
    <row r="294" spans="1:26" ht="15.75" customHeight="1">
      <c r="A294" s="39"/>
      <c r="B294" s="24"/>
      <c r="C294" s="24"/>
      <c r="D294" s="24"/>
      <c r="E294" s="24"/>
      <c r="F294" s="24"/>
      <c r="G294" s="3"/>
      <c r="H294" s="24"/>
      <c r="I294" s="24"/>
      <c r="J294" s="24"/>
      <c r="K294" s="24"/>
      <c r="L294" s="24"/>
      <c r="M294" s="24"/>
      <c r="N294" s="24"/>
      <c r="O294" s="24"/>
      <c r="P294" s="24"/>
      <c r="Q294" s="24"/>
      <c r="R294" s="24"/>
      <c r="S294" s="24"/>
      <c r="T294" s="24"/>
      <c r="U294" s="24"/>
      <c r="V294" s="24"/>
      <c r="W294" s="24"/>
      <c r="X294" s="24"/>
      <c r="Y294" s="24"/>
      <c r="Z294" s="24"/>
    </row>
    <row r="295" spans="1:26" ht="15.75" customHeight="1">
      <c r="A295" s="39"/>
      <c r="B295" s="24"/>
      <c r="C295" s="24"/>
      <c r="D295" s="24"/>
      <c r="E295" s="24"/>
      <c r="F295" s="24"/>
      <c r="G295" s="3"/>
      <c r="H295" s="24"/>
      <c r="I295" s="24"/>
      <c r="J295" s="24"/>
      <c r="K295" s="24"/>
      <c r="L295" s="24"/>
      <c r="M295" s="24"/>
      <c r="N295" s="24"/>
      <c r="O295" s="24"/>
      <c r="P295" s="24"/>
      <c r="Q295" s="24"/>
      <c r="R295" s="24"/>
      <c r="S295" s="24"/>
      <c r="T295" s="24"/>
      <c r="U295" s="24"/>
      <c r="V295" s="24"/>
      <c r="W295" s="24"/>
      <c r="X295" s="24"/>
      <c r="Y295" s="24"/>
      <c r="Z295" s="24"/>
    </row>
    <row r="296" spans="1:26" ht="15.75" customHeight="1">
      <c r="A296" s="39"/>
      <c r="B296" s="24"/>
      <c r="C296" s="24"/>
      <c r="D296" s="24"/>
      <c r="E296" s="24"/>
      <c r="F296" s="24"/>
      <c r="G296" s="3"/>
      <c r="H296" s="24"/>
      <c r="I296" s="24"/>
      <c r="J296" s="24"/>
      <c r="K296" s="24"/>
      <c r="L296" s="24"/>
      <c r="M296" s="24"/>
      <c r="N296" s="24"/>
      <c r="O296" s="24"/>
      <c r="P296" s="24"/>
      <c r="Q296" s="24"/>
      <c r="R296" s="24"/>
      <c r="S296" s="24"/>
      <c r="T296" s="24"/>
      <c r="U296" s="24"/>
      <c r="V296" s="24"/>
      <c r="W296" s="24"/>
      <c r="X296" s="24"/>
      <c r="Y296" s="24"/>
      <c r="Z296" s="24"/>
    </row>
    <row r="297" spans="1:26" ht="15.75" customHeight="1">
      <c r="A297" s="39"/>
      <c r="B297" s="24"/>
      <c r="C297" s="24"/>
      <c r="D297" s="24"/>
      <c r="E297" s="24"/>
      <c r="F297" s="24"/>
      <c r="G297" s="3"/>
      <c r="H297" s="24"/>
      <c r="I297" s="24"/>
      <c r="J297" s="24"/>
      <c r="K297" s="24"/>
      <c r="L297" s="24"/>
      <c r="M297" s="24"/>
      <c r="N297" s="24"/>
      <c r="O297" s="24"/>
      <c r="P297" s="24"/>
      <c r="Q297" s="24"/>
      <c r="R297" s="24"/>
      <c r="S297" s="24"/>
      <c r="T297" s="24"/>
      <c r="U297" s="24"/>
      <c r="V297" s="24"/>
      <c r="W297" s="24"/>
      <c r="X297" s="24"/>
      <c r="Y297" s="24"/>
      <c r="Z297" s="24"/>
    </row>
    <row r="298" spans="1:26" ht="15.75" customHeight="1">
      <c r="A298" s="39"/>
      <c r="B298" s="24"/>
      <c r="C298" s="24"/>
      <c r="D298" s="24"/>
      <c r="E298" s="24"/>
      <c r="F298" s="24"/>
      <c r="G298" s="3"/>
      <c r="H298" s="24"/>
      <c r="I298" s="24"/>
      <c r="J298" s="24"/>
      <c r="K298" s="24"/>
      <c r="L298" s="24"/>
      <c r="M298" s="24"/>
      <c r="N298" s="24"/>
      <c r="O298" s="24"/>
      <c r="P298" s="24"/>
      <c r="Q298" s="24"/>
      <c r="R298" s="24"/>
      <c r="S298" s="24"/>
      <c r="T298" s="24"/>
      <c r="U298" s="24"/>
      <c r="V298" s="24"/>
      <c r="W298" s="24"/>
      <c r="X298" s="24"/>
      <c r="Y298" s="24"/>
      <c r="Z298" s="24"/>
    </row>
    <row r="299" spans="1:26" ht="15.75" customHeight="1">
      <c r="A299" s="39"/>
      <c r="B299" s="24"/>
      <c r="C299" s="24"/>
      <c r="D299" s="24"/>
      <c r="E299" s="24"/>
      <c r="F299" s="24"/>
      <c r="G299" s="3"/>
      <c r="H299" s="24"/>
      <c r="I299" s="24"/>
      <c r="J299" s="24"/>
      <c r="K299" s="24"/>
      <c r="L299" s="24"/>
      <c r="M299" s="24"/>
      <c r="N299" s="24"/>
      <c r="O299" s="24"/>
      <c r="P299" s="24"/>
      <c r="Q299" s="24"/>
      <c r="R299" s="24"/>
      <c r="S299" s="24"/>
      <c r="T299" s="24"/>
      <c r="U299" s="24"/>
      <c r="V299" s="24"/>
      <c r="W299" s="24"/>
      <c r="X299" s="24"/>
      <c r="Y299" s="24"/>
      <c r="Z299" s="24"/>
    </row>
    <row r="300" spans="1:26" ht="15.75" customHeight="1">
      <c r="A300" s="39"/>
      <c r="B300" s="24"/>
      <c r="C300" s="24"/>
      <c r="D300" s="24"/>
      <c r="E300" s="24"/>
      <c r="F300" s="24"/>
      <c r="G300" s="3"/>
      <c r="H300" s="24"/>
      <c r="I300" s="24"/>
      <c r="J300" s="24"/>
      <c r="K300" s="24"/>
      <c r="L300" s="24"/>
      <c r="M300" s="24"/>
      <c r="N300" s="24"/>
      <c r="O300" s="24"/>
      <c r="P300" s="24"/>
      <c r="Q300" s="24"/>
      <c r="R300" s="24"/>
      <c r="S300" s="24"/>
      <c r="T300" s="24"/>
      <c r="U300" s="24"/>
      <c r="V300" s="24"/>
      <c r="W300" s="24"/>
      <c r="X300" s="24"/>
      <c r="Y300" s="24"/>
      <c r="Z300" s="24"/>
    </row>
    <row r="301" spans="1:26" ht="15.75" customHeight="1">
      <c r="A301" s="39"/>
      <c r="B301" s="24"/>
      <c r="C301" s="24"/>
      <c r="D301" s="24"/>
      <c r="E301" s="24"/>
      <c r="F301" s="24"/>
      <c r="G301" s="3"/>
      <c r="H301" s="24"/>
      <c r="I301" s="24"/>
      <c r="J301" s="24"/>
      <c r="K301" s="24"/>
      <c r="L301" s="24"/>
      <c r="M301" s="24"/>
      <c r="N301" s="24"/>
      <c r="O301" s="24"/>
      <c r="P301" s="24"/>
      <c r="Q301" s="24"/>
      <c r="R301" s="24"/>
      <c r="S301" s="24"/>
      <c r="T301" s="24"/>
      <c r="U301" s="24"/>
      <c r="V301" s="24"/>
      <c r="W301" s="24"/>
      <c r="X301" s="24"/>
      <c r="Y301" s="24"/>
      <c r="Z301" s="24"/>
    </row>
    <row r="302" spans="1:26" ht="15.75" customHeight="1">
      <c r="A302" s="39"/>
      <c r="B302" s="24"/>
      <c r="C302" s="24"/>
      <c r="D302" s="24"/>
      <c r="E302" s="24"/>
      <c r="F302" s="24"/>
      <c r="G302" s="3"/>
      <c r="H302" s="24"/>
      <c r="I302" s="24"/>
      <c r="J302" s="24"/>
      <c r="K302" s="24"/>
      <c r="L302" s="24"/>
      <c r="M302" s="24"/>
      <c r="N302" s="24"/>
      <c r="O302" s="24"/>
      <c r="P302" s="24"/>
      <c r="Q302" s="24"/>
      <c r="R302" s="24"/>
      <c r="S302" s="24"/>
      <c r="T302" s="24"/>
      <c r="U302" s="24"/>
      <c r="V302" s="24"/>
      <c r="W302" s="24"/>
      <c r="X302" s="24"/>
      <c r="Y302" s="24"/>
      <c r="Z302" s="24"/>
    </row>
    <row r="303" spans="1:26" ht="15.75" customHeight="1">
      <c r="A303" s="39"/>
      <c r="B303" s="24"/>
      <c r="C303" s="24"/>
      <c r="D303" s="24"/>
      <c r="E303" s="24"/>
      <c r="F303" s="24"/>
      <c r="G303" s="3"/>
      <c r="H303" s="24"/>
      <c r="I303" s="24"/>
      <c r="J303" s="24"/>
      <c r="K303" s="24"/>
      <c r="L303" s="24"/>
      <c r="M303" s="24"/>
      <c r="N303" s="24"/>
      <c r="O303" s="24"/>
      <c r="P303" s="24"/>
      <c r="Q303" s="24"/>
      <c r="R303" s="24"/>
      <c r="S303" s="24"/>
      <c r="T303" s="24"/>
      <c r="U303" s="24"/>
      <c r="V303" s="24"/>
      <c r="W303" s="24"/>
      <c r="X303" s="24"/>
      <c r="Y303" s="24"/>
      <c r="Z303" s="24"/>
    </row>
    <row r="304" spans="1:26" ht="15.75" customHeight="1">
      <c r="A304" s="39"/>
      <c r="B304" s="24"/>
      <c r="C304" s="24"/>
      <c r="D304" s="24"/>
      <c r="E304" s="24"/>
      <c r="F304" s="24"/>
      <c r="G304" s="3"/>
      <c r="H304" s="24"/>
      <c r="I304" s="24"/>
      <c r="J304" s="24"/>
      <c r="K304" s="24"/>
      <c r="L304" s="24"/>
      <c r="M304" s="24"/>
      <c r="N304" s="24"/>
      <c r="O304" s="24"/>
      <c r="P304" s="24"/>
      <c r="Q304" s="24"/>
      <c r="R304" s="24"/>
      <c r="S304" s="24"/>
      <c r="T304" s="24"/>
      <c r="U304" s="24"/>
      <c r="V304" s="24"/>
      <c r="W304" s="24"/>
      <c r="X304" s="24"/>
      <c r="Y304" s="24"/>
      <c r="Z304" s="24"/>
    </row>
    <row r="305" spans="1:26" ht="15.75" customHeight="1">
      <c r="A305" s="39"/>
      <c r="B305" s="24"/>
      <c r="C305" s="24"/>
      <c r="D305" s="24"/>
      <c r="E305" s="24"/>
      <c r="F305" s="24"/>
      <c r="G305" s="3"/>
      <c r="H305" s="24"/>
      <c r="I305" s="24"/>
      <c r="J305" s="24"/>
      <c r="K305" s="24"/>
      <c r="L305" s="24"/>
      <c r="M305" s="24"/>
      <c r="N305" s="24"/>
      <c r="O305" s="24"/>
      <c r="P305" s="24"/>
      <c r="Q305" s="24"/>
      <c r="R305" s="24"/>
      <c r="S305" s="24"/>
      <c r="T305" s="24"/>
      <c r="U305" s="24"/>
      <c r="V305" s="24"/>
      <c r="W305" s="24"/>
      <c r="X305" s="24"/>
      <c r="Y305" s="24"/>
      <c r="Z305" s="24"/>
    </row>
    <row r="306" spans="1:26" ht="15.75" customHeight="1">
      <c r="A306" s="39"/>
      <c r="B306" s="24"/>
      <c r="C306" s="24"/>
      <c r="D306" s="24"/>
      <c r="E306" s="24"/>
      <c r="F306" s="24"/>
      <c r="G306" s="3"/>
      <c r="H306" s="24"/>
      <c r="I306" s="24"/>
      <c r="J306" s="24"/>
      <c r="K306" s="24"/>
      <c r="L306" s="24"/>
      <c r="M306" s="24"/>
      <c r="N306" s="24"/>
      <c r="O306" s="24"/>
      <c r="P306" s="24"/>
      <c r="Q306" s="24"/>
      <c r="R306" s="24"/>
      <c r="S306" s="24"/>
      <c r="T306" s="24"/>
      <c r="U306" s="24"/>
      <c r="V306" s="24"/>
      <c r="W306" s="24"/>
      <c r="X306" s="24"/>
      <c r="Y306" s="24"/>
      <c r="Z306" s="24"/>
    </row>
    <row r="307" spans="1:26" ht="15.75" customHeight="1">
      <c r="A307" s="39"/>
      <c r="B307" s="24"/>
      <c r="C307" s="24"/>
      <c r="D307" s="24"/>
      <c r="E307" s="24"/>
      <c r="F307" s="24"/>
      <c r="G307" s="3"/>
      <c r="H307" s="24"/>
      <c r="I307" s="24"/>
      <c r="J307" s="24"/>
      <c r="K307" s="24"/>
      <c r="L307" s="24"/>
      <c r="M307" s="24"/>
      <c r="N307" s="24"/>
      <c r="O307" s="24"/>
      <c r="P307" s="24"/>
      <c r="Q307" s="24"/>
      <c r="R307" s="24"/>
      <c r="S307" s="24"/>
      <c r="T307" s="24"/>
      <c r="U307" s="24"/>
      <c r="V307" s="24"/>
      <c r="W307" s="24"/>
      <c r="X307" s="24"/>
      <c r="Y307" s="24"/>
      <c r="Z307" s="24"/>
    </row>
    <row r="308" spans="1:26" ht="15.75" customHeight="1">
      <c r="A308" s="39"/>
      <c r="B308" s="24"/>
      <c r="C308" s="24"/>
      <c r="D308" s="24"/>
      <c r="E308" s="24"/>
      <c r="F308" s="24"/>
      <c r="G308" s="3"/>
      <c r="H308" s="24"/>
      <c r="I308" s="24"/>
      <c r="J308" s="24"/>
      <c r="K308" s="24"/>
      <c r="L308" s="24"/>
      <c r="M308" s="24"/>
      <c r="N308" s="24"/>
      <c r="O308" s="24"/>
      <c r="P308" s="24"/>
      <c r="Q308" s="24"/>
      <c r="R308" s="24"/>
      <c r="S308" s="24"/>
      <c r="T308" s="24"/>
      <c r="U308" s="24"/>
      <c r="V308" s="24"/>
      <c r="W308" s="24"/>
      <c r="X308" s="24"/>
      <c r="Y308" s="24"/>
      <c r="Z308" s="24"/>
    </row>
    <row r="309" spans="1:26" ht="15.75" customHeight="1">
      <c r="A309" s="39"/>
      <c r="B309" s="24"/>
      <c r="C309" s="24"/>
      <c r="D309" s="24"/>
      <c r="E309" s="24"/>
      <c r="F309" s="24"/>
      <c r="G309" s="3"/>
      <c r="H309" s="24"/>
      <c r="I309" s="24"/>
      <c r="J309" s="24"/>
      <c r="K309" s="24"/>
      <c r="L309" s="24"/>
      <c r="M309" s="24"/>
      <c r="N309" s="24"/>
      <c r="O309" s="24"/>
      <c r="P309" s="24"/>
      <c r="Q309" s="24"/>
      <c r="R309" s="24"/>
      <c r="S309" s="24"/>
      <c r="T309" s="24"/>
      <c r="U309" s="24"/>
      <c r="V309" s="24"/>
      <c r="W309" s="24"/>
      <c r="X309" s="24"/>
      <c r="Y309" s="24"/>
      <c r="Z309" s="24"/>
    </row>
    <row r="310" spans="1:26" ht="15.75" customHeight="1">
      <c r="A310" s="39"/>
      <c r="B310" s="24"/>
      <c r="C310" s="24"/>
      <c r="D310" s="24"/>
      <c r="E310" s="24"/>
      <c r="F310" s="24"/>
      <c r="G310" s="3"/>
      <c r="H310" s="24"/>
      <c r="I310" s="24"/>
      <c r="J310" s="24"/>
      <c r="K310" s="24"/>
      <c r="L310" s="24"/>
      <c r="M310" s="24"/>
      <c r="N310" s="24"/>
      <c r="O310" s="24"/>
      <c r="P310" s="24"/>
      <c r="Q310" s="24"/>
      <c r="R310" s="24"/>
      <c r="S310" s="24"/>
      <c r="T310" s="24"/>
      <c r="U310" s="24"/>
      <c r="V310" s="24"/>
      <c r="W310" s="24"/>
      <c r="X310" s="24"/>
      <c r="Y310" s="24"/>
      <c r="Z310" s="24"/>
    </row>
    <row r="311" spans="1:26" ht="15.75" customHeight="1">
      <c r="A311" s="39"/>
      <c r="B311" s="24"/>
      <c r="C311" s="24"/>
      <c r="D311" s="24"/>
      <c r="E311" s="24"/>
      <c r="F311" s="24"/>
      <c r="G311" s="3"/>
      <c r="H311" s="24"/>
      <c r="I311" s="24"/>
      <c r="J311" s="24"/>
      <c r="K311" s="24"/>
      <c r="L311" s="24"/>
      <c r="M311" s="24"/>
      <c r="N311" s="24"/>
      <c r="O311" s="24"/>
      <c r="P311" s="24"/>
      <c r="Q311" s="24"/>
      <c r="R311" s="24"/>
      <c r="S311" s="24"/>
      <c r="T311" s="24"/>
      <c r="U311" s="24"/>
      <c r="V311" s="24"/>
      <c r="W311" s="24"/>
      <c r="X311" s="24"/>
      <c r="Y311" s="24"/>
      <c r="Z311" s="24"/>
    </row>
    <row r="312" spans="1:26" ht="15.75" customHeight="1">
      <c r="A312" s="39"/>
      <c r="B312" s="24"/>
      <c r="C312" s="24"/>
      <c r="D312" s="24"/>
      <c r="E312" s="24"/>
      <c r="F312" s="24"/>
      <c r="G312" s="3"/>
      <c r="H312" s="24"/>
      <c r="I312" s="24"/>
      <c r="J312" s="24"/>
      <c r="K312" s="24"/>
      <c r="L312" s="24"/>
      <c r="M312" s="24"/>
      <c r="N312" s="24"/>
      <c r="O312" s="24"/>
      <c r="P312" s="24"/>
      <c r="Q312" s="24"/>
      <c r="R312" s="24"/>
      <c r="S312" s="24"/>
      <c r="T312" s="24"/>
      <c r="U312" s="24"/>
      <c r="V312" s="24"/>
      <c r="W312" s="24"/>
      <c r="X312" s="24"/>
      <c r="Y312" s="24"/>
      <c r="Z312" s="24"/>
    </row>
    <row r="313" spans="1:26" ht="15.75" customHeight="1">
      <c r="A313" s="39"/>
      <c r="B313" s="24"/>
      <c r="C313" s="24"/>
      <c r="D313" s="24"/>
      <c r="E313" s="24"/>
      <c r="F313" s="24"/>
      <c r="G313" s="3"/>
      <c r="H313" s="24"/>
      <c r="I313" s="24"/>
      <c r="J313" s="24"/>
      <c r="K313" s="24"/>
      <c r="L313" s="24"/>
      <c r="M313" s="24"/>
      <c r="N313" s="24"/>
      <c r="O313" s="24"/>
      <c r="P313" s="24"/>
      <c r="Q313" s="24"/>
      <c r="R313" s="24"/>
      <c r="S313" s="24"/>
      <c r="T313" s="24"/>
      <c r="U313" s="24"/>
      <c r="V313" s="24"/>
      <c r="W313" s="24"/>
      <c r="X313" s="24"/>
      <c r="Y313" s="24"/>
      <c r="Z313" s="24"/>
    </row>
    <row r="314" spans="1:26" ht="15.75" customHeight="1">
      <c r="A314" s="39"/>
      <c r="B314" s="24"/>
      <c r="C314" s="24"/>
      <c r="D314" s="24"/>
      <c r="E314" s="24"/>
      <c r="F314" s="24"/>
      <c r="G314" s="3"/>
      <c r="H314" s="24"/>
      <c r="I314" s="24"/>
      <c r="J314" s="24"/>
      <c r="K314" s="24"/>
      <c r="L314" s="24"/>
      <c r="M314" s="24"/>
      <c r="N314" s="24"/>
      <c r="O314" s="24"/>
      <c r="P314" s="24"/>
      <c r="Q314" s="24"/>
      <c r="R314" s="24"/>
      <c r="S314" s="24"/>
      <c r="T314" s="24"/>
      <c r="U314" s="24"/>
      <c r="V314" s="24"/>
      <c r="W314" s="24"/>
      <c r="X314" s="24"/>
      <c r="Y314" s="24"/>
      <c r="Z314" s="24"/>
    </row>
    <row r="315" spans="1:26" ht="15.75" customHeight="1">
      <c r="A315" s="39"/>
      <c r="B315" s="24"/>
      <c r="C315" s="24"/>
      <c r="D315" s="24"/>
      <c r="E315" s="24"/>
      <c r="F315" s="24"/>
      <c r="G315" s="3"/>
      <c r="H315" s="24"/>
      <c r="I315" s="24"/>
      <c r="J315" s="24"/>
      <c r="K315" s="24"/>
      <c r="L315" s="24"/>
      <c r="M315" s="24"/>
      <c r="N315" s="24"/>
      <c r="O315" s="24"/>
      <c r="P315" s="24"/>
      <c r="Q315" s="24"/>
      <c r="R315" s="24"/>
      <c r="S315" s="24"/>
      <c r="T315" s="24"/>
      <c r="U315" s="24"/>
      <c r="V315" s="24"/>
      <c r="W315" s="24"/>
      <c r="X315" s="24"/>
      <c r="Y315" s="24"/>
      <c r="Z315" s="24"/>
    </row>
    <row r="316" spans="1:26" ht="15.75" customHeight="1">
      <c r="A316" s="39"/>
      <c r="B316" s="24"/>
      <c r="C316" s="24"/>
      <c r="D316" s="24"/>
      <c r="E316" s="24"/>
      <c r="F316" s="24"/>
      <c r="G316" s="3"/>
      <c r="H316" s="24"/>
      <c r="I316" s="24"/>
      <c r="J316" s="24"/>
      <c r="K316" s="24"/>
      <c r="L316" s="24"/>
      <c r="M316" s="24"/>
      <c r="N316" s="24"/>
      <c r="O316" s="24"/>
      <c r="P316" s="24"/>
      <c r="Q316" s="24"/>
      <c r="R316" s="24"/>
      <c r="S316" s="24"/>
      <c r="T316" s="24"/>
      <c r="U316" s="24"/>
      <c r="V316" s="24"/>
      <c r="W316" s="24"/>
      <c r="X316" s="24"/>
      <c r="Y316" s="24"/>
      <c r="Z316" s="24"/>
    </row>
    <row r="317" spans="1:26" ht="15.75" customHeight="1">
      <c r="A317" s="39"/>
      <c r="B317" s="24"/>
      <c r="C317" s="24"/>
      <c r="D317" s="24"/>
      <c r="E317" s="24"/>
      <c r="F317" s="24"/>
      <c r="G317" s="3"/>
      <c r="H317" s="24"/>
      <c r="I317" s="24"/>
      <c r="J317" s="24"/>
      <c r="K317" s="24"/>
      <c r="L317" s="24"/>
      <c r="M317" s="24"/>
      <c r="N317" s="24"/>
      <c r="O317" s="24"/>
      <c r="P317" s="24"/>
      <c r="Q317" s="24"/>
      <c r="R317" s="24"/>
      <c r="S317" s="24"/>
      <c r="T317" s="24"/>
      <c r="U317" s="24"/>
      <c r="V317" s="24"/>
      <c r="W317" s="24"/>
      <c r="X317" s="24"/>
      <c r="Y317" s="24"/>
      <c r="Z317" s="24"/>
    </row>
    <row r="318" spans="1:26" ht="15.75" customHeight="1">
      <c r="A318" s="39"/>
      <c r="B318" s="24"/>
      <c r="C318" s="24"/>
      <c r="D318" s="24"/>
      <c r="E318" s="24"/>
      <c r="F318" s="24"/>
      <c r="G318" s="3"/>
      <c r="H318" s="24"/>
      <c r="I318" s="24"/>
      <c r="J318" s="24"/>
      <c r="K318" s="24"/>
      <c r="L318" s="24"/>
      <c r="M318" s="24"/>
      <c r="N318" s="24"/>
      <c r="O318" s="24"/>
      <c r="P318" s="24"/>
      <c r="Q318" s="24"/>
      <c r="R318" s="24"/>
      <c r="S318" s="24"/>
      <c r="T318" s="24"/>
      <c r="U318" s="24"/>
      <c r="V318" s="24"/>
      <c r="W318" s="24"/>
      <c r="X318" s="24"/>
      <c r="Y318" s="24"/>
      <c r="Z318" s="24"/>
    </row>
    <row r="319" spans="1:26" ht="15.75" customHeight="1">
      <c r="A319" s="39"/>
      <c r="B319" s="24"/>
      <c r="C319" s="24"/>
      <c r="D319" s="24"/>
      <c r="E319" s="24"/>
      <c r="F319" s="24"/>
      <c r="G319" s="3"/>
      <c r="H319" s="24"/>
      <c r="I319" s="24"/>
      <c r="J319" s="24"/>
      <c r="K319" s="24"/>
      <c r="L319" s="24"/>
      <c r="M319" s="24"/>
      <c r="N319" s="24"/>
      <c r="O319" s="24"/>
      <c r="P319" s="24"/>
      <c r="Q319" s="24"/>
      <c r="R319" s="24"/>
      <c r="S319" s="24"/>
      <c r="T319" s="24"/>
      <c r="U319" s="24"/>
      <c r="V319" s="24"/>
      <c r="W319" s="24"/>
      <c r="X319" s="24"/>
      <c r="Y319" s="24"/>
      <c r="Z319" s="24"/>
    </row>
    <row r="320" spans="1:26" ht="15.75" customHeight="1">
      <c r="A320" s="39"/>
      <c r="B320" s="24"/>
      <c r="C320" s="24"/>
      <c r="D320" s="24"/>
      <c r="E320" s="24"/>
      <c r="F320" s="24"/>
      <c r="G320" s="3"/>
      <c r="H320" s="24"/>
      <c r="I320" s="24"/>
      <c r="J320" s="24"/>
      <c r="K320" s="24"/>
      <c r="L320" s="24"/>
      <c r="M320" s="24"/>
      <c r="N320" s="24"/>
      <c r="O320" s="24"/>
      <c r="P320" s="24"/>
      <c r="Q320" s="24"/>
      <c r="R320" s="24"/>
      <c r="S320" s="24"/>
      <c r="T320" s="24"/>
      <c r="U320" s="24"/>
      <c r="V320" s="24"/>
      <c r="W320" s="24"/>
      <c r="X320" s="24"/>
      <c r="Y320" s="24"/>
      <c r="Z320" s="24"/>
    </row>
    <row r="321" spans="1:26" ht="15.75" customHeight="1">
      <c r="A321" s="39"/>
      <c r="B321" s="24"/>
      <c r="C321" s="24"/>
      <c r="D321" s="24"/>
      <c r="E321" s="24"/>
      <c r="F321" s="24"/>
      <c r="G321" s="3"/>
      <c r="H321" s="24"/>
      <c r="I321" s="24"/>
      <c r="J321" s="24"/>
      <c r="K321" s="24"/>
      <c r="L321" s="24"/>
      <c r="M321" s="24"/>
      <c r="N321" s="24"/>
      <c r="O321" s="24"/>
      <c r="P321" s="24"/>
      <c r="Q321" s="24"/>
      <c r="R321" s="24"/>
      <c r="S321" s="24"/>
      <c r="T321" s="24"/>
      <c r="U321" s="24"/>
      <c r="V321" s="24"/>
      <c r="W321" s="24"/>
      <c r="X321" s="24"/>
      <c r="Y321" s="24"/>
      <c r="Z321" s="24"/>
    </row>
    <row r="322" spans="1:26" ht="15.75" customHeight="1">
      <c r="A322" s="39"/>
      <c r="B322" s="24"/>
      <c r="C322" s="24"/>
      <c r="D322" s="24"/>
      <c r="E322" s="24"/>
      <c r="F322" s="24"/>
      <c r="G322" s="3"/>
      <c r="H322" s="24"/>
      <c r="I322" s="24"/>
      <c r="J322" s="24"/>
      <c r="K322" s="24"/>
      <c r="L322" s="24"/>
      <c r="M322" s="24"/>
      <c r="N322" s="24"/>
      <c r="O322" s="24"/>
      <c r="P322" s="24"/>
      <c r="Q322" s="24"/>
      <c r="R322" s="24"/>
      <c r="S322" s="24"/>
      <c r="T322" s="24"/>
      <c r="U322" s="24"/>
      <c r="V322" s="24"/>
      <c r="W322" s="24"/>
      <c r="X322" s="24"/>
      <c r="Y322" s="24"/>
      <c r="Z322" s="24"/>
    </row>
    <row r="323" spans="1:26" ht="15.75" customHeight="1">
      <c r="A323" s="39"/>
      <c r="B323" s="24"/>
      <c r="C323" s="24"/>
      <c r="D323" s="24"/>
      <c r="E323" s="24"/>
      <c r="F323" s="24"/>
      <c r="G323" s="3"/>
      <c r="H323" s="24"/>
      <c r="I323" s="24"/>
      <c r="J323" s="24"/>
      <c r="K323" s="24"/>
      <c r="L323" s="24"/>
      <c r="M323" s="24"/>
      <c r="N323" s="24"/>
      <c r="O323" s="24"/>
      <c r="P323" s="24"/>
      <c r="Q323" s="24"/>
      <c r="R323" s="24"/>
      <c r="S323" s="24"/>
      <c r="T323" s="24"/>
      <c r="U323" s="24"/>
      <c r="V323" s="24"/>
      <c r="W323" s="24"/>
      <c r="X323" s="24"/>
      <c r="Y323" s="24"/>
      <c r="Z323" s="24"/>
    </row>
    <row r="324" spans="1:26" ht="15.75" customHeight="1">
      <c r="A324" s="39"/>
      <c r="B324" s="24"/>
      <c r="C324" s="24"/>
      <c r="D324" s="24"/>
      <c r="E324" s="24"/>
      <c r="F324" s="24"/>
      <c r="G324" s="3"/>
      <c r="H324" s="24"/>
      <c r="I324" s="24"/>
      <c r="J324" s="24"/>
      <c r="K324" s="24"/>
      <c r="L324" s="24"/>
      <c r="M324" s="24"/>
      <c r="N324" s="24"/>
      <c r="O324" s="24"/>
      <c r="P324" s="24"/>
      <c r="Q324" s="24"/>
      <c r="R324" s="24"/>
      <c r="S324" s="24"/>
      <c r="T324" s="24"/>
      <c r="U324" s="24"/>
      <c r="V324" s="24"/>
      <c r="W324" s="24"/>
      <c r="X324" s="24"/>
      <c r="Y324" s="24"/>
      <c r="Z324" s="24"/>
    </row>
    <row r="325" spans="1:26" ht="15.75" customHeight="1">
      <c r="A325" s="39"/>
      <c r="B325" s="24"/>
      <c r="C325" s="24"/>
      <c r="D325" s="24"/>
      <c r="E325" s="24"/>
      <c r="F325" s="24"/>
      <c r="G325" s="3"/>
      <c r="H325" s="24"/>
      <c r="I325" s="24"/>
      <c r="J325" s="24"/>
      <c r="K325" s="24"/>
      <c r="L325" s="24"/>
      <c r="M325" s="24"/>
      <c r="N325" s="24"/>
      <c r="O325" s="24"/>
      <c r="P325" s="24"/>
      <c r="Q325" s="24"/>
      <c r="R325" s="24"/>
      <c r="S325" s="24"/>
      <c r="T325" s="24"/>
      <c r="U325" s="24"/>
      <c r="V325" s="24"/>
      <c r="W325" s="24"/>
      <c r="X325" s="24"/>
      <c r="Y325" s="24"/>
      <c r="Z325" s="24"/>
    </row>
    <row r="326" spans="1:26" ht="15.75" customHeight="1">
      <c r="A326" s="39"/>
      <c r="B326" s="24"/>
      <c r="C326" s="24"/>
      <c r="D326" s="24"/>
      <c r="E326" s="24"/>
      <c r="F326" s="24"/>
      <c r="G326" s="3"/>
      <c r="H326" s="24"/>
      <c r="I326" s="24"/>
      <c r="J326" s="24"/>
      <c r="K326" s="24"/>
      <c r="L326" s="24"/>
      <c r="M326" s="24"/>
      <c r="N326" s="24"/>
      <c r="O326" s="24"/>
      <c r="P326" s="24"/>
      <c r="Q326" s="24"/>
      <c r="R326" s="24"/>
      <c r="S326" s="24"/>
      <c r="T326" s="24"/>
      <c r="U326" s="24"/>
      <c r="V326" s="24"/>
      <c r="W326" s="24"/>
      <c r="X326" s="24"/>
      <c r="Y326" s="24"/>
      <c r="Z326" s="24"/>
    </row>
    <row r="327" spans="1:26" ht="15.75" customHeight="1">
      <c r="A327" s="39"/>
      <c r="B327" s="24"/>
      <c r="C327" s="24"/>
      <c r="D327" s="24"/>
      <c r="E327" s="24"/>
      <c r="F327" s="24"/>
      <c r="G327" s="3"/>
      <c r="H327" s="24"/>
      <c r="I327" s="24"/>
      <c r="J327" s="24"/>
      <c r="K327" s="24"/>
      <c r="L327" s="24"/>
      <c r="M327" s="24"/>
      <c r="N327" s="24"/>
      <c r="O327" s="24"/>
      <c r="P327" s="24"/>
      <c r="Q327" s="24"/>
      <c r="R327" s="24"/>
      <c r="S327" s="24"/>
      <c r="T327" s="24"/>
      <c r="U327" s="24"/>
      <c r="V327" s="24"/>
      <c r="W327" s="24"/>
      <c r="X327" s="24"/>
      <c r="Y327" s="24"/>
      <c r="Z327" s="24"/>
    </row>
    <row r="328" spans="1:26" ht="15.75" customHeight="1">
      <c r="A328" s="39"/>
      <c r="B328" s="24"/>
      <c r="C328" s="24"/>
      <c r="D328" s="24"/>
      <c r="E328" s="24"/>
      <c r="F328" s="24"/>
      <c r="G328" s="3"/>
      <c r="H328" s="24"/>
      <c r="I328" s="24"/>
      <c r="J328" s="24"/>
      <c r="K328" s="24"/>
      <c r="L328" s="24"/>
      <c r="M328" s="24"/>
      <c r="N328" s="24"/>
      <c r="O328" s="24"/>
      <c r="P328" s="24"/>
      <c r="Q328" s="24"/>
      <c r="R328" s="24"/>
      <c r="S328" s="24"/>
      <c r="T328" s="24"/>
      <c r="U328" s="24"/>
      <c r="V328" s="24"/>
      <c r="W328" s="24"/>
      <c r="X328" s="24"/>
      <c r="Y328" s="24"/>
      <c r="Z328" s="24"/>
    </row>
    <row r="329" spans="1:26" ht="15.75" customHeight="1">
      <c r="A329" s="39"/>
      <c r="B329" s="24"/>
      <c r="C329" s="24"/>
      <c r="D329" s="24"/>
      <c r="E329" s="24"/>
      <c r="F329" s="24"/>
      <c r="G329" s="3"/>
      <c r="H329" s="24"/>
      <c r="I329" s="24"/>
      <c r="J329" s="24"/>
      <c r="K329" s="24"/>
      <c r="L329" s="24"/>
      <c r="M329" s="24"/>
      <c r="N329" s="24"/>
      <c r="O329" s="24"/>
      <c r="P329" s="24"/>
      <c r="Q329" s="24"/>
      <c r="R329" s="24"/>
      <c r="S329" s="24"/>
      <c r="T329" s="24"/>
      <c r="U329" s="24"/>
      <c r="V329" s="24"/>
      <c r="W329" s="24"/>
      <c r="X329" s="24"/>
      <c r="Y329" s="24"/>
      <c r="Z329" s="24"/>
    </row>
    <row r="330" spans="1:26" ht="15.75" customHeight="1">
      <c r="A330" s="39"/>
      <c r="B330" s="24"/>
      <c r="C330" s="24"/>
      <c r="D330" s="24"/>
      <c r="E330" s="24"/>
      <c r="F330" s="24"/>
      <c r="G330" s="3"/>
      <c r="H330" s="24"/>
      <c r="I330" s="24"/>
      <c r="J330" s="24"/>
      <c r="K330" s="24"/>
      <c r="L330" s="24"/>
      <c r="M330" s="24"/>
      <c r="N330" s="24"/>
      <c r="O330" s="24"/>
      <c r="P330" s="24"/>
      <c r="Q330" s="24"/>
      <c r="R330" s="24"/>
      <c r="S330" s="24"/>
      <c r="T330" s="24"/>
      <c r="U330" s="24"/>
      <c r="V330" s="24"/>
      <c r="W330" s="24"/>
      <c r="X330" s="24"/>
      <c r="Y330" s="24"/>
      <c r="Z330" s="24"/>
    </row>
    <row r="331" spans="1:26" ht="15.75" customHeight="1">
      <c r="A331" s="39"/>
      <c r="B331" s="24"/>
      <c r="C331" s="24"/>
      <c r="D331" s="24"/>
      <c r="E331" s="24"/>
      <c r="F331" s="24"/>
      <c r="G331" s="3"/>
      <c r="H331" s="24"/>
      <c r="I331" s="24"/>
      <c r="J331" s="24"/>
      <c r="K331" s="24"/>
      <c r="L331" s="24"/>
      <c r="M331" s="24"/>
      <c r="N331" s="24"/>
      <c r="O331" s="24"/>
      <c r="P331" s="24"/>
      <c r="Q331" s="24"/>
      <c r="R331" s="24"/>
      <c r="S331" s="24"/>
      <c r="T331" s="24"/>
      <c r="U331" s="24"/>
      <c r="V331" s="24"/>
      <c r="W331" s="24"/>
      <c r="X331" s="24"/>
      <c r="Y331" s="24"/>
      <c r="Z331" s="24"/>
    </row>
    <row r="332" spans="1:26" ht="15.75" customHeight="1">
      <c r="A332" s="39"/>
      <c r="B332" s="24"/>
      <c r="C332" s="24"/>
      <c r="D332" s="24"/>
      <c r="E332" s="24"/>
      <c r="F332" s="24"/>
      <c r="G332" s="3"/>
      <c r="H332" s="24"/>
      <c r="I332" s="24"/>
      <c r="J332" s="24"/>
      <c r="K332" s="24"/>
      <c r="L332" s="24"/>
      <c r="M332" s="24"/>
      <c r="N332" s="24"/>
      <c r="O332" s="24"/>
      <c r="P332" s="24"/>
      <c r="Q332" s="24"/>
      <c r="R332" s="24"/>
      <c r="S332" s="24"/>
      <c r="T332" s="24"/>
      <c r="U332" s="24"/>
      <c r="V332" s="24"/>
      <c r="W332" s="24"/>
      <c r="X332" s="24"/>
      <c r="Y332" s="24"/>
      <c r="Z332" s="24"/>
    </row>
    <row r="333" spans="1:26" ht="15.75" customHeight="1">
      <c r="A333" s="39"/>
      <c r="B333" s="24"/>
      <c r="C333" s="24"/>
      <c r="D333" s="24"/>
      <c r="E333" s="24"/>
      <c r="F333" s="24"/>
      <c r="G333" s="3"/>
      <c r="H333" s="24"/>
      <c r="I333" s="24"/>
      <c r="J333" s="24"/>
      <c r="K333" s="24"/>
      <c r="L333" s="24"/>
      <c r="M333" s="24"/>
      <c r="N333" s="24"/>
      <c r="O333" s="24"/>
      <c r="P333" s="24"/>
      <c r="Q333" s="24"/>
      <c r="R333" s="24"/>
      <c r="S333" s="24"/>
      <c r="T333" s="24"/>
      <c r="U333" s="24"/>
      <c r="V333" s="24"/>
      <c r="W333" s="24"/>
      <c r="X333" s="24"/>
      <c r="Y333" s="24"/>
      <c r="Z333" s="24"/>
    </row>
    <row r="334" spans="1:26" ht="15.75" customHeight="1">
      <c r="A334" s="39"/>
      <c r="B334" s="24"/>
      <c r="C334" s="24"/>
      <c r="D334" s="24"/>
      <c r="E334" s="24"/>
      <c r="F334" s="24"/>
      <c r="G334" s="3"/>
      <c r="H334" s="24"/>
      <c r="I334" s="24"/>
      <c r="J334" s="24"/>
      <c r="K334" s="24"/>
      <c r="L334" s="24"/>
      <c r="M334" s="24"/>
      <c r="N334" s="24"/>
      <c r="O334" s="24"/>
      <c r="P334" s="24"/>
      <c r="Q334" s="24"/>
      <c r="R334" s="24"/>
      <c r="S334" s="24"/>
      <c r="T334" s="24"/>
      <c r="U334" s="24"/>
      <c r="V334" s="24"/>
      <c r="W334" s="24"/>
      <c r="X334" s="24"/>
      <c r="Y334" s="24"/>
      <c r="Z334" s="24"/>
    </row>
    <row r="335" spans="1:26" ht="15.75" customHeight="1">
      <c r="A335" s="39"/>
      <c r="B335" s="24"/>
      <c r="C335" s="24"/>
      <c r="D335" s="24"/>
      <c r="E335" s="24"/>
      <c r="F335" s="24"/>
      <c r="G335" s="3"/>
      <c r="H335" s="24"/>
      <c r="I335" s="24"/>
      <c r="J335" s="24"/>
      <c r="K335" s="24"/>
      <c r="L335" s="24"/>
      <c r="M335" s="24"/>
      <c r="N335" s="24"/>
      <c r="O335" s="24"/>
      <c r="P335" s="24"/>
      <c r="Q335" s="24"/>
      <c r="R335" s="24"/>
      <c r="S335" s="24"/>
      <c r="T335" s="24"/>
      <c r="U335" s="24"/>
      <c r="V335" s="24"/>
      <c r="W335" s="24"/>
      <c r="X335" s="24"/>
      <c r="Y335" s="24"/>
      <c r="Z335" s="24"/>
    </row>
    <row r="336" spans="1:26" ht="15.75" customHeight="1">
      <c r="A336" s="39"/>
      <c r="B336" s="24"/>
      <c r="C336" s="24"/>
      <c r="D336" s="24"/>
      <c r="E336" s="24"/>
      <c r="F336" s="24"/>
      <c r="G336" s="3"/>
      <c r="H336" s="24"/>
      <c r="I336" s="24"/>
      <c r="J336" s="24"/>
      <c r="K336" s="24"/>
      <c r="L336" s="24"/>
      <c r="M336" s="24"/>
      <c r="N336" s="24"/>
      <c r="O336" s="24"/>
      <c r="P336" s="24"/>
      <c r="Q336" s="24"/>
      <c r="R336" s="24"/>
      <c r="S336" s="24"/>
      <c r="T336" s="24"/>
      <c r="U336" s="24"/>
      <c r="V336" s="24"/>
      <c r="W336" s="24"/>
      <c r="X336" s="24"/>
      <c r="Y336" s="24"/>
      <c r="Z336" s="24"/>
    </row>
    <row r="337" spans="1:26" ht="15.75" customHeight="1">
      <c r="A337" s="39"/>
      <c r="B337" s="24"/>
      <c r="C337" s="24"/>
      <c r="D337" s="24"/>
      <c r="E337" s="24"/>
      <c r="F337" s="24"/>
      <c r="G337" s="3"/>
      <c r="H337" s="24"/>
      <c r="I337" s="24"/>
      <c r="J337" s="24"/>
      <c r="K337" s="24"/>
      <c r="L337" s="24"/>
      <c r="M337" s="24"/>
      <c r="N337" s="24"/>
      <c r="O337" s="24"/>
      <c r="P337" s="24"/>
      <c r="Q337" s="24"/>
      <c r="R337" s="24"/>
      <c r="S337" s="24"/>
      <c r="T337" s="24"/>
      <c r="U337" s="24"/>
      <c r="V337" s="24"/>
      <c r="W337" s="24"/>
      <c r="X337" s="24"/>
      <c r="Y337" s="24"/>
      <c r="Z337" s="24"/>
    </row>
    <row r="338" spans="1:26" ht="15.75" customHeight="1">
      <c r="A338" s="39"/>
      <c r="B338" s="24"/>
      <c r="C338" s="24"/>
      <c r="D338" s="24"/>
      <c r="E338" s="24"/>
      <c r="F338" s="24"/>
      <c r="G338" s="3"/>
      <c r="H338" s="24"/>
      <c r="I338" s="24"/>
      <c r="J338" s="24"/>
      <c r="K338" s="24"/>
      <c r="L338" s="24"/>
      <c r="M338" s="24"/>
      <c r="N338" s="24"/>
      <c r="O338" s="24"/>
      <c r="P338" s="24"/>
      <c r="Q338" s="24"/>
      <c r="R338" s="24"/>
      <c r="S338" s="24"/>
      <c r="T338" s="24"/>
      <c r="U338" s="24"/>
      <c r="V338" s="24"/>
      <c r="W338" s="24"/>
      <c r="X338" s="24"/>
      <c r="Y338" s="24"/>
      <c r="Z338" s="24"/>
    </row>
    <row r="339" spans="1:26" ht="15.75" customHeight="1">
      <c r="A339" s="39"/>
      <c r="B339" s="24"/>
      <c r="C339" s="24"/>
      <c r="D339" s="24"/>
      <c r="E339" s="24"/>
      <c r="F339" s="24"/>
      <c r="G339" s="3"/>
      <c r="H339" s="24"/>
      <c r="I339" s="24"/>
      <c r="J339" s="24"/>
      <c r="K339" s="24"/>
      <c r="L339" s="24"/>
      <c r="M339" s="24"/>
      <c r="N339" s="24"/>
      <c r="O339" s="24"/>
      <c r="P339" s="24"/>
      <c r="Q339" s="24"/>
      <c r="R339" s="24"/>
      <c r="S339" s="24"/>
      <c r="T339" s="24"/>
      <c r="U339" s="24"/>
      <c r="V339" s="24"/>
      <c r="W339" s="24"/>
      <c r="X339" s="24"/>
      <c r="Y339" s="24"/>
      <c r="Z339" s="24"/>
    </row>
    <row r="340" spans="1:26" ht="15.75" customHeight="1">
      <c r="A340" s="39"/>
      <c r="B340" s="24"/>
      <c r="C340" s="24"/>
      <c r="D340" s="24"/>
      <c r="E340" s="24"/>
      <c r="F340" s="24"/>
      <c r="G340" s="3"/>
      <c r="H340" s="24"/>
      <c r="I340" s="24"/>
      <c r="J340" s="24"/>
      <c r="K340" s="24"/>
      <c r="L340" s="24"/>
      <c r="M340" s="24"/>
      <c r="N340" s="24"/>
      <c r="O340" s="24"/>
      <c r="P340" s="24"/>
      <c r="Q340" s="24"/>
      <c r="R340" s="24"/>
      <c r="S340" s="24"/>
      <c r="T340" s="24"/>
      <c r="U340" s="24"/>
      <c r="V340" s="24"/>
      <c r="W340" s="24"/>
      <c r="X340" s="24"/>
      <c r="Y340" s="24"/>
      <c r="Z340" s="24"/>
    </row>
    <row r="341" spans="1:26" ht="15.75" customHeight="1">
      <c r="A341" s="39"/>
      <c r="B341" s="24"/>
      <c r="C341" s="24"/>
      <c r="D341" s="24"/>
      <c r="E341" s="24"/>
      <c r="F341" s="24"/>
      <c r="G341" s="3"/>
      <c r="H341" s="24"/>
      <c r="I341" s="24"/>
      <c r="J341" s="24"/>
      <c r="K341" s="24"/>
      <c r="L341" s="24"/>
      <c r="M341" s="24"/>
      <c r="N341" s="24"/>
      <c r="O341" s="24"/>
      <c r="P341" s="24"/>
      <c r="Q341" s="24"/>
      <c r="R341" s="24"/>
      <c r="S341" s="24"/>
      <c r="T341" s="24"/>
      <c r="U341" s="24"/>
      <c r="V341" s="24"/>
      <c r="W341" s="24"/>
      <c r="X341" s="24"/>
      <c r="Y341" s="24"/>
      <c r="Z341" s="24"/>
    </row>
    <row r="342" spans="1:26" ht="15.75" customHeight="1">
      <c r="A342" s="39"/>
      <c r="B342" s="24"/>
      <c r="C342" s="24"/>
      <c r="D342" s="24"/>
      <c r="E342" s="24"/>
      <c r="F342" s="24"/>
      <c r="G342" s="3"/>
      <c r="H342" s="24"/>
      <c r="I342" s="24"/>
      <c r="J342" s="24"/>
      <c r="K342" s="24"/>
      <c r="L342" s="24"/>
      <c r="M342" s="24"/>
      <c r="N342" s="24"/>
      <c r="O342" s="24"/>
      <c r="P342" s="24"/>
      <c r="Q342" s="24"/>
      <c r="R342" s="24"/>
      <c r="S342" s="24"/>
      <c r="T342" s="24"/>
      <c r="U342" s="24"/>
      <c r="V342" s="24"/>
      <c r="W342" s="24"/>
      <c r="X342" s="24"/>
      <c r="Y342" s="24"/>
      <c r="Z342" s="24"/>
    </row>
    <row r="343" spans="1:26" ht="15.75" customHeight="1">
      <c r="A343" s="39"/>
      <c r="B343" s="24"/>
      <c r="C343" s="24"/>
      <c r="D343" s="24"/>
      <c r="E343" s="24"/>
      <c r="F343" s="24"/>
      <c r="G343" s="3"/>
      <c r="H343" s="24"/>
      <c r="I343" s="24"/>
      <c r="J343" s="24"/>
      <c r="K343" s="24"/>
      <c r="L343" s="24"/>
      <c r="M343" s="24"/>
      <c r="N343" s="24"/>
      <c r="O343" s="24"/>
      <c r="P343" s="24"/>
      <c r="Q343" s="24"/>
      <c r="R343" s="24"/>
      <c r="S343" s="24"/>
      <c r="T343" s="24"/>
      <c r="U343" s="24"/>
      <c r="V343" s="24"/>
      <c r="W343" s="24"/>
      <c r="X343" s="24"/>
      <c r="Y343" s="24"/>
      <c r="Z343" s="24"/>
    </row>
    <row r="344" spans="1:26" ht="15.75" customHeight="1">
      <c r="A344" s="39"/>
      <c r="B344" s="24"/>
      <c r="C344" s="24"/>
      <c r="D344" s="24"/>
      <c r="E344" s="24"/>
      <c r="F344" s="24"/>
      <c r="G344" s="3"/>
      <c r="H344" s="24"/>
      <c r="I344" s="24"/>
      <c r="J344" s="24"/>
      <c r="K344" s="24"/>
      <c r="L344" s="24"/>
      <c r="M344" s="24"/>
      <c r="N344" s="24"/>
      <c r="O344" s="24"/>
      <c r="P344" s="24"/>
      <c r="Q344" s="24"/>
      <c r="R344" s="24"/>
      <c r="S344" s="24"/>
      <c r="T344" s="24"/>
      <c r="U344" s="24"/>
      <c r="V344" s="24"/>
      <c r="W344" s="24"/>
      <c r="X344" s="24"/>
      <c r="Y344" s="24"/>
      <c r="Z344" s="24"/>
    </row>
    <row r="345" spans="1:26" ht="15.75" customHeight="1">
      <c r="A345" s="39"/>
      <c r="B345" s="24"/>
      <c r="C345" s="24"/>
      <c r="D345" s="24"/>
      <c r="E345" s="24"/>
      <c r="F345" s="24"/>
      <c r="G345" s="3"/>
      <c r="H345" s="24"/>
      <c r="I345" s="24"/>
      <c r="J345" s="24"/>
      <c r="K345" s="24"/>
      <c r="L345" s="24"/>
      <c r="M345" s="24"/>
      <c r="N345" s="24"/>
      <c r="O345" s="24"/>
      <c r="P345" s="24"/>
      <c r="Q345" s="24"/>
      <c r="R345" s="24"/>
      <c r="S345" s="24"/>
      <c r="T345" s="24"/>
      <c r="U345" s="24"/>
      <c r="V345" s="24"/>
      <c r="W345" s="24"/>
      <c r="X345" s="24"/>
      <c r="Y345" s="24"/>
      <c r="Z345" s="24"/>
    </row>
    <row r="346" spans="1:26" ht="15.75" customHeight="1">
      <c r="A346" s="39"/>
      <c r="B346" s="24"/>
      <c r="C346" s="24"/>
      <c r="D346" s="24"/>
      <c r="E346" s="24"/>
      <c r="F346" s="24"/>
      <c r="G346" s="3"/>
      <c r="H346" s="24"/>
      <c r="I346" s="24"/>
      <c r="J346" s="24"/>
      <c r="K346" s="24"/>
      <c r="L346" s="24"/>
      <c r="M346" s="24"/>
      <c r="N346" s="24"/>
      <c r="O346" s="24"/>
      <c r="P346" s="24"/>
      <c r="Q346" s="24"/>
      <c r="R346" s="24"/>
      <c r="S346" s="24"/>
      <c r="T346" s="24"/>
      <c r="U346" s="24"/>
      <c r="V346" s="24"/>
      <c r="W346" s="24"/>
      <c r="X346" s="24"/>
      <c r="Y346" s="24"/>
      <c r="Z346" s="24"/>
    </row>
    <row r="347" spans="1:26" ht="15.75" customHeight="1">
      <c r="A347" s="39"/>
      <c r="B347" s="24"/>
      <c r="C347" s="24"/>
      <c r="D347" s="24"/>
      <c r="E347" s="24"/>
      <c r="F347" s="24"/>
      <c r="G347" s="3"/>
      <c r="H347" s="24"/>
      <c r="I347" s="24"/>
      <c r="J347" s="24"/>
      <c r="K347" s="24"/>
      <c r="L347" s="24"/>
      <c r="M347" s="24"/>
      <c r="N347" s="24"/>
      <c r="O347" s="24"/>
      <c r="P347" s="24"/>
      <c r="Q347" s="24"/>
      <c r="R347" s="24"/>
      <c r="S347" s="24"/>
      <c r="T347" s="24"/>
      <c r="U347" s="24"/>
      <c r="V347" s="24"/>
      <c r="W347" s="24"/>
      <c r="X347" s="24"/>
      <c r="Y347" s="24"/>
      <c r="Z347" s="24"/>
    </row>
    <row r="348" spans="1:26" ht="15.75" customHeight="1">
      <c r="A348" s="39"/>
      <c r="B348" s="24"/>
      <c r="C348" s="24"/>
      <c r="D348" s="24"/>
      <c r="E348" s="24"/>
      <c r="F348" s="24"/>
      <c r="G348" s="3"/>
      <c r="H348" s="24"/>
      <c r="I348" s="24"/>
      <c r="J348" s="24"/>
      <c r="K348" s="24"/>
      <c r="L348" s="24"/>
      <c r="M348" s="24"/>
      <c r="N348" s="24"/>
      <c r="O348" s="24"/>
      <c r="P348" s="24"/>
      <c r="Q348" s="24"/>
      <c r="R348" s="24"/>
      <c r="S348" s="24"/>
      <c r="T348" s="24"/>
      <c r="U348" s="24"/>
      <c r="V348" s="24"/>
      <c r="W348" s="24"/>
      <c r="X348" s="24"/>
      <c r="Y348" s="24"/>
      <c r="Z348" s="24"/>
    </row>
    <row r="349" spans="1:26" ht="15.75" customHeight="1">
      <c r="A349" s="39"/>
      <c r="B349" s="24"/>
      <c r="C349" s="24"/>
      <c r="D349" s="24"/>
      <c r="E349" s="24"/>
      <c r="F349" s="24"/>
      <c r="G349" s="3"/>
      <c r="H349" s="24"/>
      <c r="I349" s="24"/>
      <c r="J349" s="24"/>
      <c r="K349" s="24"/>
      <c r="L349" s="24"/>
      <c r="M349" s="24"/>
      <c r="N349" s="24"/>
      <c r="O349" s="24"/>
      <c r="P349" s="24"/>
      <c r="Q349" s="24"/>
      <c r="R349" s="24"/>
      <c r="S349" s="24"/>
      <c r="T349" s="24"/>
      <c r="U349" s="24"/>
      <c r="V349" s="24"/>
      <c r="W349" s="24"/>
      <c r="X349" s="24"/>
      <c r="Y349" s="24"/>
      <c r="Z349" s="24"/>
    </row>
    <row r="350" spans="1:26" ht="15.75" customHeight="1">
      <c r="A350" s="39"/>
      <c r="B350" s="24"/>
      <c r="C350" s="24"/>
      <c r="D350" s="24"/>
      <c r="E350" s="24"/>
      <c r="F350" s="24"/>
      <c r="G350" s="3"/>
      <c r="H350" s="24"/>
      <c r="I350" s="24"/>
      <c r="J350" s="24"/>
      <c r="K350" s="24"/>
      <c r="L350" s="24"/>
      <c r="M350" s="24"/>
      <c r="N350" s="24"/>
      <c r="O350" s="24"/>
      <c r="P350" s="24"/>
      <c r="Q350" s="24"/>
      <c r="R350" s="24"/>
      <c r="S350" s="24"/>
      <c r="T350" s="24"/>
      <c r="U350" s="24"/>
      <c r="V350" s="24"/>
      <c r="W350" s="24"/>
      <c r="X350" s="24"/>
      <c r="Y350" s="24"/>
      <c r="Z350" s="24"/>
    </row>
    <row r="351" spans="1:26" ht="15.75" customHeight="1">
      <c r="A351" s="39"/>
      <c r="B351" s="24"/>
      <c r="C351" s="24"/>
      <c r="D351" s="24"/>
      <c r="E351" s="24"/>
      <c r="F351" s="24"/>
      <c r="G351" s="3"/>
      <c r="H351" s="24"/>
      <c r="I351" s="24"/>
      <c r="J351" s="24"/>
      <c r="K351" s="24"/>
      <c r="L351" s="24"/>
      <c r="M351" s="24"/>
      <c r="N351" s="24"/>
      <c r="O351" s="24"/>
      <c r="P351" s="24"/>
      <c r="Q351" s="24"/>
      <c r="R351" s="24"/>
      <c r="S351" s="24"/>
      <c r="T351" s="24"/>
      <c r="U351" s="24"/>
      <c r="V351" s="24"/>
      <c r="W351" s="24"/>
      <c r="X351" s="24"/>
      <c r="Y351" s="24"/>
      <c r="Z351" s="24"/>
    </row>
    <row r="352" spans="1:26" ht="15.75" customHeight="1">
      <c r="A352" s="39"/>
      <c r="B352" s="24"/>
      <c r="C352" s="24"/>
      <c r="D352" s="24"/>
      <c r="E352" s="24"/>
      <c r="F352" s="24"/>
      <c r="G352" s="3"/>
      <c r="H352" s="24"/>
      <c r="I352" s="24"/>
      <c r="J352" s="24"/>
      <c r="K352" s="24"/>
      <c r="L352" s="24"/>
      <c r="M352" s="24"/>
      <c r="N352" s="24"/>
      <c r="O352" s="24"/>
      <c r="P352" s="24"/>
      <c r="Q352" s="24"/>
      <c r="R352" s="24"/>
      <c r="S352" s="24"/>
      <c r="T352" s="24"/>
      <c r="U352" s="24"/>
      <c r="V352" s="24"/>
      <c r="W352" s="24"/>
      <c r="X352" s="24"/>
      <c r="Y352" s="24"/>
      <c r="Z352" s="24"/>
    </row>
    <row r="353" spans="1:26" ht="15.75" customHeight="1">
      <c r="A353" s="39"/>
      <c r="B353" s="24"/>
      <c r="C353" s="24"/>
      <c r="D353" s="24"/>
      <c r="E353" s="24"/>
      <c r="F353" s="24"/>
      <c r="G353" s="3"/>
      <c r="H353" s="24"/>
      <c r="I353" s="24"/>
      <c r="J353" s="24"/>
      <c r="K353" s="24"/>
      <c r="L353" s="24"/>
      <c r="M353" s="24"/>
      <c r="N353" s="24"/>
      <c r="O353" s="24"/>
      <c r="P353" s="24"/>
      <c r="Q353" s="24"/>
      <c r="R353" s="24"/>
      <c r="S353" s="24"/>
      <c r="T353" s="24"/>
      <c r="U353" s="24"/>
      <c r="V353" s="24"/>
      <c r="W353" s="24"/>
      <c r="X353" s="24"/>
      <c r="Y353" s="24"/>
      <c r="Z353" s="24"/>
    </row>
    <row r="354" spans="1:26" ht="15.75" customHeight="1">
      <c r="A354" s="39"/>
      <c r="B354" s="24"/>
      <c r="C354" s="24"/>
      <c r="D354" s="24"/>
      <c r="E354" s="24"/>
      <c r="F354" s="24"/>
      <c r="G354" s="3"/>
      <c r="H354" s="24"/>
      <c r="I354" s="24"/>
      <c r="J354" s="24"/>
      <c r="K354" s="24"/>
      <c r="L354" s="24"/>
      <c r="M354" s="24"/>
      <c r="N354" s="24"/>
      <c r="O354" s="24"/>
      <c r="P354" s="24"/>
      <c r="Q354" s="24"/>
      <c r="R354" s="24"/>
      <c r="S354" s="24"/>
      <c r="T354" s="24"/>
      <c r="U354" s="24"/>
      <c r="V354" s="24"/>
      <c r="W354" s="24"/>
      <c r="X354" s="24"/>
      <c r="Y354" s="24"/>
      <c r="Z354" s="24"/>
    </row>
    <row r="355" spans="1:26" ht="15.75" customHeight="1">
      <c r="A355" s="39"/>
      <c r="B355" s="24"/>
      <c r="C355" s="24"/>
      <c r="D355" s="24"/>
      <c r="E355" s="24"/>
      <c r="F355" s="24"/>
      <c r="G355" s="3"/>
      <c r="H355" s="24"/>
      <c r="I355" s="24"/>
      <c r="J355" s="24"/>
      <c r="K355" s="24"/>
      <c r="L355" s="24"/>
      <c r="M355" s="24"/>
      <c r="N355" s="24"/>
      <c r="O355" s="24"/>
      <c r="P355" s="24"/>
      <c r="Q355" s="24"/>
      <c r="R355" s="24"/>
      <c r="S355" s="24"/>
      <c r="T355" s="24"/>
      <c r="U355" s="24"/>
      <c r="V355" s="24"/>
      <c r="W355" s="24"/>
      <c r="X355" s="24"/>
      <c r="Y355" s="24"/>
      <c r="Z355" s="24"/>
    </row>
    <row r="356" spans="1:26" ht="15.75" customHeight="1">
      <c r="A356" s="39"/>
      <c r="B356" s="24"/>
      <c r="C356" s="24"/>
      <c r="D356" s="24"/>
      <c r="E356" s="24"/>
      <c r="F356" s="24"/>
      <c r="G356" s="3"/>
      <c r="H356" s="24"/>
      <c r="I356" s="24"/>
      <c r="J356" s="24"/>
      <c r="K356" s="24"/>
      <c r="L356" s="24"/>
      <c r="M356" s="24"/>
      <c r="N356" s="24"/>
      <c r="O356" s="24"/>
      <c r="P356" s="24"/>
      <c r="Q356" s="24"/>
      <c r="R356" s="24"/>
      <c r="S356" s="24"/>
      <c r="T356" s="24"/>
      <c r="U356" s="24"/>
      <c r="V356" s="24"/>
      <c r="W356" s="24"/>
      <c r="X356" s="24"/>
      <c r="Y356" s="24"/>
      <c r="Z356" s="24"/>
    </row>
    <row r="357" spans="1:26" ht="15.75" customHeight="1">
      <c r="A357" s="39"/>
      <c r="B357" s="24"/>
      <c r="C357" s="24"/>
      <c r="D357" s="24"/>
      <c r="E357" s="24"/>
      <c r="F357" s="24"/>
      <c r="G357" s="3"/>
      <c r="H357" s="24"/>
      <c r="I357" s="24"/>
      <c r="J357" s="24"/>
      <c r="K357" s="24"/>
      <c r="L357" s="24"/>
      <c r="M357" s="24"/>
      <c r="N357" s="24"/>
      <c r="O357" s="24"/>
      <c r="P357" s="24"/>
      <c r="Q357" s="24"/>
      <c r="R357" s="24"/>
      <c r="S357" s="24"/>
      <c r="T357" s="24"/>
      <c r="U357" s="24"/>
      <c r="V357" s="24"/>
      <c r="W357" s="24"/>
      <c r="X357" s="24"/>
      <c r="Y357" s="24"/>
      <c r="Z357" s="24"/>
    </row>
    <row r="358" spans="1:26" ht="15.75" customHeight="1">
      <c r="A358" s="39"/>
      <c r="B358" s="24"/>
      <c r="C358" s="24"/>
      <c r="D358" s="24"/>
      <c r="E358" s="24"/>
      <c r="F358" s="24"/>
      <c r="G358" s="3"/>
      <c r="H358" s="24"/>
      <c r="I358" s="24"/>
      <c r="J358" s="24"/>
      <c r="K358" s="24"/>
      <c r="L358" s="24"/>
      <c r="M358" s="24"/>
      <c r="N358" s="24"/>
      <c r="O358" s="24"/>
      <c r="P358" s="24"/>
      <c r="Q358" s="24"/>
      <c r="R358" s="24"/>
      <c r="S358" s="24"/>
      <c r="T358" s="24"/>
      <c r="U358" s="24"/>
      <c r="V358" s="24"/>
      <c r="W358" s="24"/>
      <c r="X358" s="24"/>
      <c r="Y358" s="24"/>
      <c r="Z358" s="24"/>
    </row>
    <row r="359" spans="1:26" ht="15.75" customHeight="1">
      <c r="A359" s="39"/>
      <c r="B359" s="24"/>
      <c r="C359" s="24"/>
      <c r="D359" s="24"/>
      <c r="E359" s="24"/>
      <c r="F359" s="24"/>
      <c r="G359" s="3"/>
      <c r="H359" s="24"/>
      <c r="I359" s="24"/>
      <c r="J359" s="24"/>
      <c r="K359" s="24"/>
      <c r="L359" s="24"/>
      <c r="M359" s="24"/>
      <c r="N359" s="24"/>
      <c r="O359" s="24"/>
      <c r="P359" s="24"/>
      <c r="Q359" s="24"/>
      <c r="R359" s="24"/>
      <c r="S359" s="24"/>
      <c r="T359" s="24"/>
      <c r="U359" s="24"/>
      <c r="V359" s="24"/>
      <c r="W359" s="24"/>
      <c r="X359" s="24"/>
      <c r="Y359" s="24"/>
      <c r="Z359" s="24"/>
    </row>
    <row r="360" spans="1:26" ht="15.75" customHeight="1">
      <c r="A360" s="39"/>
      <c r="B360" s="24"/>
      <c r="C360" s="24"/>
      <c r="D360" s="24"/>
      <c r="E360" s="24"/>
      <c r="F360" s="24"/>
      <c r="G360" s="3"/>
      <c r="H360" s="24"/>
      <c r="I360" s="24"/>
      <c r="J360" s="24"/>
      <c r="K360" s="24"/>
      <c r="L360" s="24"/>
      <c r="M360" s="24"/>
      <c r="N360" s="24"/>
      <c r="O360" s="24"/>
      <c r="P360" s="24"/>
      <c r="Q360" s="24"/>
      <c r="R360" s="24"/>
      <c r="S360" s="24"/>
      <c r="T360" s="24"/>
      <c r="U360" s="24"/>
      <c r="V360" s="24"/>
      <c r="W360" s="24"/>
      <c r="X360" s="24"/>
      <c r="Y360" s="24"/>
      <c r="Z360" s="24"/>
    </row>
    <row r="361" spans="1:26" ht="15.75" customHeight="1">
      <c r="A361" s="39"/>
      <c r="B361" s="24"/>
      <c r="C361" s="24"/>
      <c r="D361" s="24"/>
      <c r="E361" s="24"/>
      <c r="F361" s="24"/>
      <c r="G361" s="3"/>
      <c r="H361" s="24"/>
      <c r="I361" s="24"/>
      <c r="J361" s="24"/>
      <c r="K361" s="24"/>
      <c r="L361" s="24"/>
      <c r="M361" s="24"/>
      <c r="N361" s="24"/>
      <c r="O361" s="24"/>
      <c r="P361" s="24"/>
      <c r="Q361" s="24"/>
      <c r="R361" s="24"/>
      <c r="S361" s="24"/>
      <c r="T361" s="24"/>
      <c r="U361" s="24"/>
      <c r="V361" s="24"/>
      <c r="W361" s="24"/>
      <c r="X361" s="24"/>
      <c r="Y361" s="24"/>
      <c r="Z361" s="24"/>
    </row>
    <row r="362" spans="1:26" ht="15.75" customHeight="1">
      <c r="A362" s="39"/>
      <c r="B362" s="24"/>
      <c r="C362" s="24"/>
      <c r="D362" s="24"/>
      <c r="E362" s="24"/>
      <c r="F362" s="24"/>
      <c r="G362" s="3"/>
      <c r="H362" s="24"/>
      <c r="I362" s="24"/>
      <c r="J362" s="24"/>
      <c r="K362" s="24"/>
      <c r="L362" s="24"/>
      <c r="M362" s="24"/>
      <c r="N362" s="24"/>
      <c r="O362" s="24"/>
      <c r="P362" s="24"/>
      <c r="Q362" s="24"/>
      <c r="R362" s="24"/>
      <c r="S362" s="24"/>
      <c r="T362" s="24"/>
      <c r="U362" s="24"/>
      <c r="V362" s="24"/>
      <c r="W362" s="24"/>
      <c r="X362" s="24"/>
      <c r="Y362" s="24"/>
      <c r="Z362" s="24"/>
    </row>
    <row r="363" spans="1:26" ht="15.75" customHeight="1">
      <c r="A363" s="39"/>
      <c r="B363" s="24"/>
      <c r="C363" s="24"/>
      <c r="D363" s="24"/>
      <c r="E363" s="24"/>
      <c r="F363" s="24"/>
      <c r="G363" s="3"/>
      <c r="H363" s="24"/>
      <c r="I363" s="24"/>
      <c r="J363" s="24"/>
      <c r="K363" s="24"/>
      <c r="L363" s="24"/>
      <c r="M363" s="24"/>
      <c r="N363" s="24"/>
      <c r="O363" s="24"/>
      <c r="P363" s="24"/>
      <c r="Q363" s="24"/>
      <c r="R363" s="24"/>
      <c r="S363" s="24"/>
      <c r="T363" s="24"/>
      <c r="U363" s="24"/>
      <c r="V363" s="24"/>
      <c r="W363" s="24"/>
      <c r="X363" s="24"/>
      <c r="Y363" s="24"/>
      <c r="Z363" s="24"/>
    </row>
    <row r="364" spans="1:26" ht="15.75" customHeight="1">
      <c r="A364" s="39"/>
      <c r="B364" s="24"/>
      <c r="C364" s="24"/>
      <c r="D364" s="24"/>
      <c r="E364" s="24"/>
      <c r="F364" s="24"/>
      <c r="G364" s="3"/>
      <c r="H364" s="24"/>
      <c r="I364" s="24"/>
      <c r="J364" s="24"/>
      <c r="K364" s="24"/>
      <c r="L364" s="24"/>
      <c r="M364" s="24"/>
      <c r="N364" s="24"/>
      <c r="O364" s="24"/>
      <c r="P364" s="24"/>
      <c r="Q364" s="24"/>
      <c r="R364" s="24"/>
      <c r="S364" s="24"/>
      <c r="T364" s="24"/>
      <c r="U364" s="24"/>
      <c r="V364" s="24"/>
      <c r="W364" s="24"/>
      <c r="X364" s="24"/>
      <c r="Y364" s="24"/>
      <c r="Z364" s="24"/>
    </row>
    <row r="365" spans="1:26" ht="15.75" customHeight="1">
      <c r="A365" s="39"/>
      <c r="B365" s="24"/>
      <c r="C365" s="24"/>
      <c r="D365" s="24"/>
      <c r="E365" s="24"/>
      <c r="F365" s="24"/>
      <c r="G365" s="3"/>
      <c r="H365" s="24"/>
      <c r="I365" s="24"/>
      <c r="J365" s="24"/>
      <c r="K365" s="24"/>
      <c r="L365" s="24"/>
      <c r="M365" s="24"/>
      <c r="N365" s="24"/>
      <c r="O365" s="24"/>
      <c r="P365" s="24"/>
      <c r="Q365" s="24"/>
      <c r="R365" s="24"/>
      <c r="S365" s="24"/>
      <c r="T365" s="24"/>
      <c r="U365" s="24"/>
      <c r="V365" s="24"/>
      <c r="W365" s="24"/>
      <c r="X365" s="24"/>
      <c r="Y365" s="24"/>
      <c r="Z365" s="24"/>
    </row>
    <row r="366" spans="1:26" ht="15.75" customHeight="1">
      <c r="A366" s="39"/>
      <c r="B366" s="24"/>
      <c r="C366" s="24"/>
      <c r="D366" s="24"/>
      <c r="E366" s="24"/>
      <c r="F366" s="24"/>
      <c r="G366" s="3"/>
      <c r="H366" s="24"/>
      <c r="I366" s="24"/>
      <c r="J366" s="24"/>
      <c r="K366" s="24"/>
      <c r="L366" s="24"/>
      <c r="M366" s="24"/>
      <c r="N366" s="24"/>
      <c r="O366" s="24"/>
      <c r="P366" s="24"/>
      <c r="Q366" s="24"/>
      <c r="R366" s="24"/>
      <c r="S366" s="24"/>
      <c r="T366" s="24"/>
      <c r="U366" s="24"/>
      <c r="V366" s="24"/>
      <c r="W366" s="24"/>
      <c r="X366" s="24"/>
      <c r="Y366" s="24"/>
      <c r="Z366" s="24"/>
    </row>
    <row r="367" spans="1:26" ht="15.75" customHeight="1">
      <c r="A367" s="39"/>
      <c r="B367" s="24"/>
      <c r="C367" s="24"/>
      <c r="D367" s="24"/>
      <c r="E367" s="24"/>
      <c r="F367" s="24"/>
      <c r="G367" s="3"/>
      <c r="H367" s="24"/>
      <c r="I367" s="24"/>
      <c r="J367" s="24"/>
      <c r="K367" s="24"/>
      <c r="L367" s="24"/>
      <c r="M367" s="24"/>
      <c r="N367" s="24"/>
      <c r="O367" s="24"/>
      <c r="P367" s="24"/>
      <c r="Q367" s="24"/>
      <c r="R367" s="24"/>
      <c r="S367" s="24"/>
      <c r="T367" s="24"/>
      <c r="U367" s="24"/>
      <c r="V367" s="24"/>
      <c r="W367" s="24"/>
      <c r="X367" s="24"/>
      <c r="Y367" s="24"/>
      <c r="Z367" s="24"/>
    </row>
    <row r="368" spans="1:26" ht="15.75" customHeight="1">
      <c r="A368" s="39"/>
      <c r="B368" s="24"/>
      <c r="C368" s="24"/>
      <c r="D368" s="24"/>
      <c r="E368" s="24"/>
      <c r="F368" s="24"/>
      <c r="G368" s="3"/>
      <c r="H368" s="24"/>
      <c r="I368" s="24"/>
      <c r="J368" s="24"/>
      <c r="K368" s="24"/>
      <c r="L368" s="24"/>
      <c r="M368" s="24"/>
      <c r="N368" s="24"/>
      <c r="O368" s="24"/>
      <c r="P368" s="24"/>
      <c r="Q368" s="24"/>
      <c r="R368" s="24"/>
      <c r="S368" s="24"/>
      <c r="T368" s="24"/>
      <c r="U368" s="24"/>
      <c r="V368" s="24"/>
      <c r="W368" s="24"/>
      <c r="X368" s="24"/>
      <c r="Y368" s="24"/>
      <c r="Z368" s="24"/>
    </row>
    <row r="369" spans="1:26" ht="15.75" customHeight="1">
      <c r="A369" s="39"/>
      <c r="B369" s="24"/>
      <c r="C369" s="24"/>
      <c r="D369" s="24"/>
      <c r="E369" s="24"/>
      <c r="F369" s="24"/>
      <c r="G369" s="3"/>
      <c r="H369" s="24"/>
      <c r="I369" s="24"/>
      <c r="J369" s="24"/>
      <c r="K369" s="24"/>
      <c r="L369" s="24"/>
      <c r="M369" s="24"/>
      <c r="N369" s="24"/>
      <c r="O369" s="24"/>
      <c r="P369" s="24"/>
      <c r="Q369" s="24"/>
      <c r="R369" s="24"/>
      <c r="S369" s="24"/>
      <c r="T369" s="24"/>
      <c r="U369" s="24"/>
      <c r="V369" s="24"/>
      <c r="W369" s="24"/>
      <c r="X369" s="24"/>
      <c r="Y369" s="24"/>
      <c r="Z369" s="24"/>
    </row>
    <row r="370" spans="1:26" ht="15.75" customHeight="1">
      <c r="A370" s="39"/>
      <c r="B370" s="24"/>
      <c r="C370" s="24"/>
      <c r="D370" s="24"/>
      <c r="E370" s="24"/>
      <c r="F370" s="24"/>
      <c r="G370" s="3"/>
      <c r="H370" s="24"/>
      <c r="I370" s="24"/>
      <c r="J370" s="24"/>
      <c r="K370" s="24"/>
      <c r="L370" s="24"/>
      <c r="M370" s="24"/>
      <c r="N370" s="24"/>
      <c r="O370" s="24"/>
      <c r="P370" s="24"/>
      <c r="Q370" s="24"/>
      <c r="R370" s="24"/>
      <c r="S370" s="24"/>
      <c r="T370" s="24"/>
      <c r="U370" s="24"/>
      <c r="V370" s="24"/>
      <c r="W370" s="24"/>
      <c r="X370" s="24"/>
      <c r="Y370" s="24"/>
      <c r="Z370" s="24"/>
    </row>
    <row r="371" spans="1:26" ht="15.75" customHeight="1">
      <c r="A371" s="39"/>
      <c r="B371" s="24"/>
      <c r="C371" s="24"/>
      <c r="D371" s="24"/>
      <c r="E371" s="24"/>
      <c r="F371" s="24"/>
      <c r="G371" s="3"/>
      <c r="H371" s="24"/>
      <c r="I371" s="24"/>
      <c r="J371" s="24"/>
      <c r="K371" s="24"/>
      <c r="L371" s="24"/>
      <c r="M371" s="24"/>
      <c r="N371" s="24"/>
      <c r="O371" s="24"/>
      <c r="P371" s="24"/>
      <c r="Q371" s="24"/>
      <c r="R371" s="24"/>
      <c r="S371" s="24"/>
      <c r="T371" s="24"/>
      <c r="U371" s="24"/>
      <c r="V371" s="24"/>
      <c r="W371" s="24"/>
      <c r="X371" s="24"/>
      <c r="Y371" s="24"/>
      <c r="Z371" s="24"/>
    </row>
    <row r="372" spans="1:26" ht="15.75" customHeight="1">
      <c r="A372" s="39"/>
      <c r="B372" s="24"/>
      <c r="C372" s="24"/>
      <c r="D372" s="24"/>
      <c r="E372" s="24"/>
      <c r="F372" s="24"/>
      <c r="G372" s="3"/>
      <c r="H372" s="24"/>
      <c r="I372" s="24"/>
      <c r="J372" s="24"/>
      <c r="K372" s="24"/>
      <c r="L372" s="24"/>
      <c r="M372" s="24"/>
      <c r="N372" s="24"/>
      <c r="O372" s="24"/>
      <c r="P372" s="24"/>
      <c r="Q372" s="24"/>
      <c r="R372" s="24"/>
      <c r="S372" s="24"/>
      <c r="T372" s="24"/>
      <c r="U372" s="24"/>
      <c r="V372" s="24"/>
      <c r="W372" s="24"/>
      <c r="X372" s="24"/>
      <c r="Y372" s="24"/>
      <c r="Z372" s="24"/>
    </row>
    <row r="373" spans="1:26" ht="15.75" customHeight="1">
      <c r="A373" s="39"/>
      <c r="B373" s="24"/>
      <c r="C373" s="24"/>
      <c r="D373" s="24"/>
      <c r="E373" s="24"/>
      <c r="F373" s="24"/>
      <c r="G373" s="3"/>
      <c r="H373" s="24"/>
      <c r="I373" s="24"/>
      <c r="J373" s="24"/>
      <c r="K373" s="24"/>
      <c r="L373" s="24"/>
      <c r="M373" s="24"/>
      <c r="N373" s="24"/>
      <c r="O373" s="24"/>
      <c r="P373" s="24"/>
      <c r="Q373" s="24"/>
      <c r="R373" s="24"/>
      <c r="S373" s="24"/>
      <c r="T373" s="24"/>
      <c r="U373" s="24"/>
      <c r="V373" s="24"/>
      <c r="W373" s="24"/>
      <c r="X373" s="24"/>
      <c r="Y373" s="24"/>
      <c r="Z373" s="24"/>
    </row>
    <row r="374" spans="1:26" ht="15.75" customHeight="1">
      <c r="A374" s="39"/>
      <c r="B374" s="24"/>
      <c r="C374" s="24"/>
      <c r="D374" s="24"/>
      <c r="E374" s="24"/>
      <c r="F374" s="24"/>
      <c r="G374" s="3"/>
      <c r="H374" s="24"/>
      <c r="I374" s="24"/>
      <c r="J374" s="24"/>
      <c r="K374" s="24"/>
      <c r="L374" s="24"/>
      <c r="M374" s="24"/>
      <c r="N374" s="24"/>
      <c r="O374" s="24"/>
      <c r="P374" s="24"/>
      <c r="Q374" s="24"/>
      <c r="R374" s="24"/>
      <c r="S374" s="24"/>
      <c r="T374" s="24"/>
      <c r="U374" s="24"/>
      <c r="V374" s="24"/>
      <c r="W374" s="24"/>
      <c r="X374" s="24"/>
      <c r="Y374" s="24"/>
      <c r="Z374" s="24"/>
    </row>
    <row r="375" spans="1:26" ht="15.75" customHeight="1">
      <c r="A375" s="39"/>
      <c r="B375" s="24"/>
      <c r="C375" s="24"/>
      <c r="D375" s="24"/>
      <c r="E375" s="24"/>
      <c r="F375" s="24"/>
      <c r="G375" s="3"/>
      <c r="H375" s="24"/>
      <c r="I375" s="24"/>
      <c r="J375" s="24"/>
      <c r="K375" s="24"/>
      <c r="L375" s="24"/>
      <c r="M375" s="24"/>
      <c r="N375" s="24"/>
      <c r="O375" s="24"/>
      <c r="P375" s="24"/>
      <c r="Q375" s="24"/>
      <c r="R375" s="24"/>
      <c r="S375" s="24"/>
      <c r="T375" s="24"/>
      <c r="U375" s="24"/>
      <c r="V375" s="24"/>
      <c r="W375" s="24"/>
      <c r="X375" s="24"/>
      <c r="Y375" s="24"/>
      <c r="Z375" s="24"/>
    </row>
    <row r="376" spans="1:26" ht="15.75" customHeight="1">
      <c r="A376" s="39"/>
      <c r="B376" s="24"/>
      <c r="C376" s="24"/>
      <c r="D376" s="24"/>
      <c r="E376" s="24"/>
      <c r="F376" s="24"/>
      <c r="G376" s="3"/>
      <c r="H376" s="24"/>
      <c r="I376" s="24"/>
      <c r="J376" s="24"/>
      <c r="K376" s="24"/>
      <c r="L376" s="24"/>
      <c r="M376" s="24"/>
      <c r="N376" s="24"/>
      <c r="O376" s="24"/>
      <c r="P376" s="24"/>
      <c r="Q376" s="24"/>
      <c r="R376" s="24"/>
      <c r="S376" s="24"/>
      <c r="T376" s="24"/>
      <c r="U376" s="24"/>
      <c r="V376" s="24"/>
      <c r="W376" s="24"/>
      <c r="X376" s="24"/>
      <c r="Y376" s="24"/>
      <c r="Z376" s="24"/>
    </row>
    <row r="377" spans="1:26" ht="15.75" customHeight="1">
      <c r="A377" s="39"/>
      <c r="B377" s="24"/>
      <c r="C377" s="24"/>
      <c r="D377" s="24"/>
      <c r="E377" s="24"/>
      <c r="F377" s="24"/>
      <c r="G377" s="3"/>
      <c r="H377" s="24"/>
      <c r="I377" s="24"/>
      <c r="J377" s="24"/>
      <c r="K377" s="24"/>
      <c r="L377" s="24"/>
      <c r="M377" s="24"/>
      <c r="N377" s="24"/>
      <c r="O377" s="24"/>
      <c r="P377" s="24"/>
      <c r="Q377" s="24"/>
      <c r="R377" s="24"/>
      <c r="S377" s="24"/>
      <c r="T377" s="24"/>
      <c r="U377" s="24"/>
      <c r="V377" s="24"/>
      <c r="W377" s="24"/>
      <c r="X377" s="24"/>
      <c r="Y377" s="24"/>
      <c r="Z377" s="24"/>
    </row>
    <row r="378" spans="1:26" ht="15.75" customHeight="1">
      <c r="A378" s="39"/>
      <c r="B378" s="24"/>
      <c r="C378" s="24"/>
      <c r="D378" s="24"/>
      <c r="E378" s="24"/>
      <c r="F378" s="24"/>
      <c r="G378" s="3"/>
      <c r="H378" s="24"/>
      <c r="I378" s="24"/>
      <c r="J378" s="24"/>
      <c r="K378" s="24"/>
      <c r="L378" s="24"/>
      <c r="M378" s="24"/>
      <c r="N378" s="24"/>
      <c r="O378" s="24"/>
      <c r="P378" s="24"/>
      <c r="Q378" s="24"/>
      <c r="R378" s="24"/>
      <c r="S378" s="24"/>
      <c r="T378" s="24"/>
      <c r="U378" s="24"/>
      <c r="V378" s="24"/>
      <c r="W378" s="24"/>
      <c r="X378" s="24"/>
      <c r="Y378" s="24"/>
      <c r="Z378" s="24"/>
    </row>
    <row r="379" spans="1:26" ht="15.75" customHeight="1">
      <c r="A379" s="39"/>
      <c r="B379" s="24"/>
      <c r="C379" s="24"/>
      <c r="D379" s="24"/>
      <c r="E379" s="24"/>
      <c r="F379" s="24"/>
      <c r="G379" s="3"/>
      <c r="H379" s="24"/>
      <c r="I379" s="24"/>
      <c r="J379" s="24"/>
      <c r="K379" s="24"/>
      <c r="L379" s="24"/>
      <c r="M379" s="24"/>
      <c r="N379" s="24"/>
      <c r="O379" s="24"/>
      <c r="P379" s="24"/>
      <c r="Q379" s="24"/>
      <c r="R379" s="24"/>
      <c r="S379" s="24"/>
      <c r="T379" s="24"/>
      <c r="U379" s="24"/>
      <c r="V379" s="24"/>
      <c r="W379" s="24"/>
      <c r="X379" s="24"/>
      <c r="Y379" s="24"/>
      <c r="Z379" s="24"/>
    </row>
    <row r="380" spans="1:26" ht="15.75" customHeight="1">
      <c r="A380" s="39"/>
      <c r="B380" s="24"/>
      <c r="C380" s="24"/>
      <c r="D380" s="24"/>
      <c r="E380" s="24"/>
      <c r="F380" s="24"/>
      <c r="G380" s="3"/>
      <c r="H380" s="24"/>
      <c r="I380" s="24"/>
      <c r="J380" s="24"/>
      <c r="K380" s="24"/>
      <c r="L380" s="24"/>
      <c r="M380" s="24"/>
      <c r="N380" s="24"/>
      <c r="O380" s="24"/>
      <c r="P380" s="24"/>
      <c r="Q380" s="24"/>
      <c r="R380" s="24"/>
      <c r="S380" s="24"/>
      <c r="T380" s="24"/>
      <c r="U380" s="24"/>
      <c r="V380" s="24"/>
      <c r="W380" s="24"/>
      <c r="X380" s="24"/>
      <c r="Y380" s="24"/>
      <c r="Z380" s="24"/>
    </row>
    <row r="381" spans="1:26" ht="15.75" customHeight="1">
      <c r="A381" s="39"/>
      <c r="B381" s="24"/>
      <c r="C381" s="24"/>
      <c r="D381" s="24"/>
      <c r="E381" s="24"/>
      <c r="F381" s="24"/>
      <c r="G381" s="3"/>
      <c r="H381" s="24"/>
      <c r="I381" s="24"/>
      <c r="J381" s="24"/>
      <c r="K381" s="24"/>
      <c r="L381" s="24"/>
      <c r="M381" s="24"/>
      <c r="N381" s="24"/>
      <c r="O381" s="24"/>
      <c r="P381" s="24"/>
      <c r="Q381" s="24"/>
      <c r="R381" s="24"/>
      <c r="S381" s="24"/>
      <c r="T381" s="24"/>
      <c r="U381" s="24"/>
      <c r="V381" s="24"/>
      <c r="W381" s="24"/>
      <c r="X381" s="24"/>
      <c r="Y381" s="24"/>
      <c r="Z381" s="24"/>
    </row>
    <row r="382" spans="1:26" ht="15.75" customHeight="1">
      <c r="A382" s="39"/>
      <c r="B382" s="24"/>
      <c r="C382" s="24"/>
      <c r="D382" s="24"/>
      <c r="E382" s="24"/>
      <c r="F382" s="24"/>
      <c r="G382" s="3"/>
      <c r="H382" s="24"/>
      <c r="I382" s="24"/>
      <c r="J382" s="24"/>
      <c r="K382" s="24"/>
      <c r="L382" s="24"/>
      <c r="M382" s="24"/>
      <c r="N382" s="24"/>
      <c r="O382" s="24"/>
      <c r="P382" s="24"/>
      <c r="Q382" s="24"/>
      <c r="R382" s="24"/>
      <c r="S382" s="24"/>
      <c r="T382" s="24"/>
      <c r="U382" s="24"/>
      <c r="V382" s="24"/>
      <c r="W382" s="24"/>
      <c r="X382" s="24"/>
      <c r="Y382" s="24"/>
      <c r="Z382" s="24"/>
    </row>
    <row r="383" spans="1:26" ht="15.75" customHeight="1">
      <c r="A383" s="39"/>
      <c r="B383" s="24"/>
      <c r="C383" s="24"/>
      <c r="D383" s="24"/>
      <c r="E383" s="24"/>
      <c r="F383" s="24"/>
      <c r="G383" s="3"/>
      <c r="H383" s="24"/>
      <c r="I383" s="24"/>
      <c r="J383" s="24"/>
      <c r="K383" s="24"/>
      <c r="L383" s="24"/>
      <c r="M383" s="24"/>
      <c r="N383" s="24"/>
      <c r="O383" s="24"/>
      <c r="P383" s="24"/>
      <c r="Q383" s="24"/>
      <c r="R383" s="24"/>
      <c r="S383" s="24"/>
      <c r="T383" s="24"/>
      <c r="U383" s="24"/>
      <c r="V383" s="24"/>
      <c r="W383" s="24"/>
      <c r="X383" s="24"/>
      <c r="Y383" s="24"/>
      <c r="Z383" s="24"/>
    </row>
    <row r="384" spans="1:26" ht="15.75" customHeight="1">
      <c r="A384" s="39"/>
      <c r="B384" s="24"/>
      <c r="C384" s="24"/>
      <c r="D384" s="24"/>
      <c r="E384" s="24"/>
      <c r="F384" s="24"/>
      <c r="G384" s="3"/>
      <c r="H384" s="24"/>
      <c r="I384" s="24"/>
      <c r="J384" s="24"/>
      <c r="K384" s="24"/>
      <c r="L384" s="24"/>
      <c r="M384" s="24"/>
      <c r="N384" s="24"/>
      <c r="O384" s="24"/>
      <c r="P384" s="24"/>
      <c r="Q384" s="24"/>
      <c r="R384" s="24"/>
      <c r="S384" s="24"/>
      <c r="T384" s="24"/>
      <c r="U384" s="24"/>
      <c r="V384" s="24"/>
      <c r="W384" s="24"/>
      <c r="X384" s="24"/>
      <c r="Y384" s="24"/>
      <c r="Z384" s="24"/>
    </row>
    <row r="385" spans="1:26" ht="15.75" customHeight="1">
      <c r="A385" s="39"/>
      <c r="B385" s="24"/>
      <c r="C385" s="24"/>
      <c r="D385" s="24"/>
      <c r="E385" s="24"/>
      <c r="F385" s="24"/>
      <c r="G385" s="3"/>
      <c r="H385" s="24"/>
      <c r="I385" s="24"/>
      <c r="J385" s="24"/>
      <c r="K385" s="24"/>
      <c r="L385" s="24"/>
      <c r="M385" s="24"/>
      <c r="N385" s="24"/>
      <c r="O385" s="24"/>
      <c r="P385" s="24"/>
      <c r="Q385" s="24"/>
      <c r="R385" s="24"/>
      <c r="S385" s="24"/>
      <c r="T385" s="24"/>
      <c r="U385" s="24"/>
      <c r="V385" s="24"/>
      <c r="W385" s="24"/>
      <c r="X385" s="24"/>
      <c r="Y385" s="24"/>
      <c r="Z385" s="24"/>
    </row>
    <row r="386" spans="1:26" ht="15.75" customHeight="1">
      <c r="A386" s="39"/>
      <c r="B386" s="24"/>
      <c r="C386" s="24"/>
      <c r="D386" s="24"/>
      <c r="E386" s="24"/>
      <c r="F386" s="24"/>
      <c r="G386" s="3"/>
      <c r="H386" s="24"/>
      <c r="I386" s="24"/>
      <c r="J386" s="24"/>
      <c r="K386" s="24"/>
      <c r="L386" s="24"/>
      <c r="M386" s="24"/>
      <c r="N386" s="24"/>
      <c r="O386" s="24"/>
      <c r="P386" s="24"/>
      <c r="Q386" s="24"/>
      <c r="R386" s="24"/>
      <c r="S386" s="24"/>
      <c r="T386" s="24"/>
      <c r="U386" s="24"/>
      <c r="V386" s="24"/>
      <c r="W386" s="24"/>
      <c r="X386" s="24"/>
      <c r="Y386" s="24"/>
      <c r="Z386" s="24"/>
    </row>
    <row r="387" spans="1:26" ht="15.75" customHeight="1">
      <c r="A387" s="39"/>
      <c r="B387" s="24"/>
      <c r="C387" s="24"/>
      <c r="D387" s="24"/>
      <c r="E387" s="24"/>
      <c r="F387" s="24"/>
      <c r="G387" s="3"/>
      <c r="H387" s="24"/>
      <c r="I387" s="24"/>
      <c r="J387" s="24"/>
      <c r="K387" s="24"/>
      <c r="L387" s="24"/>
      <c r="M387" s="24"/>
      <c r="N387" s="24"/>
      <c r="O387" s="24"/>
      <c r="P387" s="24"/>
      <c r="Q387" s="24"/>
      <c r="R387" s="24"/>
      <c r="S387" s="24"/>
      <c r="T387" s="24"/>
      <c r="U387" s="24"/>
      <c r="V387" s="24"/>
      <c r="W387" s="24"/>
      <c r="X387" s="24"/>
      <c r="Y387" s="24"/>
      <c r="Z387" s="24"/>
    </row>
    <row r="388" spans="1:26" ht="15.75" customHeight="1">
      <c r="A388" s="39"/>
      <c r="B388" s="24"/>
      <c r="C388" s="24"/>
      <c r="D388" s="24"/>
      <c r="E388" s="24"/>
      <c r="F388" s="24"/>
      <c r="G388" s="3"/>
      <c r="H388" s="24"/>
      <c r="I388" s="24"/>
      <c r="J388" s="24"/>
      <c r="K388" s="24"/>
      <c r="L388" s="24"/>
      <c r="M388" s="24"/>
      <c r="N388" s="24"/>
      <c r="O388" s="24"/>
      <c r="P388" s="24"/>
      <c r="Q388" s="24"/>
      <c r="R388" s="24"/>
      <c r="S388" s="24"/>
      <c r="T388" s="24"/>
      <c r="U388" s="24"/>
      <c r="V388" s="24"/>
      <c r="W388" s="24"/>
      <c r="X388" s="24"/>
      <c r="Y388" s="24"/>
      <c r="Z388" s="24"/>
    </row>
    <row r="389" spans="1:26" ht="15.75" customHeight="1">
      <c r="A389" s="39"/>
      <c r="B389" s="24"/>
      <c r="C389" s="24"/>
      <c r="D389" s="24"/>
      <c r="E389" s="24"/>
      <c r="F389" s="24"/>
      <c r="G389" s="3"/>
      <c r="H389" s="24"/>
      <c r="I389" s="24"/>
      <c r="J389" s="24"/>
      <c r="K389" s="24"/>
      <c r="L389" s="24"/>
      <c r="M389" s="24"/>
      <c r="N389" s="24"/>
      <c r="O389" s="24"/>
      <c r="P389" s="24"/>
      <c r="Q389" s="24"/>
      <c r="R389" s="24"/>
      <c r="S389" s="24"/>
      <c r="T389" s="24"/>
      <c r="U389" s="24"/>
      <c r="V389" s="24"/>
      <c r="W389" s="24"/>
      <c r="X389" s="24"/>
      <c r="Y389" s="24"/>
      <c r="Z389" s="24"/>
    </row>
    <row r="390" spans="1:26" ht="15.75" customHeight="1">
      <c r="A390" s="39"/>
      <c r="B390" s="24"/>
      <c r="C390" s="24"/>
      <c r="D390" s="24"/>
      <c r="E390" s="24"/>
      <c r="F390" s="24"/>
      <c r="G390" s="3"/>
      <c r="H390" s="24"/>
      <c r="I390" s="24"/>
      <c r="J390" s="24"/>
      <c r="K390" s="24"/>
      <c r="L390" s="24"/>
      <c r="M390" s="24"/>
      <c r="N390" s="24"/>
      <c r="O390" s="24"/>
      <c r="P390" s="24"/>
      <c r="Q390" s="24"/>
      <c r="R390" s="24"/>
      <c r="S390" s="24"/>
      <c r="T390" s="24"/>
      <c r="U390" s="24"/>
      <c r="V390" s="24"/>
      <c r="W390" s="24"/>
      <c r="X390" s="24"/>
      <c r="Y390" s="24"/>
      <c r="Z390" s="24"/>
    </row>
    <row r="391" spans="1:26" ht="15.75" customHeight="1">
      <c r="A391" s="39"/>
      <c r="B391" s="24"/>
      <c r="C391" s="24"/>
      <c r="D391" s="24"/>
      <c r="E391" s="24"/>
      <c r="F391" s="24"/>
      <c r="G391" s="3"/>
      <c r="H391" s="24"/>
      <c r="I391" s="24"/>
      <c r="J391" s="24"/>
      <c r="K391" s="24"/>
      <c r="L391" s="24"/>
      <c r="M391" s="24"/>
      <c r="N391" s="24"/>
      <c r="O391" s="24"/>
      <c r="P391" s="24"/>
      <c r="Q391" s="24"/>
      <c r="R391" s="24"/>
      <c r="S391" s="24"/>
      <c r="T391" s="24"/>
      <c r="U391" s="24"/>
      <c r="V391" s="24"/>
      <c r="W391" s="24"/>
      <c r="X391" s="24"/>
      <c r="Y391" s="24"/>
      <c r="Z391" s="24"/>
    </row>
    <row r="392" spans="1:26" ht="15.75" customHeight="1">
      <c r="A392" s="39"/>
      <c r="B392" s="24"/>
      <c r="C392" s="24"/>
      <c r="D392" s="24"/>
      <c r="E392" s="24"/>
      <c r="F392" s="24"/>
      <c r="G392" s="3"/>
      <c r="H392" s="24"/>
      <c r="I392" s="24"/>
      <c r="J392" s="24"/>
      <c r="K392" s="24"/>
      <c r="L392" s="24"/>
      <c r="M392" s="24"/>
      <c r="N392" s="24"/>
      <c r="O392" s="24"/>
      <c r="P392" s="24"/>
      <c r="Q392" s="24"/>
      <c r="R392" s="24"/>
      <c r="S392" s="24"/>
      <c r="T392" s="24"/>
      <c r="U392" s="24"/>
      <c r="V392" s="24"/>
      <c r="W392" s="24"/>
      <c r="X392" s="24"/>
      <c r="Y392" s="24"/>
      <c r="Z392" s="24"/>
    </row>
    <row r="393" spans="1:26" ht="15.75" customHeight="1">
      <c r="A393" s="39"/>
      <c r="B393" s="24"/>
      <c r="C393" s="24"/>
      <c r="D393" s="24"/>
      <c r="E393" s="24"/>
      <c r="F393" s="24"/>
      <c r="G393" s="3"/>
      <c r="H393" s="24"/>
      <c r="I393" s="24"/>
      <c r="J393" s="24"/>
      <c r="K393" s="24"/>
      <c r="L393" s="24"/>
      <c r="M393" s="24"/>
      <c r="N393" s="24"/>
      <c r="O393" s="24"/>
      <c r="P393" s="24"/>
      <c r="Q393" s="24"/>
      <c r="R393" s="24"/>
      <c r="S393" s="24"/>
      <c r="T393" s="24"/>
      <c r="U393" s="24"/>
      <c r="V393" s="24"/>
      <c r="W393" s="24"/>
      <c r="X393" s="24"/>
      <c r="Y393" s="24"/>
      <c r="Z393" s="24"/>
    </row>
    <row r="394" spans="1:26" ht="15.75" customHeight="1">
      <c r="A394" s="39"/>
      <c r="B394" s="24"/>
      <c r="C394" s="24"/>
      <c r="D394" s="24"/>
      <c r="E394" s="24"/>
      <c r="F394" s="24"/>
      <c r="G394" s="3"/>
      <c r="H394" s="24"/>
      <c r="I394" s="24"/>
      <c r="J394" s="24"/>
      <c r="K394" s="24"/>
      <c r="L394" s="24"/>
      <c r="M394" s="24"/>
      <c r="N394" s="24"/>
      <c r="O394" s="24"/>
      <c r="P394" s="24"/>
      <c r="Q394" s="24"/>
      <c r="R394" s="24"/>
      <c r="S394" s="24"/>
      <c r="T394" s="24"/>
      <c r="U394" s="24"/>
      <c r="V394" s="24"/>
      <c r="W394" s="24"/>
      <c r="X394" s="24"/>
      <c r="Y394" s="24"/>
      <c r="Z394" s="24"/>
    </row>
    <row r="395" spans="1:26" ht="15.75" customHeight="1">
      <c r="A395" s="39"/>
      <c r="B395" s="24"/>
      <c r="C395" s="24"/>
      <c r="D395" s="24"/>
      <c r="E395" s="24"/>
      <c r="F395" s="24"/>
      <c r="G395" s="3"/>
      <c r="H395" s="24"/>
      <c r="I395" s="24"/>
      <c r="J395" s="24"/>
      <c r="K395" s="24"/>
      <c r="L395" s="24"/>
      <c r="M395" s="24"/>
      <c r="N395" s="24"/>
      <c r="O395" s="24"/>
      <c r="P395" s="24"/>
      <c r="Q395" s="24"/>
      <c r="R395" s="24"/>
      <c r="S395" s="24"/>
      <c r="T395" s="24"/>
      <c r="U395" s="24"/>
      <c r="V395" s="24"/>
      <c r="W395" s="24"/>
      <c r="X395" s="24"/>
      <c r="Y395" s="24"/>
      <c r="Z395" s="24"/>
    </row>
    <row r="396" spans="1:26" ht="15.75" customHeight="1">
      <c r="A396" s="39"/>
      <c r="B396" s="24"/>
      <c r="C396" s="24"/>
      <c r="D396" s="24"/>
      <c r="E396" s="24"/>
      <c r="F396" s="24"/>
      <c r="G396" s="3"/>
      <c r="H396" s="24"/>
      <c r="I396" s="24"/>
      <c r="J396" s="24"/>
      <c r="K396" s="24"/>
      <c r="L396" s="24"/>
      <c r="M396" s="24"/>
      <c r="N396" s="24"/>
      <c r="O396" s="24"/>
      <c r="P396" s="24"/>
      <c r="Q396" s="24"/>
      <c r="R396" s="24"/>
      <c r="S396" s="24"/>
      <c r="T396" s="24"/>
      <c r="U396" s="24"/>
      <c r="V396" s="24"/>
      <c r="W396" s="24"/>
      <c r="X396" s="24"/>
      <c r="Y396" s="24"/>
      <c r="Z396" s="24"/>
    </row>
    <row r="397" spans="1:26" ht="15.75" customHeight="1">
      <c r="A397" s="39"/>
      <c r="B397" s="24"/>
      <c r="C397" s="24"/>
      <c r="D397" s="24"/>
      <c r="E397" s="24"/>
      <c r="F397" s="24"/>
      <c r="G397" s="3"/>
      <c r="H397" s="24"/>
      <c r="I397" s="24"/>
      <c r="J397" s="24"/>
      <c r="K397" s="24"/>
      <c r="L397" s="24"/>
      <c r="M397" s="24"/>
      <c r="N397" s="24"/>
      <c r="O397" s="24"/>
      <c r="P397" s="24"/>
      <c r="Q397" s="24"/>
      <c r="R397" s="24"/>
      <c r="S397" s="24"/>
      <c r="T397" s="24"/>
      <c r="U397" s="24"/>
      <c r="V397" s="24"/>
      <c r="W397" s="24"/>
      <c r="X397" s="24"/>
      <c r="Y397" s="24"/>
      <c r="Z397" s="24"/>
    </row>
    <row r="398" spans="1:26" ht="15.75" customHeight="1">
      <c r="A398" s="39"/>
      <c r="B398" s="24"/>
      <c r="C398" s="24"/>
      <c r="D398" s="24"/>
      <c r="E398" s="24"/>
      <c r="F398" s="24"/>
      <c r="G398" s="3"/>
      <c r="H398" s="24"/>
      <c r="I398" s="24"/>
      <c r="J398" s="24"/>
      <c r="K398" s="24"/>
      <c r="L398" s="24"/>
      <c r="M398" s="24"/>
      <c r="N398" s="24"/>
      <c r="O398" s="24"/>
      <c r="P398" s="24"/>
      <c r="Q398" s="24"/>
      <c r="R398" s="24"/>
      <c r="S398" s="24"/>
      <c r="T398" s="24"/>
      <c r="U398" s="24"/>
      <c r="V398" s="24"/>
      <c r="W398" s="24"/>
      <c r="X398" s="24"/>
      <c r="Y398" s="24"/>
      <c r="Z398" s="24"/>
    </row>
    <row r="399" spans="1:26" ht="15.75" customHeight="1">
      <c r="A399" s="39"/>
      <c r="B399" s="24"/>
      <c r="C399" s="24"/>
      <c r="D399" s="24"/>
      <c r="E399" s="24"/>
      <c r="F399" s="24"/>
      <c r="G399" s="3"/>
      <c r="H399" s="24"/>
      <c r="I399" s="24"/>
      <c r="J399" s="24"/>
      <c r="K399" s="24"/>
      <c r="L399" s="24"/>
      <c r="M399" s="24"/>
      <c r="N399" s="24"/>
      <c r="O399" s="24"/>
      <c r="P399" s="24"/>
      <c r="Q399" s="24"/>
      <c r="R399" s="24"/>
      <c r="S399" s="24"/>
      <c r="T399" s="24"/>
      <c r="U399" s="24"/>
      <c r="V399" s="24"/>
      <c r="W399" s="24"/>
      <c r="X399" s="24"/>
      <c r="Y399" s="24"/>
      <c r="Z399" s="24"/>
    </row>
    <row r="400" spans="1:26" ht="15.75" customHeight="1">
      <c r="A400" s="39"/>
      <c r="B400" s="24"/>
      <c r="C400" s="24"/>
      <c r="D400" s="24"/>
      <c r="E400" s="24"/>
      <c r="F400" s="24"/>
      <c r="G400" s="3"/>
      <c r="H400" s="24"/>
      <c r="I400" s="24"/>
      <c r="J400" s="24"/>
      <c r="K400" s="24"/>
      <c r="L400" s="24"/>
      <c r="M400" s="24"/>
      <c r="N400" s="24"/>
      <c r="O400" s="24"/>
      <c r="P400" s="24"/>
      <c r="Q400" s="24"/>
      <c r="R400" s="24"/>
      <c r="S400" s="24"/>
      <c r="T400" s="24"/>
      <c r="U400" s="24"/>
      <c r="V400" s="24"/>
      <c r="W400" s="24"/>
      <c r="X400" s="24"/>
      <c r="Y400" s="24"/>
      <c r="Z400" s="24"/>
    </row>
    <row r="401" spans="1:26" ht="15.75" customHeight="1">
      <c r="A401" s="39"/>
      <c r="B401" s="24"/>
      <c r="C401" s="24"/>
      <c r="D401" s="24"/>
      <c r="E401" s="24"/>
      <c r="F401" s="24"/>
      <c r="G401" s="3"/>
      <c r="H401" s="24"/>
      <c r="I401" s="24"/>
      <c r="J401" s="24"/>
      <c r="K401" s="24"/>
      <c r="L401" s="24"/>
      <c r="M401" s="24"/>
      <c r="N401" s="24"/>
      <c r="O401" s="24"/>
      <c r="P401" s="24"/>
      <c r="Q401" s="24"/>
      <c r="R401" s="24"/>
      <c r="S401" s="24"/>
      <c r="T401" s="24"/>
      <c r="U401" s="24"/>
      <c r="V401" s="24"/>
      <c r="W401" s="24"/>
      <c r="X401" s="24"/>
      <c r="Y401" s="24"/>
      <c r="Z401" s="24"/>
    </row>
    <row r="402" spans="1:26" ht="15.75" customHeight="1">
      <c r="A402" s="39"/>
      <c r="B402" s="24"/>
      <c r="C402" s="24"/>
      <c r="D402" s="24"/>
      <c r="E402" s="24"/>
      <c r="F402" s="24"/>
      <c r="G402" s="3"/>
      <c r="H402" s="24"/>
      <c r="I402" s="24"/>
      <c r="J402" s="24"/>
      <c r="K402" s="24"/>
      <c r="L402" s="24"/>
      <c r="M402" s="24"/>
      <c r="N402" s="24"/>
      <c r="O402" s="24"/>
      <c r="P402" s="24"/>
      <c r="Q402" s="24"/>
      <c r="R402" s="24"/>
      <c r="S402" s="24"/>
      <c r="T402" s="24"/>
      <c r="U402" s="24"/>
      <c r="V402" s="24"/>
      <c r="W402" s="24"/>
      <c r="X402" s="24"/>
      <c r="Y402" s="24"/>
      <c r="Z402" s="24"/>
    </row>
    <row r="403" spans="1:26" ht="15.75" customHeight="1">
      <c r="A403" s="39"/>
      <c r="B403" s="24"/>
      <c r="C403" s="24"/>
      <c r="D403" s="24"/>
      <c r="E403" s="24"/>
      <c r="F403" s="24"/>
      <c r="G403" s="3"/>
      <c r="H403" s="24"/>
      <c r="I403" s="24"/>
      <c r="J403" s="24"/>
      <c r="K403" s="24"/>
      <c r="L403" s="24"/>
      <c r="M403" s="24"/>
      <c r="N403" s="24"/>
      <c r="O403" s="24"/>
      <c r="P403" s="24"/>
      <c r="Q403" s="24"/>
      <c r="R403" s="24"/>
      <c r="S403" s="24"/>
      <c r="T403" s="24"/>
      <c r="U403" s="24"/>
      <c r="V403" s="24"/>
      <c r="W403" s="24"/>
      <c r="X403" s="24"/>
      <c r="Y403" s="24"/>
      <c r="Z403" s="24"/>
    </row>
    <row r="404" spans="1:26" ht="15.75" customHeight="1">
      <c r="A404" s="39"/>
      <c r="B404" s="24"/>
      <c r="C404" s="24"/>
      <c r="D404" s="24"/>
      <c r="E404" s="24"/>
      <c r="F404" s="24"/>
      <c r="G404" s="3"/>
      <c r="H404" s="24"/>
      <c r="I404" s="24"/>
      <c r="J404" s="24"/>
      <c r="K404" s="24"/>
      <c r="L404" s="24"/>
      <c r="M404" s="24"/>
      <c r="N404" s="24"/>
      <c r="O404" s="24"/>
      <c r="P404" s="24"/>
      <c r="Q404" s="24"/>
      <c r="R404" s="24"/>
      <c r="S404" s="24"/>
      <c r="T404" s="24"/>
      <c r="U404" s="24"/>
      <c r="V404" s="24"/>
      <c r="W404" s="24"/>
      <c r="X404" s="24"/>
      <c r="Y404" s="24"/>
      <c r="Z404" s="24"/>
    </row>
    <row r="405" spans="1:26" ht="15.75" customHeight="1">
      <c r="A405" s="39"/>
      <c r="B405" s="24"/>
      <c r="C405" s="24"/>
      <c r="D405" s="24"/>
      <c r="E405" s="24"/>
      <c r="F405" s="24"/>
      <c r="G405" s="3"/>
      <c r="H405" s="24"/>
      <c r="I405" s="24"/>
      <c r="J405" s="24"/>
      <c r="K405" s="24"/>
      <c r="L405" s="24"/>
      <c r="M405" s="24"/>
      <c r="N405" s="24"/>
      <c r="O405" s="24"/>
      <c r="P405" s="24"/>
      <c r="Q405" s="24"/>
      <c r="R405" s="24"/>
      <c r="S405" s="24"/>
      <c r="T405" s="24"/>
      <c r="U405" s="24"/>
      <c r="V405" s="24"/>
      <c r="W405" s="24"/>
      <c r="X405" s="24"/>
      <c r="Y405" s="24"/>
      <c r="Z405" s="24"/>
    </row>
    <row r="406" spans="1:26" ht="15.75" customHeight="1">
      <c r="A406" s="39"/>
      <c r="B406" s="24"/>
      <c r="C406" s="24"/>
      <c r="D406" s="24"/>
      <c r="E406" s="24"/>
      <c r="F406" s="24"/>
      <c r="G406" s="3"/>
      <c r="H406" s="24"/>
      <c r="I406" s="24"/>
      <c r="J406" s="24"/>
      <c r="K406" s="24"/>
      <c r="L406" s="24"/>
      <c r="M406" s="24"/>
      <c r="N406" s="24"/>
      <c r="O406" s="24"/>
      <c r="P406" s="24"/>
      <c r="Q406" s="24"/>
      <c r="R406" s="24"/>
      <c r="S406" s="24"/>
      <c r="T406" s="24"/>
      <c r="U406" s="24"/>
      <c r="V406" s="24"/>
      <c r="W406" s="24"/>
      <c r="X406" s="24"/>
      <c r="Y406" s="24"/>
      <c r="Z406" s="24"/>
    </row>
    <row r="407" spans="1:26" ht="15.75" customHeight="1">
      <c r="A407" s="39"/>
      <c r="B407" s="24"/>
      <c r="C407" s="24"/>
      <c r="D407" s="24"/>
      <c r="E407" s="24"/>
      <c r="F407" s="24"/>
      <c r="G407" s="3"/>
      <c r="H407" s="24"/>
      <c r="I407" s="24"/>
      <c r="J407" s="24"/>
      <c r="K407" s="24"/>
      <c r="L407" s="24"/>
      <c r="M407" s="24"/>
      <c r="N407" s="24"/>
      <c r="O407" s="24"/>
      <c r="P407" s="24"/>
      <c r="Q407" s="24"/>
      <c r="R407" s="24"/>
      <c r="S407" s="24"/>
      <c r="T407" s="24"/>
      <c r="U407" s="24"/>
      <c r="V407" s="24"/>
      <c r="W407" s="24"/>
      <c r="X407" s="24"/>
      <c r="Y407" s="24"/>
      <c r="Z407" s="24"/>
    </row>
    <row r="408" spans="1:26" ht="15.75" customHeight="1">
      <c r="A408" s="39"/>
      <c r="B408" s="24"/>
      <c r="C408" s="24"/>
      <c r="D408" s="24"/>
      <c r="E408" s="24"/>
      <c r="F408" s="24"/>
      <c r="G408" s="3"/>
      <c r="H408" s="24"/>
      <c r="I408" s="24"/>
      <c r="J408" s="24"/>
      <c r="K408" s="24"/>
      <c r="L408" s="24"/>
      <c r="M408" s="24"/>
      <c r="N408" s="24"/>
      <c r="O408" s="24"/>
      <c r="P408" s="24"/>
      <c r="Q408" s="24"/>
      <c r="R408" s="24"/>
      <c r="S408" s="24"/>
      <c r="T408" s="24"/>
      <c r="U408" s="24"/>
      <c r="V408" s="24"/>
      <c r="W408" s="24"/>
      <c r="X408" s="24"/>
      <c r="Y408" s="24"/>
      <c r="Z408" s="24"/>
    </row>
    <row r="409" spans="1:26" ht="15.75" customHeight="1">
      <c r="A409" s="39"/>
      <c r="B409" s="24"/>
      <c r="C409" s="24"/>
      <c r="D409" s="24"/>
      <c r="E409" s="24"/>
      <c r="F409" s="24"/>
      <c r="G409" s="3"/>
      <c r="H409" s="24"/>
      <c r="I409" s="24"/>
      <c r="J409" s="24"/>
      <c r="K409" s="24"/>
      <c r="L409" s="24"/>
      <c r="M409" s="24"/>
      <c r="N409" s="24"/>
      <c r="O409" s="24"/>
      <c r="P409" s="24"/>
      <c r="Q409" s="24"/>
      <c r="R409" s="24"/>
      <c r="S409" s="24"/>
      <c r="T409" s="24"/>
      <c r="U409" s="24"/>
      <c r="V409" s="24"/>
      <c r="W409" s="24"/>
      <c r="X409" s="24"/>
      <c r="Y409" s="24"/>
      <c r="Z409" s="24"/>
    </row>
    <row r="410" spans="1:26" ht="15.75" customHeight="1">
      <c r="A410" s="39"/>
      <c r="B410" s="24"/>
      <c r="C410" s="24"/>
      <c r="D410" s="24"/>
      <c r="E410" s="24"/>
      <c r="F410" s="24"/>
      <c r="G410" s="3"/>
      <c r="H410" s="24"/>
      <c r="I410" s="24"/>
      <c r="J410" s="24"/>
      <c r="K410" s="24"/>
      <c r="L410" s="24"/>
      <c r="M410" s="24"/>
      <c r="N410" s="24"/>
      <c r="O410" s="24"/>
      <c r="P410" s="24"/>
      <c r="Q410" s="24"/>
      <c r="R410" s="24"/>
      <c r="S410" s="24"/>
      <c r="T410" s="24"/>
      <c r="U410" s="24"/>
      <c r="V410" s="24"/>
      <c r="W410" s="24"/>
      <c r="X410" s="24"/>
      <c r="Y410" s="24"/>
      <c r="Z410" s="24"/>
    </row>
    <row r="411" spans="1:26" ht="15.75" customHeight="1">
      <c r="A411" s="39"/>
      <c r="B411" s="24"/>
      <c r="C411" s="24"/>
      <c r="D411" s="24"/>
      <c r="E411" s="24"/>
      <c r="F411" s="24"/>
      <c r="G411" s="3"/>
      <c r="H411" s="24"/>
      <c r="I411" s="24"/>
      <c r="J411" s="24"/>
      <c r="K411" s="24"/>
      <c r="L411" s="24"/>
      <c r="M411" s="24"/>
      <c r="N411" s="24"/>
      <c r="O411" s="24"/>
      <c r="P411" s="24"/>
      <c r="Q411" s="24"/>
      <c r="R411" s="24"/>
      <c r="S411" s="24"/>
      <c r="T411" s="24"/>
      <c r="U411" s="24"/>
      <c r="V411" s="24"/>
      <c r="W411" s="24"/>
      <c r="X411" s="24"/>
      <c r="Y411" s="24"/>
      <c r="Z411" s="24"/>
    </row>
    <row r="412" spans="1:26" ht="15.75" customHeight="1">
      <c r="A412" s="39"/>
      <c r="B412" s="24"/>
      <c r="C412" s="24"/>
      <c r="D412" s="24"/>
      <c r="E412" s="24"/>
      <c r="F412" s="24"/>
      <c r="G412" s="3"/>
      <c r="H412" s="24"/>
      <c r="I412" s="24"/>
      <c r="J412" s="24"/>
      <c r="K412" s="24"/>
      <c r="L412" s="24"/>
      <c r="M412" s="24"/>
      <c r="N412" s="24"/>
      <c r="O412" s="24"/>
      <c r="P412" s="24"/>
      <c r="Q412" s="24"/>
      <c r="R412" s="24"/>
      <c r="S412" s="24"/>
      <c r="T412" s="24"/>
      <c r="U412" s="24"/>
      <c r="V412" s="24"/>
      <c r="W412" s="24"/>
      <c r="X412" s="24"/>
      <c r="Y412" s="24"/>
      <c r="Z412" s="24"/>
    </row>
    <row r="413" spans="1:26" ht="15.75" customHeight="1">
      <c r="A413" s="39"/>
      <c r="B413" s="24"/>
      <c r="C413" s="24"/>
      <c r="D413" s="24"/>
      <c r="E413" s="24"/>
      <c r="F413" s="24"/>
      <c r="G413" s="3"/>
      <c r="H413" s="24"/>
      <c r="I413" s="24"/>
      <c r="J413" s="24"/>
      <c r="K413" s="24"/>
      <c r="L413" s="24"/>
      <c r="M413" s="24"/>
      <c r="N413" s="24"/>
      <c r="O413" s="24"/>
      <c r="P413" s="24"/>
      <c r="Q413" s="24"/>
      <c r="R413" s="24"/>
      <c r="S413" s="24"/>
      <c r="T413" s="24"/>
      <c r="U413" s="24"/>
      <c r="V413" s="24"/>
      <c r="W413" s="24"/>
      <c r="X413" s="24"/>
      <c r="Y413" s="24"/>
      <c r="Z413" s="24"/>
    </row>
    <row r="414" spans="1:26" ht="15.75" customHeight="1">
      <c r="A414" s="39"/>
      <c r="B414" s="24"/>
      <c r="C414" s="24"/>
      <c r="D414" s="24"/>
      <c r="E414" s="24"/>
      <c r="F414" s="24"/>
      <c r="G414" s="3"/>
      <c r="H414" s="24"/>
      <c r="I414" s="24"/>
      <c r="J414" s="24"/>
      <c r="K414" s="24"/>
      <c r="L414" s="24"/>
      <c r="M414" s="24"/>
      <c r="N414" s="24"/>
      <c r="O414" s="24"/>
      <c r="P414" s="24"/>
      <c r="Q414" s="24"/>
      <c r="R414" s="24"/>
      <c r="S414" s="24"/>
      <c r="T414" s="24"/>
      <c r="U414" s="24"/>
      <c r="V414" s="24"/>
      <c r="W414" s="24"/>
      <c r="X414" s="24"/>
      <c r="Y414" s="24"/>
      <c r="Z414" s="24"/>
    </row>
    <row r="415" spans="1:26" ht="15.75" customHeight="1">
      <c r="A415" s="39"/>
      <c r="B415" s="24"/>
      <c r="C415" s="24"/>
      <c r="D415" s="24"/>
      <c r="E415" s="24"/>
      <c r="F415" s="24"/>
      <c r="G415" s="3"/>
      <c r="H415" s="24"/>
      <c r="I415" s="24"/>
      <c r="J415" s="24"/>
      <c r="K415" s="24"/>
      <c r="L415" s="24"/>
      <c r="M415" s="24"/>
      <c r="N415" s="24"/>
      <c r="O415" s="24"/>
      <c r="P415" s="24"/>
      <c r="Q415" s="24"/>
      <c r="R415" s="24"/>
      <c r="S415" s="24"/>
      <c r="T415" s="24"/>
      <c r="U415" s="24"/>
      <c r="V415" s="24"/>
      <c r="W415" s="24"/>
      <c r="X415" s="24"/>
      <c r="Y415" s="24"/>
      <c r="Z415" s="24"/>
    </row>
    <row r="416" spans="1:26" ht="15.75" customHeight="1">
      <c r="A416" s="39"/>
      <c r="B416" s="24"/>
      <c r="C416" s="24"/>
      <c r="D416" s="24"/>
      <c r="E416" s="24"/>
      <c r="F416" s="24"/>
      <c r="G416" s="3"/>
      <c r="H416" s="24"/>
      <c r="I416" s="24"/>
      <c r="J416" s="24"/>
      <c r="K416" s="24"/>
      <c r="L416" s="24"/>
      <c r="M416" s="24"/>
      <c r="N416" s="24"/>
      <c r="O416" s="24"/>
      <c r="P416" s="24"/>
      <c r="Q416" s="24"/>
      <c r="R416" s="24"/>
      <c r="S416" s="24"/>
      <c r="T416" s="24"/>
      <c r="U416" s="24"/>
      <c r="V416" s="24"/>
      <c r="W416" s="24"/>
      <c r="X416" s="24"/>
      <c r="Y416" s="24"/>
      <c r="Z416" s="24"/>
    </row>
    <row r="417" spans="1:26" ht="15.75" customHeight="1">
      <c r="A417" s="39"/>
      <c r="B417" s="24"/>
      <c r="C417" s="24"/>
      <c r="D417" s="24"/>
      <c r="E417" s="24"/>
      <c r="F417" s="24"/>
      <c r="G417" s="3"/>
      <c r="H417" s="24"/>
      <c r="I417" s="24"/>
      <c r="J417" s="24"/>
      <c r="K417" s="24"/>
      <c r="L417" s="24"/>
      <c r="M417" s="24"/>
      <c r="N417" s="24"/>
      <c r="O417" s="24"/>
      <c r="P417" s="24"/>
      <c r="Q417" s="24"/>
      <c r="R417" s="24"/>
      <c r="S417" s="24"/>
      <c r="T417" s="24"/>
      <c r="U417" s="24"/>
      <c r="V417" s="24"/>
      <c r="W417" s="24"/>
      <c r="X417" s="24"/>
      <c r="Y417" s="24"/>
      <c r="Z417" s="24"/>
    </row>
    <row r="418" spans="1:26" ht="15.75" customHeight="1">
      <c r="A418" s="39"/>
      <c r="B418" s="24"/>
      <c r="C418" s="24"/>
      <c r="D418" s="24"/>
      <c r="E418" s="24"/>
      <c r="F418" s="24"/>
      <c r="G418" s="3"/>
      <c r="H418" s="24"/>
      <c r="I418" s="24"/>
      <c r="J418" s="24"/>
      <c r="K418" s="24"/>
      <c r="L418" s="24"/>
      <c r="M418" s="24"/>
      <c r="N418" s="24"/>
      <c r="O418" s="24"/>
      <c r="P418" s="24"/>
      <c r="Q418" s="24"/>
      <c r="R418" s="24"/>
      <c r="S418" s="24"/>
      <c r="T418" s="24"/>
      <c r="U418" s="24"/>
      <c r="V418" s="24"/>
      <c r="W418" s="24"/>
      <c r="X418" s="24"/>
      <c r="Y418" s="24"/>
      <c r="Z418" s="24"/>
    </row>
    <row r="419" spans="1:26" ht="15.75" customHeight="1">
      <c r="A419" s="39"/>
      <c r="B419" s="24"/>
      <c r="C419" s="24"/>
      <c r="D419" s="24"/>
      <c r="E419" s="24"/>
      <c r="F419" s="24"/>
      <c r="G419" s="3"/>
      <c r="H419" s="24"/>
      <c r="I419" s="24"/>
      <c r="J419" s="24"/>
      <c r="K419" s="24"/>
      <c r="L419" s="24"/>
      <c r="M419" s="24"/>
      <c r="N419" s="24"/>
      <c r="O419" s="24"/>
      <c r="P419" s="24"/>
      <c r="Q419" s="24"/>
      <c r="R419" s="24"/>
      <c r="S419" s="24"/>
      <c r="T419" s="24"/>
      <c r="U419" s="24"/>
      <c r="V419" s="24"/>
      <c r="W419" s="24"/>
      <c r="X419" s="24"/>
      <c r="Y419" s="24"/>
      <c r="Z419" s="24"/>
    </row>
    <row r="420" spans="1:26" ht="15.75" customHeight="1">
      <c r="A420" s="39"/>
      <c r="B420" s="24"/>
      <c r="C420" s="24"/>
      <c r="D420" s="24"/>
      <c r="E420" s="24"/>
      <c r="F420" s="24"/>
      <c r="G420" s="3"/>
      <c r="H420" s="24"/>
      <c r="I420" s="24"/>
      <c r="J420" s="24"/>
      <c r="K420" s="24"/>
      <c r="L420" s="24"/>
      <c r="M420" s="24"/>
      <c r="N420" s="24"/>
      <c r="O420" s="24"/>
      <c r="P420" s="24"/>
      <c r="Q420" s="24"/>
      <c r="R420" s="24"/>
      <c r="S420" s="24"/>
      <c r="T420" s="24"/>
      <c r="U420" s="24"/>
      <c r="V420" s="24"/>
      <c r="W420" s="24"/>
      <c r="X420" s="24"/>
      <c r="Y420" s="24"/>
      <c r="Z420" s="24"/>
    </row>
    <row r="421" spans="1:26" ht="15.75" customHeight="1">
      <c r="A421" s="39"/>
      <c r="B421" s="24"/>
      <c r="C421" s="24"/>
      <c r="D421" s="24"/>
      <c r="E421" s="24"/>
      <c r="F421" s="24"/>
      <c r="G421" s="3"/>
      <c r="H421" s="24"/>
      <c r="I421" s="24"/>
      <c r="J421" s="24"/>
      <c r="K421" s="24"/>
      <c r="L421" s="24"/>
      <c r="M421" s="24"/>
      <c r="N421" s="24"/>
      <c r="O421" s="24"/>
      <c r="P421" s="24"/>
      <c r="Q421" s="24"/>
      <c r="R421" s="24"/>
      <c r="S421" s="24"/>
      <c r="T421" s="24"/>
      <c r="U421" s="24"/>
      <c r="V421" s="24"/>
      <c r="W421" s="24"/>
      <c r="X421" s="24"/>
      <c r="Y421" s="24"/>
      <c r="Z421" s="24"/>
    </row>
    <row r="422" spans="1:26" ht="15.75" customHeight="1">
      <c r="A422" s="39"/>
      <c r="B422" s="24"/>
      <c r="C422" s="24"/>
      <c r="D422" s="24"/>
      <c r="E422" s="24"/>
      <c r="F422" s="24"/>
      <c r="G422" s="3"/>
      <c r="H422" s="24"/>
      <c r="I422" s="24"/>
      <c r="J422" s="24"/>
      <c r="K422" s="24"/>
      <c r="L422" s="24"/>
      <c r="M422" s="24"/>
      <c r="N422" s="24"/>
      <c r="O422" s="24"/>
      <c r="P422" s="24"/>
      <c r="Q422" s="24"/>
      <c r="R422" s="24"/>
      <c r="S422" s="24"/>
      <c r="T422" s="24"/>
      <c r="U422" s="24"/>
      <c r="V422" s="24"/>
      <c r="W422" s="24"/>
      <c r="X422" s="24"/>
      <c r="Y422" s="24"/>
      <c r="Z422" s="24"/>
    </row>
    <row r="423" spans="1:26" ht="15.75" customHeight="1">
      <c r="A423" s="39"/>
      <c r="B423" s="24"/>
      <c r="C423" s="24"/>
      <c r="D423" s="24"/>
      <c r="E423" s="24"/>
      <c r="F423" s="24"/>
      <c r="G423" s="3"/>
      <c r="H423" s="24"/>
      <c r="I423" s="24"/>
      <c r="J423" s="24"/>
      <c r="K423" s="24"/>
      <c r="L423" s="24"/>
      <c r="M423" s="24"/>
      <c r="N423" s="24"/>
      <c r="O423" s="24"/>
      <c r="P423" s="24"/>
      <c r="Q423" s="24"/>
      <c r="R423" s="24"/>
      <c r="S423" s="24"/>
      <c r="T423" s="24"/>
      <c r="U423" s="24"/>
      <c r="V423" s="24"/>
      <c r="W423" s="24"/>
      <c r="X423" s="24"/>
      <c r="Y423" s="24"/>
      <c r="Z423" s="24"/>
    </row>
    <row r="424" spans="1:26" ht="15.75" customHeight="1">
      <c r="A424" s="39"/>
      <c r="B424" s="24"/>
      <c r="C424" s="24"/>
      <c r="D424" s="24"/>
      <c r="E424" s="24"/>
      <c r="F424" s="24"/>
      <c r="G424" s="3"/>
      <c r="H424" s="24"/>
      <c r="I424" s="24"/>
      <c r="J424" s="24"/>
      <c r="K424" s="24"/>
      <c r="L424" s="24"/>
      <c r="M424" s="24"/>
      <c r="N424" s="24"/>
      <c r="O424" s="24"/>
      <c r="P424" s="24"/>
      <c r="Q424" s="24"/>
      <c r="R424" s="24"/>
      <c r="S424" s="24"/>
      <c r="T424" s="24"/>
      <c r="U424" s="24"/>
      <c r="V424" s="24"/>
      <c r="W424" s="24"/>
      <c r="X424" s="24"/>
      <c r="Y424" s="24"/>
      <c r="Z424" s="24"/>
    </row>
    <row r="425" spans="1:26" ht="15.75" customHeight="1">
      <c r="A425" s="39"/>
      <c r="B425" s="24"/>
      <c r="C425" s="24"/>
      <c r="D425" s="24"/>
      <c r="E425" s="24"/>
      <c r="F425" s="24"/>
      <c r="G425" s="3"/>
      <c r="H425" s="24"/>
      <c r="I425" s="24"/>
      <c r="J425" s="24"/>
      <c r="K425" s="24"/>
      <c r="L425" s="24"/>
      <c r="M425" s="24"/>
      <c r="N425" s="24"/>
      <c r="O425" s="24"/>
      <c r="P425" s="24"/>
      <c r="Q425" s="24"/>
      <c r="R425" s="24"/>
      <c r="S425" s="24"/>
      <c r="T425" s="24"/>
      <c r="U425" s="24"/>
      <c r="V425" s="24"/>
      <c r="W425" s="24"/>
      <c r="X425" s="24"/>
      <c r="Y425" s="24"/>
      <c r="Z425" s="24"/>
    </row>
    <row r="426" spans="1:26" ht="15.75" customHeight="1">
      <c r="A426" s="39"/>
      <c r="B426" s="24"/>
      <c r="C426" s="24"/>
      <c r="D426" s="24"/>
      <c r="E426" s="24"/>
      <c r="F426" s="24"/>
      <c r="G426" s="3"/>
      <c r="H426" s="24"/>
      <c r="I426" s="24"/>
      <c r="J426" s="24"/>
      <c r="K426" s="24"/>
      <c r="L426" s="24"/>
      <c r="M426" s="24"/>
      <c r="N426" s="24"/>
      <c r="O426" s="24"/>
      <c r="P426" s="24"/>
      <c r="Q426" s="24"/>
      <c r="R426" s="24"/>
      <c r="S426" s="24"/>
      <c r="T426" s="24"/>
      <c r="U426" s="24"/>
      <c r="V426" s="24"/>
      <c r="W426" s="24"/>
      <c r="X426" s="24"/>
      <c r="Y426" s="24"/>
      <c r="Z426" s="24"/>
    </row>
    <row r="427" spans="1:26" ht="15.75" customHeight="1">
      <c r="A427" s="39"/>
      <c r="B427" s="24"/>
      <c r="C427" s="24"/>
      <c r="D427" s="24"/>
      <c r="E427" s="24"/>
      <c r="F427" s="24"/>
      <c r="G427" s="3"/>
      <c r="H427" s="24"/>
      <c r="I427" s="24"/>
      <c r="J427" s="24"/>
      <c r="K427" s="24"/>
      <c r="L427" s="24"/>
      <c r="M427" s="24"/>
      <c r="N427" s="24"/>
      <c r="O427" s="24"/>
      <c r="P427" s="24"/>
      <c r="Q427" s="24"/>
      <c r="R427" s="24"/>
      <c r="S427" s="24"/>
      <c r="T427" s="24"/>
      <c r="U427" s="24"/>
      <c r="V427" s="24"/>
      <c r="W427" s="24"/>
      <c r="X427" s="24"/>
      <c r="Y427" s="24"/>
      <c r="Z427" s="24"/>
    </row>
    <row r="428" spans="1:26" ht="15.75" customHeight="1">
      <c r="A428" s="39"/>
      <c r="B428" s="24"/>
      <c r="C428" s="24"/>
      <c r="D428" s="24"/>
      <c r="E428" s="24"/>
      <c r="F428" s="24"/>
      <c r="G428" s="3"/>
      <c r="H428" s="24"/>
      <c r="I428" s="24"/>
      <c r="J428" s="24"/>
      <c r="K428" s="24"/>
      <c r="L428" s="24"/>
      <c r="M428" s="24"/>
      <c r="N428" s="24"/>
      <c r="O428" s="24"/>
      <c r="P428" s="24"/>
      <c r="Q428" s="24"/>
      <c r="R428" s="24"/>
      <c r="S428" s="24"/>
      <c r="T428" s="24"/>
      <c r="U428" s="24"/>
      <c r="V428" s="24"/>
      <c r="W428" s="24"/>
      <c r="X428" s="24"/>
      <c r="Y428" s="24"/>
      <c r="Z428" s="24"/>
    </row>
    <row r="429" spans="1:26" ht="15.75" customHeight="1">
      <c r="A429" s="39"/>
      <c r="B429" s="24"/>
      <c r="C429" s="24"/>
      <c r="D429" s="24"/>
      <c r="E429" s="24"/>
      <c r="F429" s="24"/>
      <c r="G429" s="3"/>
      <c r="H429" s="24"/>
      <c r="I429" s="24"/>
      <c r="J429" s="24"/>
      <c r="K429" s="24"/>
      <c r="L429" s="24"/>
      <c r="M429" s="24"/>
      <c r="N429" s="24"/>
      <c r="O429" s="24"/>
      <c r="P429" s="24"/>
      <c r="Q429" s="24"/>
      <c r="R429" s="24"/>
      <c r="S429" s="24"/>
      <c r="T429" s="24"/>
      <c r="U429" s="24"/>
      <c r="V429" s="24"/>
      <c r="W429" s="24"/>
      <c r="X429" s="24"/>
      <c r="Y429" s="24"/>
      <c r="Z429" s="24"/>
    </row>
    <row r="430" spans="1:26" ht="15.75" customHeight="1">
      <c r="A430" s="39"/>
      <c r="B430" s="24"/>
      <c r="C430" s="24"/>
      <c r="D430" s="24"/>
      <c r="E430" s="24"/>
      <c r="F430" s="24"/>
      <c r="G430" s="3"/>
      <c r="H430" s="24"/>
      <c r="I430" s="24"/>
      <c r="J430" s="24"/>
      <c r="K430" s="24"/>
      <c r="L430" s="24"/>
      <c r="M430" s="24"/>
      <c r="N430" s="24"/>
      <c r="O430" s="24"/>
      <c r="P430" s="24"/>
      <c r="Q430" s="24"/>
      <c r="R430" s="24"/>
      <c r="S430" s="24"/>
      <c r="T430" s="24"/>
      <c r="U430" s="24"/>
      <c r="V430" s="24"/>
      <c r="W430" s="24"/>
      <c r="X430" s="24"/>
      <c r="Y430" s="24"/>
      <c r="Z430" s="24"/>
    </row>
    <row r="431" spans="1:26" ht="15.75" customHeight="1">
      <c r="A431" s="39"/>
      <c r="B431" s="24"/>
      <c r="C431" s="24"/>
      <c r="D431" s="24"/>
      <c r="E431" s="24"/>
      <c r="F431" s="24"/>
      <c r="G431" s="3"/>
      <c r="H431" s="24"/>
      <c r="I431" s="24"/>
      <c r="J431" s="24"/>
      <c r="K431" s="24"/>
      <c r="L431" s="24"/>
      <c r="M431" s="24"/>
      <c r="N431" s="24"/>
      <c r="O431" s="24"/>
      <c r="P431" s="24"/>
      <c r="Q431" s="24"/>
      <c r="R431" s="24"/>
      <c r="S431" s="24"/>
      <c r="T431" s="24"/>
      <c r="U431" s="24"/>
      <c r="V431" s="24"/>
      <c r="W431" s="24"/>
      <c r="X431" s="24"/>
      <c r="Y431" s="24"/>
      <c r="Z431" s="24"/>
    </row>
    <row r="432" spans="1:26" ht="15.75" customHeight="1">
      <c r="A432" s="39"/>
      <c r="B432" s="24"/>
      <c r="C432" s="24"/>
      <c r="D432" s="24"/>
      <c r="E432" s="24"/>
      <c r="F432" s="24"/>
      <c r="G432" s="3"/>
      <c r="H432" s="24"/>
      <c r="I432" s="24"/>
      <c r="J432" s="24"/>
      <c r="K432" s="24"/>
      <c r="L432" s="24"/>
      <c r="M432" s="24"/>
      <c r="N432" s="24"/>
      <c r="O432" s="24"/>
      <c r="P432" s="24"/>
      <c r="Q432" s="24"/>
      <c r="R432" s="24"/>
      <c r="S432" s="24"/>
      <c r="T432" s="24"/>
      <c r="U432" s="24"/>
      <c r="V432" s="24"/>
      <c r="W432" s="24"/>
      <c r="X432" s="24"/>
      <c r="Y432" s="24"/>
      <c r="Z432" s="24"/>
    </row>
    <row r="433" spans="1:26" ht="15.75" customHeight="1">
      <c r="A433" s="39"/>
      <c r="B433" s="24"/>
      <c r="C433" s="24"/>
      <c r="D433" s="24"/>
      <c r="E433" s="24"/>
      <c r="F433" s="24"/>
      <c r="G433" s="3"/>
      <c r="H433" s="24"/>
      <c r="I433" s="24"/>
      <c r="J433" s="24"/>
      <c r="K433" s="24"/>
      <c r="L433" s="24"/>
      <c r="M433" s="24"/>
      <c r="N433" s="24"/>
      <c r="O433" s="24"/>
      <c r="P433" s="24"/>
      <c r="Q433" s="24"/>
      <c r="R433" s="24"/>
      <c r="S433" s="24"/>
      <c r="T433" s="24"/>
      <c r="U433" s="24"/>
      <c r="V433" s="24"/>
      <c r="W433" s="24"/>
      <c r="X433" s="24"/>
      <c r="Y433" s="24"/>
      <c r="Z433" s="24"/>
    </row>
    <row r="434" spans="1:26" ht="15.75" customHeight="1">
      <c r="A434" s="39"/>
      <c r="B434" s="24"/>
      <c r="C434" s="24"/>
      <c r="D434" s="24"/>
      <c r="E434" s="24"/>
      <c r="F434" s="24"/>
      <c r="G434" s="3"/>
      <c r="H434" s="24"/>
      <c r="I434" s="24"/>
      <c r="J434" s="24"/>
      <c r="K434" s="24"/>
      <c r="L434" s="24"/>
      <c r="M434" s="24"/>
      <c r="N434" s="24"/>
      <c r="O434" s="24"/>
      <c r="P434" s="24"/>
      <c r="Q434" s="24"/>
      <c r="R434" s="24"/>
      <c r="S434" s="24"/>
      <c r="T434" s="24"/>
      <c r="U434" s="24"/>
      <c r="V434" s="24"/>
      <c r="W434" s="24"/>
      <c r="X434" s="24"/>
      <c r="Y434" s="24"/>
      <c r="Z434" s="24"/>
    </row>
    <row r="435" spans="1:26" ht="15.75" customHeight="1">
      <c r="A435" s="39"/>
      <c r="B435" s="24"/>
      <c r="C435" s="24"/>
      <c r="D435" s="24"/>
      <c r="E435" s="24"/>
      <c r="F435" s="24"/>
      <c r="G435" s="3"/>
      <c r="H435" s="24"/>
      <c r="I435" s="24"/>
      <c r="J435" s="24"/>
      <c r="K435" s="24"/>
      <c r="L435" s="24"/>
      <c r="M435" s="24"/>
      <c r="N435" s="24"/>
      <c r="O435" s="24"/>
      <c r="P435" s="24"/>
      <c r="Q435" s="24"/>
      <c r="R435" s="24"/>
      <c r="S435" s="24"/>
      <c r="T435" s="24"/>
      <c r="U435" s="24"/>
      <c r="V435" s="24"/>
      <c r="W435" s="24"/>
      <c r="X435" s="24"/>
      <c r="Y435" s="24"/>
      <c r="Z435" s="24"/>
    </row>
    <row r="436" spans="1:26" ht="15.75" customHeight="1">
      <c r="A436" s="39"/>
      <c r="B436" s="24"/>
      <c r="C436" s="24"/>
      <c r="D436" s="24"/>
      <c r="E436" s="24"/>
      <c r="F436" s="24"/>
      <c r="G436" s="3"/>
      <c r="H436" s="24"/>
      <c r="I436" s="24"/>
      <c r="J436" s="24"/>
      <c r="K436" s="24"/>
      <c r="L436" s="24"/>
      <c r="M436" s="24"/>
      <c r="N436" s="24"/>
      <c r="O436" s="24"/>
      <c r="P436" s="24"/>
      <c r="Q436" s="24"/>
      <c r="R436" s="24"/>
      <c r="S436" s="24"/>
      <c r="T436" s="24"/>
      <c r="U436" s="24"/>
      <c r="V436" s="24"/>
      <c r="W436" s="24"/>
      <c r="X436" s="24"/>
      <c r="Y436" s="24"/>
      <c r="Z436" s="24"/>
    </row>
    <row r="437" spans="1:26" ht="15.75" customHeight="1">
      <c r="A437" s="39"/>
      <c r="B437" s="24"/>
      <c r="C437" s="24"/>
      <c r="D437" s="24"/>
      <c r="E437" s="24"/>
      <c r="F437" s="24"/>
      <c r="G437" s="3"/>
      <c r="H437" s="24"/>
      <c r="I437" s="24"/>
      <c r="J437" s="24"/>
      <c r="K437" s="24"/>
      <c r="L437" s="24"/>
      <c r="M437" s="24"/>
      <c r="N437" s="24"/>
      <c r="O437" s="24"/>
      <c r="P437" s="24"/>
      <c r="Q437" s="24"/>
      <c r="R437" s="24"/>
      <c r="S437" s="24"/>
      <c r="T437" s="24"/>
      <c r="U437" s="24"/>
      <c r="V437" s="24"/>
      <c r="W437" s="24"/>
      <c r="X437" s="24"/>
      <c r="Y437" s="24"/>
      <c r="Z437" s="24"/>
    </row>
    <row r="438" spans="1:26" ht="15.75" customHeight="1">
      <c r="A438" s="39"/>
      <c r="B438" s="24"/>
      <c r="C438" s="24"/>
      <c r="D438" s="24"/>
      <c r="E438" s="24"/>
      <c r="F438" s="24"/>
      <c r="G438" s="3"/>
      <c r="H438" s="24"/>
      <c r="I438" s="24"/>
      <c r="J438" s="24"/>
      <c r="K438" s="24"/>
      <c r="L438" s="24"/>
      <c r="M438" s="24"/>
      <c r="N438" s="24"/>
      <c r="O438" s="24"/>
      <c r="P438" s="24"/>
      <c r="Q438" s="24"/>
      <c r="R438" s="24"/>
      <c r="S438" s="24"/>
      <c r="T438" s="24"/>
      <c r="U438" s="24"/>
      <c r="V438" s="24"/>
      <c r="W438" s="24"/>
      <c r="X438" s="24"/>
      <c r="Y438" s="24"/>
      <c r="Z438" s="24"/>
    </row>
    <row r="439" spans="1:26" ht="15.75" customHeight="1">
      <c r="A439" s="39"/>
      <c r="B439" s="24"/>
      <c r="C439" s="24"/>
      <c r="D439" s="24"/>
      <c r="E439" s="24"/>
      <c r="F439" s="24"/>
      <c r="G439" s="3"/>
      <c r="H439" s="24"/>
      <c r="I439" s="24"/>
      <c r="J439" s="24"/>
      <c r="K439" s="24"/>
      <c r="L439" s="24"/>
      <c r="M439" s="24"/>
      <c r="N439" s="24"/>
      <c r="O439" s="24"/>
      <c r="P439" s="24"/>
      <c r="Q439" s="24"/>
      <c r="R439" s="24"/>
      <c r="S439" s="24"/>
      <c r="T439" s="24"/>
      <c r="U439" s="24"/>
      <c r="V439" s="24"/>
      <c r="W439" s="24"/>
      <c r="X439" s="24"/>
      <c r="Y439" s="24"/>
      <c r="Z439" s="24"/>
    </row>
    <row r="440" spans="1:26" ht="15.75" customHeight="1">
      <c r="A440" s="39"/>
      <c r="B440" s="24"/>
      <c r="C440" s="24"/>
      <c r="D440" s="24"/>
      <c r="E440" s="24"/>
      <c r="F440" s="24"/>
      <c r="G440" s="3"/>
      <c r="H440" s="24"/>
      <c r="I440" s="24"/>
      <c r="J440" s="24"/>
      <c r="K440" s="24"/>
      <c r="L440" s="24"/>
      <c r="M440" s="24"/>
      <c r="N440" s="24"/>
      <c r="O440" s="24"/>
      <c r="P440" s="24"/>
      <c r="Q440" s="24"/>
      <c r="R440" s="24"/>
      <c r="S440" s="24"/>
      <c r="T440" s="24"/>
      <c r="U440" s="24"/>
      <c r="V440" s="24"/>
      <c r="W440" s="24"/>
      <c r="X440" s="24"/>
      <c r="Y440" s="24"/>
      <c r="Z440" s="24"/>
    </row>
    <row r="441" spans="1:26" ht="15.75" customHeight="1">
      <c r="A441" s="39"/>
      <c r="B441" s="24"/>
      <c r="C441" s="24"/>
      <c r="D441" s="24"/>
      <c r="E441" s="24"/>
      <c r="F441" s="24"/>
      <c r="G441" s="3"/>
      <c r="H441" s="24"/>
      <c r="I441" s="24"/>
      <c r="J441" s="24"/>
      <c r="K441" s="24"/>
      <c r="L441" s="24"/>
      <c r="M441" s="24"/>
      <c r="N441" s="24"/>
      <c r="O441" s="24"/>
      <c r="P441" s="24"/>
      <c r="Q441" s="24"/>
      <c r="R441" s="24"/>
      <c r="S441" s="24"/>
      <c r="T441" s="24"/>
      <c r="U441" s="24"/>
      <c r="V441" s="24"/>
      <c r="W441" s="24"/>
      <c r="X441" s="24"/>
      <c r="Y441" s="24"/>
      <c r="Z441" s="24"/>
    </row>
    <row r="442" spans="1:26" ht="15.75" customHeight="1">
      <c r="A442" s="39"/>
      <c r="B442" s="24"/>
      <c r="C442" s="24"/>
      <c r="D442" s="24"/>
      <c r="E442" s="24"/>
      <c r="F442" s="24"/>
      <c r="G442" s="3"/>
      <c r="H442" s="24"/>
      <c r="I442" s="24"/>
      <c r="J442" s="24"/>
      <c r="K442" s="24"/>
      <c r="L442" s="24"/>
      <c r="M442" s="24"/>
      <c r="N442" s="24"/>
      <c r="O442" s="24"/>
      <c r="P442" s="24"/>
      <c r="Q442" s="24"/>
      <c r="R442" s="24"/>
      <c r="S442" s="24"/>
      <c r="T442" s="24"/>
      <c r="U442" s="24"/>
      <c r="V442" s="24"/>
      <c r="W442" s="24"/>
      <c r="X442" s="24"/>
      <c r="Y442" s="24"/>
      <c r="Z442" s="24"/>
    </row>
    <row r="443" spans="1:26" ht="15.75" customHeight="1">
      <c r="A443" s="39"/>
      <c r="B443" s="24"/>
      <c r="C443" s="24"/>
      <c r="D443" s="24"/>
      <c r="E443" s="24"/>
      <c r="F443" s="24"/>
      <c r="G443" s="3"/>
      <c r="H443" s="24"/>
      <c r="I443" s="24"/>
      <c r="J443" s="24"/>
      <c r="K443" s="24"/>
      <c r="L443" s="24"/>
      <c r="M443" s="24"/>
      <c r="N443" s="24"/>
      <c r="O443" s="24"/>
      <c r="P443" s="24"/>
      <c r="Q443" s="24"/>
      <c r="R443" s="24"/>
      <c r="S443" s="24"/>
      <c r="T443" s="24"/>
      <c r="U443" s="24"/>
      <c r="V443" s="24"/>
      <c r="W443" s="24"/>
      <c r="X443" s="24"/>
      <c r="Y443" s="24"/>
      <c r="Z443" s="24"/>
    </row>
    <row r="444" spans="1:26" ht="15.75" customHeight="1">
      <c r="A444" s="39"/>
      <c r="B444" s="24"/>
      <c r="C444" s="24"/>
      <c r="D444" s="24"/>
      <c r="E444" s="24"/>
      <c r="F444" s="24"/>
      <c r="G444" s="3"/>
      <c r="H444" s="24"/>
      <c r="I444" s="24"/>
      <c r="J444" s="24"/>
      <c r="K444" s="24"/>
      <c r="L444" s="24"/>
      <c r="M444" s="24"/>
      <c r="N444" s="24"/>
      <c r="O444" s="24"/>
      <c r="P444" s="24"/>
      <c r="Q444" s="24"/>
      <c r="R444" s="24"/>
      <c r="S444" s="24"/>
      <c r="T444" s="24"/>
      <c r="U444" s="24"/>
      <c r="V444" s="24"/>
      <c r="W444" s="24"/>
      <c r="X444" s="24"/>
      <c r="Y444" s="24"/>
      <c r="Z444" s="24"/>
    </row>
    <row r="445" spans="1:26" ht="15.75" customHeight="1">
      <c r="A445" s="39"/>
      <c r="B445" s="24"/>
      <c r="C445" s="24"/>
      <c r="D445" s="24"/>
      <c r="E445" s="24"/>
      <c r="F445" s="24"/>
      <c r="G445" s="3"/>
      <c r="H445" s="24"/>
      <c r="I445" s="24"/>
      <c r="J445" s="24"/>
      <c r="K445" s="24"/>
      <c r="L445" s="24"/>
      <c r="M445" s="24"/>
      <c r="N445" s="24"/>
      <c r="O445" s="24"/>
      <c r="P445" s="24"/>
      <c r="Q445" s="24"/>
      <c r="R445" s="24"/>
      <c r="S445" s="24"/>
      <c r="T445" s="24"/>
      <c r="U445" s="24"/>
      <c r="V445" s="24"/>
      <c r="W445" s="24"/>
      <c r="X445" s="24"/>
      <c r="Y445" s="24"/>
      <c r="Z445" s="24"/>
    </row>
    <row r="446" spans="1:26" ht="15.75" customHeight="1">
      <c r="A446" s="39"/>
      <c r="B446" s="24"/>
      <c r="C446" s="24"/>
      <c r="D446" s="24"/>
      <c r="E446" s="24"/>
      <c r="F446" s="24"/>
      <c r="G446" s="3"/>
      <c r="H446" s="24"/>
      <c r="I446" s="24"/>
      <c r="J446" s="24"/>
      <c r="K446" s="24"/>
      <c r="L446" s="24"/>
      <c r="M446" s="24"/>
      <c r="N446" s="24"/>
      <c r="O446" s="24"/>
      <c r="P446" s="24"/>
      <c r="Q446" s="24"/>
      <c r="R446" s="24"/>
      <c r="S446" s="24"/>
      <c r="T446" s="24"/>
      <c r="U446" s="24"/>
      <c r="V446" s="24"/>
      <c r="W446" s="24"/>
      <c r="X446" s="24"/>
      <c r="Y446" s="24"/>
      <c r="Z446" s="24"/>
    </row>
    <row r="447" spans="1:26" ht="15.75" customHeight="1">
      <c r="A447" s="39"/>
      <c r="B447" s="24"/>
      <c r="C447" s="24"/>
      <c r="D447" s="24"/>
      <c r="E447" s="24"/>
      <c r="F447" s="24"/>
      <c r="G447" s="3"/>
      <c r="H447" s="24"/>
      <c r="I447" s="24"/>
      <c r="J447" s="24"/>
      <c r="K447" s="24"/>
      <c r="L447" s="24"/>
      <c r="M447" s="24"/>
      <c r="N447" s="24"/>
      <c r="O447" s="24"/>
      <c r="P447" s="24"/>
      <c r="Q447" s="24"/>
      <c r="R447" s="24"/>
      <c r="S447" s="24"/>
      <c r="T447" s="24"/>
      <c r="U447" s="24"/>
      <c r="V447" s="24"/>
      <c r="W447" s="24"/>
      <c r="X447" s="24"/>
      <c r="Y447" s="24"/>
      <c r="Z447" s="24"/>
    </row>
    <row r="448" spans="1:26" ht="15.75" customHeight="1">
      <c r="A448" s="39"/>
      <c r="B448" s="24"/>
      <c r="C448" s="24"/>
      <c r="D448" s="24"/>
      <c r="E448" s="24"/>
      <c r="F448" s="24"/>
      <c r="G448" s="3"/>
      <c r="H448" s="24"/>
      <c r="I448" s="24"/>
      <c r="J448" s="24"/>
      <c r="K448" s="24"/>
      <c r="L448" s="24"/>
      <c r="M448" s="24"/>
      <c r="N448" s="24"/>
      <c r="O448" s="24"/>
      <c r="P448" s="24"/>
      <c r="Q448" s="24"/>
      <c r="R448" s="24"/>
      <c r="S448" s="24"/>
      <c r="T448" s="24"/>
      <c r="U448" s="24"/>
      <c r="V448" s="24"/>
      <c r="W448" s="24"/>
      <c r="X448" s="24"/>
      <c r="Y448" s="24"/>
      <c r="Z448" s="24"/>
    </row>
    <row r="449" spans="1:26" ht="15.75" customHeight="1">
      <c r="A449" s="39"/>
      <c r="B449" s="24"/>
      <c r="C449" s="24"/>
      <c r="D449" s="24"/>
      <c r="E449" s="24"/>
      <c r="F449" s="24"/>
      <c r="G449" s="3"/>
      <c r="H449" s="24"/>
      <c r="I449" s="24"/>
      <c r="J449" s="24"/>
      <c r="K449" s="24"/>
      <c r="L449" s="24"/>
      <c r="M449" s="24"/>
      <c r="N449" s="24"/>
      <c r="O449" s="24"/>
      <c r="P449" s="24"/>
      <c r="Q449" s="24"/>
      <c r="R449" s="24"/>
      <c r="S449" s="24"/>
      <c r="T449" s="24"/>
      <c r="U449" s="24"/>
      <c r="V449" s="24"/>
      <c r="W449" s="24"/>
      <c r="X449" s="24"/>
      <c r="Y449" s="24"/>
      <c r="Z449" s="24"/>
    </row>
    <row r="450" spans="1:26" ht="15.75" customHeight="1">
      <c r="A450" s="39"/>
      <c r="B450" s="24"/>
      <c r="C450" s="24"/>
      <c r="D450" s="24"/>
      <c r="E450" s="24"/>
      <c r="F450" s="24"/>
      <c r="G450" s="3"/>
      <c r="H450" s="24"/>
      <c r="I450" s="24"/>
      <c r="J450" s="24"/>
      <c r="K450" s="24"/>
      <c r="L450" s="24"/>
      <c r="M450" s="24"/>
      <c r="N450" s="24"/>
      <c r="O450" s="24"/>
      <c r="P450" s="24"/>
      <c r="Q450" s="24"/>
      <c r="R450" s="24"/>
      <c r="S450" s="24"/>
      <c r="T450" s="24"/>
      <c r="U450" s="24"/>
      <c r="V450" s="24"/>
      <c r="W450" s="24"/>
      <c r="X450" s="24"/>
      <c r="Y450" s="24"/>
      <c r="Z450" s="24"/>
    </row>
    <row r="451" spans="1:26" ht="15.75" customHeight="1">
      <c r="A451" s="39"/>
      <c r="B451" s="24"/>
      <c r="C451" s="24"/>
      <c r="D451" s="24"/>
      <c r="E451" s="24"/>
      <c r="F451" s="24"/>
      <c r="G451" s="3"/>
      <c r="H451" s="24"/>
      <c r="I451" s="24"/>
      <c r="J451" s="24"/>
      <c r="K451" s="24"/>
      <c r="L451" s="24"/>
      <c r="M451" s="24"/>
      <c r="N451" s="24"/>
      <c r="O451" s="24"/>
      <c r="P451" s="24"/>
      <c r="Q451" s="24"/>
      <c r="R451" s="24"/>
      <c r="S451" s="24"/>
      <c r="T451" s="24"/>
      <c r="U451" s="24"/>
      <c r="V451" s="24"/>
      <c r="W451" s="24"/>
      <c r="X451" s="24"/>
      <c r="Y451" s="24"/>
      <c r="Z451" s="24"/>
    </row>
    <row r="452" spans="1:26" ht="15.75" customHeight="1">
      <c r="A452" s="39"/>
      <c r="B452" s="24"/>
      <c r="C452" s="24"/>
      <c r="D452" s="24"/>
      <c r="E452" s="24"/>
      <c r="F452" s="24"/>
      <c r="G452" s="3"/>
      <c r="H452" s="24"/>
      <c r="I452" s="24"/>
      <c r="J452" s="24"/>
      <c r="K452" s="24"/>
      <c r="L452" s="24"/>
      <c r="M452" s="24"/>
      <c r="N452" s="24"/>
      <c r="O452" s="24"/>
      <c r="P452" s="24"/>
      <c r="Q452" s="24"/>
      <c r="R452" s="24"/>
      <c r="S452" s="24"/>
      <c r="T452" s="24"/>
      <c r="U452" s="24"/>
      <c r="V452" s="24"/>
      <c r="W452" s="24"/>
      <c r="X452" s="24"/>
      <c r="Y452" s="24"/>
      <c r="Z452" s="24"/>
    </row>
    <row r="453" spans="1:26" ht="15.75" customHeight="1">
      <c r="A453" s="39"/>
      <c r="B453" s="24"/>
      <c r="C453" s="24"/>
      <c r="D453" s="24"/>
      <c r="E453" s="24"/>
      <c r="F453" s="24"/>
      <c r="G453" s="3"/>
      <c r="H453" s="24"/>
      <c r="I453" s="24"/>
      <c r="J453" s="24"/>
      <c r="K453" s="24"/>
      <c r="L453" s="24"/>
      <c r="M453" s="24"/>
      <c r="N453" s="24"/>
      <c r="O453" s="24"/>
      <c r="P453" s="24"/>
      <c r="Q453" s="24"/>
      <c r="R453" s="24"/>
      <c r="S453" s="24"/>
      <c r="T453" s="24"/>
      <c r="U453" s="24"/>
      <c r="V453" s="24"/>
      <c r="W453" s="24"/>
      <c r="X453" s="24"/>
      <c r="Y453" s="24"/>
      <c r="Z453" s="24"/>
    </row>
    <row r="454" spans="1:26" ht="15.75" customHeight="1">
      <c r="A454" s="39"/>
      <c r="B454" s="24"/>
      <c r="C454" s="24"/>
      <c r="D454" s="24"/>
      <c r="E454" s="24"/>
      <c r="F454" s="24"/>
      <c r="G454" s="3"/>
      <c r="H454" s="24"/>
      <c r="I454" s="24"/>
      <c r="J454" s="24"/>
      <c r="K454" s="24"/>
      <c r="L454" s="24"/>
      <c r="M454" s="24"/>
      <c r="N454" s="24"/>
      <c r="O454" s="24"/>
      <c r="P454" s="24"/>
      <c r="Q454" s="24"/>
      <c r="R454" s="24"/>
      <c r="S454" s="24"/>
      <c r="T454" s="24"/>
      <c r="U454" s="24"/>
      <c r="V454" s="24"/>
      <c r="W454" s="24"/>
      <c r="X454" s="24"/>
      <c r="Y454" s="24"/>
      <c r="Z454" s="24"/>
    </row>
    <row r="455" spans="1:26" ht="15.75" customHeight="1">
      <c r="A455" s="39"/>
      <c r="B455" s="24"/>
      <c r="C455" s="24"/>
      <c r="D455" s="24"/>
      <c r="E455" s="24"/>
      <c r="F455" s="24"/>
      <c r="G455" s="3"/>
      <c r="H455" s="24"/>
      <c r="I455" s="24"/>
      <c r="J455" s="24"/>
      <c r="K455" s="24"/>
      <c r="L455" s="24"/>
      <c r="M455" s="24"/>
      <c r="N455" s="24"/>
      <c r="O455" s="24"/>
      <c r="P455" s="24"/>
      <c r="Q455" s="24"/>
      <c r="R455" s="24"/>
      <c r="S455" s="24"/>
      <c r="T455" s="24"/>
      <c r="U455" s="24"/>
      <c r="V455" s="24"/>
      <c r="W455" s="24"/>
      <c r="X455" s="24"/>
      <c r="Y455" s="24"/>
      <c r="Z455" s="24"/>
    </row>
    <row r="456" spans="1:26" ht="15.75" customHeight="1">
      <c r="A456" s="39"/>
      <c r="B456" s="24"/>
      <c r="C456" s="24"/>
      <c r="D456" s="24"/>
      <c r="E456" s="24"/>
      <c r="F456" s="24"/>
      <c r="G456" s="3"/>
      <c r="H456" s="24"/>
      <c r="I456" s="24"/>
      <c r="J456" s="24"/>
      <c r="K456" s="24"/>
      <c r="L456" s="24"/>
      <c r="M456" s="24"/>
      <c r="N456" s="24"/>
      <c r="O456" s="24"/>
      <c r="P456" s="24"/>
      <c r="Q456" s="24"/>
      <c r="R456" s="24"/>
      <c r="S456" s="24"/>
      <c r="T456" s="24"/>
      <c r="U456" s="24"/>
      <c r="V456" s="24"/>
      <c r="W456" s="24"/>
      <c r="X456" s="24"/>
      <c r="Y456" s="24"/>
      <c r="Z456" s="24"/>
    </row>
    <row r="457" spans="1:26" ht="15.75" customHeight="1">
      <c r="A457" s="39"/>
      <c r="B457" s="24"/>
      <c r="C457" s="24"/>
      <c r="D457" s="24"/>
      <c r="E457" s="24"/>
      <c r="F457" s="24"/>
      <c r="G457" s="3"/>
      <c r="H457" s="24"/>
      <c r="I457" s="24"/>
      <c r="J457" s="24"/>
      <c r="K457" s="24"/>
      <c r="L457" s="24"/>
      <c r="M457" s="24"/>
      <c r="N457" s="24"/>
      <c r="O457" s="24"/>
      <c r="P457" s="24"/>
      <c r="Q457" s="24"/>
      <c r="R457" s="24"/>
      <c r="S457" s="24"/>
      <c r="T457" s="24"/>
      <c r="U457" s="24"/>
      <c r="V457" s="24"/>
      <c r="W457" s="24"/>
      <c r="X457" s="24"/>
      <c r="Y457" s="24"/>
      <c r="Z457" s="24"/>
    </row>
    <row r="458" spans="1:26" ht="15.75" customHeight="1">
      <c r="A458" s="39"/>
      <c r="B458" s="24"/>
      <c r="C458" s="24"/>
      <c r="D458" s="24"/>
      <c r="E458" s="24"/>
      <c r="F458" s="24"/>
      <c r="G458" s="3"/>
      <c r="H458" s="24"/>
      <c r="I458" s="24"/>
      <c r="J458" s="24"/>
      <c r="K458" s="24"/>
      <c r="L458" s="24"/>
      <c r="M458" s="24"/>
      <c r="N458" s="24"/>
      <c r="O458" s="24"/>
      <c r="P458" s="24"/>
      <c r="Q458" s="24"/>
      <c r="R458" s="24"/>
      <c r="S458" s="24"/>
      <c r="T458" s="24"/>
      <c r="U458" s="24"/>
      <c r="V458" s="24"/>
      <c r="W458" s="24"/>
      <c r="X458" s="24"/>
      <c r="Y458" s="24"/>
      <c r="Z458" s="24"/>
    </row>
    <row r="459" spans="1:26" ht="15.75" customHeight="1">
      <c r="A459" s="39"/>
      <c r="B459" s="24"/>
      <c r="C459" s="24"/>
      <c r="D459" s="24"/>
      <c r="E459" s="24"/>
      <c r="F459" s="24"/>
      <c r="G459" s="3"/>
      <c r="H459" s="24"/>
      <c r="I459" s="24"/>
      <c r="J459" s="24"/>
      <c r="K459" s="24"/>
      <c r="L459" s="24"/>
      <c r="M459" s="24"/>
      <c r="N459" s="24"/>
      <c r="O459" s="24"/>
      <c r="P459" s="24"/>
      <c r="Q459" s="24"/>
      <c r="R459" s="24"/>
      <c r="S459" s="24"/>
      <c r="T459" s="24"/>
      <c r="U459" s="24"/>
      <c r="V459" s="24"/>
      <c r="W459" s="24"/>
      <c r="X459" s="24"/>
      <c r="Y459" s="24"/>
      <c r="Z459" s="24"/>
    </row>
    <row r="460" spans="1:26" ht="15.75" customHeight="1">
      <c r="A460" s="39"/>
      <c r="B460" s="24"/>
      <c r="C460" s="24"/>
      <c r="D460" s="24"/>
      <c r="E460" s="24"/>
      <c r="F460" s="24"/>
      <c r="G460" s="3"/>
      <c r="H460" s="24"/>
      <c r="I460" s="24"/>
      <c r="J460" s="24"/>
      <c r="K460" s="24"/>
      <c r="L460" s="24"/>
      <c r="M460" s="24"/>
      <c r="N460" s="24"/>
      <c r="O460" s="24"/>
      <c r="P460" s="24"/>
      <c r="Q460" s="24"/>
      <c r="R460" s="24"/>
      <c r="S460" s="24"/>
      <c r="T460" s="24"/>
      <c r="U460" s="24"/>
      <c r="V460" s="24"/>
      <c r="W460" s="24"/>
      <c r="X460" s="24"/>
      <c r="Y460" s="24"/>
      <c r="Z460" s="24"/>
    </row>
    <row r="461" spans="1:26" ht="15.75" customHeight="1">
      <c r="A461" s="39"/>
      <c r="B461" s="24"/>
      <c r="C461" s="24"/>
      <c r="D461" s="24"/>
      <c r="E461" s="24"/>
      <c r="F461" s="24"/>
      <c r="G461" s="3"/>
      <c r="H461" s="24"/>
      <c r="I461" s="24"/>
      <c r="J461" s="24"/>
      <c r="K461" s="24"/>
      <c r="L461" s="24"/>
      <c r="M461" s="24"/>
      <c r="N461" s="24"/>
      <c r="O461" s="24"/>
      <c r="P461" s="24"/>
      <c r="Q461" s="24"/>
      <c r="R461" s="24"/>
      <c r="S461" s="24"/>
      <c r="T461" s="24"/>
      <c r="U461" s="24"/>
      <c r="V461" s="24"/>
      <c r="W461" s="24"/>
      <c r="X461" s="24"/>
      <c r="Y461" s="24"/>
      <c r="Z461" s="24"/>
    </row>
    <row r="462" spans="1:26" ht="15.75" customHeight="1">
      <c r="A462" s="39"/>
      <c r="B462" s="24"/>
      <c r="C462" s="24"/>
      <c r="D462" s="24"/>
      <c r="E462" s="24"/>
      <c r="F462" s="24"/>
      <c r="G462" s="3"/>
      <c r="H462" s="24"/>
      <c r="I462" s="24"/>
      <c r="J462" s="24"/>
      <c r="K462" s="24"/>
      <c r="L462" s="24"/>
      <c r="M462" s="24"/>
      <c r="N462" s="24"/>
      <c r="O462" s="24"/>
      <c r="P462" s="24"/>
      <c r="Q462" s="24"/>
      <c r="R462" s="24"/>
      <c r="S462" s="24"/>
      <c r="T462" s="24"/>
      <c r="U462" s="24"/>
      <c r="V462" s="24"/>
      <c r="W462" s="24"/>
      <c r="X462" s="24"/>
      <c r="Y462" s="24"/>
      <c r="Z462" s="24"/>
    </row>
    <row r="463" spans="1:26" ht="15.75" customHeight="1">
      <c r="A463" s="39"/>
      <c r="B463" s="24"/>
      <c r="C463" s="24"/>
      <c r="D463" s="24"/>
      <c r="E463" s="24"/>
      <c r="F463" s="24"/>
      <c r="G463" s="3"/>
      <c r="H463" s="24"/>
      <c r="I463" s="24"/>
      <c r="J463" s="24"/>
      <c r="K463" s="24"/>
      <c r="L463" s="24"/>
      <c r="M463" s="24"/>
      <c r="N463" s="24"/>
      <c r="O463" s="24"/>
      <c r="P463" s="24"/>
      <c r="Q463" s="24"/>
      <c r="R463" s="24"/>
      <c r="S463" s="24"/>
      <c r="T463" s="24"/>
      <c r="U463" s="24"/>
      <c r="V463" s="24"/>
      <c r="W463" s="24"/>
      <c r="X463" s="24"/>
      <c r="Y463" s="24"/>
      <c r="Z463" s="24"/>
    </row>
    <row r="464" spans="1:26" ht="15.75" customHeight="1">
      <c r="A464" s="39"/>
      <c r="B464" s="24"/>
      <c r="C464" s="24"/>
      <c r="D464" s="24"/>
      <c r="E464" s="24"/>
      <c r="F464" s="24"/>
      <c r="G464" s="3"/>
      <c r="H464" s="24"/>
      <c r="I464" s="24"/>
      <c r="J464" s="24"/>
      <c r="K464" s="24"/>
      <c r="L464" s="24"/>
      <c r="M464" s="24"/>
      <c r="N464" s="24"/>
      <c r="O464" s="24"/>
      <c r="P464" s="24"/>
      <c r="Q464" s="24"/>
      <c r="R464" s="24"/>
      <c r="S464" s="24"/>
      <c r="T464" s="24"/>
      <c r="U464" s="24"/>
      <c r="V464" s="24"/>
      <c r="W464" s="24"/>
      <c r="X464" s="24"/>
      <c r="Y464" s="24"/>
      <c r="Z464" s="24"/>
    </row>
    <row r="465" spans="1:26" ht="15.75" customHeight="1">
      <c r="A465" s="39"/>
      <c r="B465" s="24"/>
      <c r="C465" s="24"/>
      <c r="D465" s="24"/>
      <c r="E465" s="24"/>
      <c r="F465" s="24"/>
      <c r="G465" s="3"/>
      <c r="H465" s="24"/>
      <c r="I465" s="24"/>
      <c r="J465" s="24"/>
      <c r="K465" s="24"/>
      <c r="L465" s="24"/>
      <c r="M465" s="24"/>
      <c r="N465" s="24"/>
      <c r="O465" s="24"/>
      <c r="P465" s="24"/>
      <c r="Q465" s="24"/>
      <c r="R465" s="24"/>
      <c r="S465" s="24"/>
      <c r="T465" s="24"/>
      <c r="U465" s="24"/>
      <c r="V465" s="24"/>
      <c r="W465" s="24"/>
      <c r="X465" s="24"/>
      <c r="Y465" s="24"/>
      <c r="Z465" s="24"/>
    </row>
    <row r="466" spans="1:26" ht="15.75" customHeight="1">
      <c r="A466" s="39"/>
      <c r="B466" s="24"/>
      <c r="C466" s="24"/>
      <c r="D466" s="24"/>
      <c r="E466" s="24"/>
      <c r="F466" s="24"/>
      <c r="G466" s="3"/>
      <c r="H466" s="24"/>
      <c r="I466" s="24"/>
      <c r="J466" s="24"/>
      <c r="K466" s="24"/>
      <c r="L466" s="24"/>
      <c r="M466" s="24"/>
      <c r="N466" s="24"/>
      <c r="O466" s="24"/>
      <c r="P466" s="24"/>
      <c r="Q466" s="24"/>
      <c r="R466" s="24"/>
      <c r="S466" s="24"/>
      <c r="T466" s="24"/>
      <c r="U466" s="24"/>
      <c r="V466" s="24"/>
      <c r="W466" s="24"/>
      <c r="X466" s="24"/>
      <c r="Y466" s="24"/>
      <c r="Z466" s="24"/>
    </row>
    <row r="467" spans="1:26" ht="15.75" customHeight="1">
      <c r="A467" s="39"/>
      <c r="B467" s="24"/>
      <c r="C467" s="24"/>
      <c r="D467" s="24"/>
      <c r="E467" s="24"/>
      <c r="F467" s="24"/>
      <c r="G467" s="3"/>
      <c r="H467" s="24"/>
      <c r="I467" s="24"/>
      <c r="J467" s="24"/>
      <c r="K467" s="24"/>
      <c r="L467" s="24"/>
      <c r="M467" s="24"/>
      <c r="N467" s="24"/>
      <c r="O467" s="24"/>
      <c r="P467" s="24"/>
      <c r="Q467" s="24"/>
      <c r="R467" s="24"/>
      <c r="S467" s="24"/>
      <c r="T467" s="24"/>
      <c r="U467" s="24"/>
      <c r="V467" s="24"/>
      <c r="W467" s="24"/>
      <c r="X467" s="24"/>
      <c r="Y467" s="24"/>
      <c r="Z467" s="24"/>
    </row>
    <row r="468" spans="1:26" ht="15.75" customHeight="1">
      <c r="A468" s="39"/>
      <c r="B468" s="24"/>
      <c r="C468" s="24"/>
      <c r="D468" s="24"/>
      <c r="E468" s="24"/>
      <c r="F468" s="24"/>
      <c r="G468" s="3"/>
      <c r="H468" s="24"/>
      <c r="I468" s="24"/>
      <c r="J468" s="24"/>
      <c r="K468" s="24"/>
      <c r="L468" s="24"/>
      <c r="M468" s="24"/>
      <c r="N468" s="24"/>
      <c r="O468" s="24"/>
      <c r="P468" s="24"/>
      <c r="Q468" s="24"/>
      <c r="R468" s="24"/>
      <c r="S468" s="24"/>
      <c r="T468" s="24"/>
      <c r="U468" s="24"/>
      <c r="V468" s="24"/>
      <c r="W468" s="24"/>
      <c r="X468" s="24"/>
      <c r="Y468" s="24"/>
      <c r="Z468" s="24"/>
    </row>
    <row r="469" spans="1:26" ht="15.75" customHeight="1">
      <c r="A469" s="39"/>
      <c r="B469" s="24"/>
      <c r="C469" s="24"/>
      <c r="D469" s="24"/>
      <c r="E469" s="24"/>
      <c r="F469" s="24"/>
      <c r="G469" s="3"/>
      <c r="H469" s="24"/>
      <c r="I469" s="24"/>
      <c r="J469" s="24"/>
      <c r="K469" s="24"/>
      <c r="L469" s="24"/>
      <c r="M469" s="24"/>
      <c r="N469" s="24"/>
      <c r="O469" s="24"/>
      <c r="P469" s="24"/>
      <c r="Q469" s="24"/>
      <c r="R469" s="24"/>
      <c r="S469" s="24"/>
      <c r="T469" s="24"/>
      <c r="U469" s="24"/>
      <c r="V469" s="24"/>
      <c r="W469" s="24"/>
      <c r="X469" s="24"/>
      <c r="Y469" s="24"/>
      <c r="Z469" s="24"/>
    </row>
    <row r="470" spans="1:26" ht="15.75" customHeight="1">
      <c r="A470" s="39"/>
      <c r="B470" s="24"/>
      <c r="C470" s="24"/>
      <c r="D470" s="24"/>
      <c r="E470" s="24"/>
      <c r="F470" s="24"/>
      <c r="G470" s="3"/>
      <c r="H470" s="24"/>
      <c r="I470" s="24"/>
      <c r="J470" s="24"/>
      <c r="K470" s="24"/>
      <c r="L470" s="24"/>
      <c r="M470" s="24"/>
      <c r="N470" s="24"/>
      <c r="O470" s="24"/>
      <c r="P470" s="24"/>
      <c r="Q470" s="24"/>
      <c r="R470" s="24"/>
      <c r="S470" s="24"/>
      <c r="T470" s="24"/>
      <c r="U470" s="24"/>
      <c r="V470" s="24"/>
      <c r="W470" s="24"/>
      <c r="X470" s="24"/>
      <c r="Y470" s="24"/>
      <c r="Z470" s="24"/>
    </row>
    <row r="471" spans="1:26" ht="15.75" customHeight="1">
      <c r="A471" s="39"/>
      <c r="B471" s="24"/>
      <c r="C471" s="24"/>
      <c r="D471" s="24"/>
      <c r="E471" s="24"/>
      <c r="F471" s="24"/>
      <c r="G471" s="3"/>
      <c r="H471" s="24"/>
      <c r="I471" s="24"/>
      <c r="J471" s="24"/>
      <c r="K471" s="24"/>
      <c r="L471" s="24"/>
      <c r="M471" s="24"/>
      <c r="N471" s="24"/>
      <c r="O471" s="24"/>
      <c r="P471" s="24"/>
      <c r="Q471" s="24"/>
      <c r="R471" s="24"/>
      <c r="S471" s="24"/>
      <c r="T471" s="24"/>
      <c r="U471" s="24"/>
      <c r="V471" s="24"/>
      <c r="W471" s="24"/>
      <c r="X471" s="24"/>
      <c r="Y471" s="24"/>
      <c r="Z471" s="24"/>
    </row>
    <row r="472" spans="1:26" ht="15.75" customHeight="1">
      <c r="A472" s="39"/>
      <c r="B472" s="24"/>
      <c r="C472" s="24"/>
      <c r="D472" s="24"/>
      <c r="E472" s="24"/>
      <c r="F472" s="24"/>
      <c r="G472" s="3"/>
      <c r="H472" s="24"/>
      <c r="I472" s="24"/>
      <c r="J472" s="24"/>
      <c r="K472" s="24"/>
      <c r="L472" s="24"/>
      <c r="M472" s="24"/>
      <c r="N472" s="24"/>
      <c r="O472" s="24"/>
      <c r="P472" s="24"/>
      <c r="Q472" s="24"/>
      <c r="R472" s="24"/>
      <c r="S472" s="24"/>
      <c r="T472" s="24"/>
      <c r="U472" s="24"/>
      <c r="V472" s="24"/>
      <c r="W472" s="24"/>
      <c r="X472" s="24"/>
      <c r="Y472" s="24"/>
      <c r="Z472" s="24"/>
    </row>
    <row r="473" spans="1:26" ht="15.75" customHeight="1">
      <c r="A473" s="39"/>
      <c r="B473" s="24"/>
      <c r="C473" s="24"/>
      <c r="D473" s="24"/>
      <c r="E473" s="24"/>
      <c r="F473" s="24"/>
      <c r="G473" s="3"/>
      <c r="H473" s="24"/>
      <c r="I473" s="24"/>
      <c r="J473" s="24"/>
      <c r="K473" s="24"/>
      <c r="L473" s="24"/>
      <c r="M473" s="24"/>
      <c r="N473" s="24"/>
      <c r="O473" s="24"/>
      <c r="P473" s="24"/>
      <c r="Q473" s="24"/>
      <c r="R473" s="24"/>
      <c r="S473" s="24"/>
      <c r="T473" s="24"/>
      <c r="U473" s="24"/>
      <c r="V473" s="24"/>
      <c r="W473" s="24"/>
      <c r="X473" s="24"/>
      <c r="Y473" s="24"/>
      <c r="Z473" s="24"/>
    </row>
    <row r="474" spans="1:26" ht="15.75" customHeight="1">
      <c r="A474" s="39"/>
      <c r="B474" s="24"/>
      <c r="C474" s="24"/>
      <c r="D474" s="24"/>
      <c r="E474" s="24"/>
      <c r="F474" s="24"/>
      <c r="G474" s="3"/>
      <c r="H474" s="24"/>
      <c r="I474" s="24"/>
      <c r="J474" s="24"/>
      <c r="K474" s="24"/>
      <c r="L474" s="24"/>
      <c r="M474" s="24"/>
      <c r="N474" s="24"/>
      <c r="O474" s="24"/>
      <c r="P474" s="24"/>
      <c r="Q474" s="24"/>
      <c r="R474" s="24"/>
      <c r="S474" s="24"/>
      <c r="T474" s="24"/>
      <c r="U474" s="24"/>
      <c r="V474" s="24"/>
      <c r="W474" s="24"/>
      <c r="X474" s="24"/>
      <c r="Y474" s="24"/>
      <c r="Z474" s="24"/>
    </row>
    <row r="475" spans="1:26" ht="15.75" customHeight="1">
      <c r="A475" s="39"/>
      <c r="B475" s="24"/>
      <c r="C475" s="24"/>
      <c r="D475" s="24"/>
      <c r="E475" s="24"/>
      <c r="F475" s="24"/>
      <c r="G475" s="3"/>
      <c r="H475" s="24"/>
      <c r="I475" s="24"/>
      <c r="J475" s="24"/>
      <c r="K475" s="24"/>
      <c r="L475" s="24"/>
      <c r="M475" s="24"/>
      <c r="N475" s="24"/>
      <c r="O475" s="24"/>
      <c r="P475" s="24"/>
      <c r="Q475" s="24"/>
      <c r="R475" s="24"/>
      <c r="S475" s="24"/>
      <c r="T475" s="24"/>
      <c r="U475" s="24"/>
      <c r="V475" s="24"/>
      <c r="W475" s="24"/>
      <c r="X475" s="24"/>
      <c r="Y475" s="24"/>
      <c r="Z475" s="24"/>
    </row>
    <row r="476" spans="1:26" ht="15.75" customHeight="1">
      <c r="A476" s="39"/>
      <c r="B476" s="24"/>
      <c r="C476" s="24"/>
      <c r="D476" s="24"/>
      <c r="E476" s="24"/>
      <c r="F476" s="24"/>
      <c r="G476" s="3"/>
      <c r="H476" s="24"/>
      <c r="I476" s="24"/>
      <c r="J476" s="24"/>
      <c r="K476" s="24"/>
      <c r="L476" s="24"/>
      <c r="M476" s="24"/>
      <c r="N476" s="24"/>
      <c r="O476" s="24"/>
      <c r="P476" s="24"/>
      <c r="Q476" s="24"/>
      <c r="R476" s="24"/>
      <c r="S476" s="24"/>
      <c r="T476" s="24"/>
      <c r="U476" s="24"/>
      <c r="V476" s="24"/>
      <c r="W476" s="24"/>
      <c r="X476" s="24"/>
      <c r="Y476" s="24"/>
      <c r="Z476" s="24"/>
    </row>
    <row r="477" spans="1:26" ht="15.75" customHeight="1">
      <c r="A477" s="39"/>
      <c r="B477" s="24"/>
      <c r="C477" s="24"/>
      <c r="D477" s="24"/>
      <c r="E477" s="24"/>
      <c r="F477" s="24"/>
      <c r="G477" s="3"/>
      <c r="H477" s="24"/>
      <c r="I477" s="24"/>
      <c r="J477" s="24"/>
      <c r="K477" s="24"/>
      <c r="L477" s="24"/>
      <c r="M477" s="24"/>
      <c r="N477" s="24"/>
      <c r="O477" s="24"/>
      <c r="P477" s="24"/>
      <c r="Q477" s="24"/>
      <c r="R477" s="24"/>
      <c r="S477" s="24"/>
      <c r="T477" s="24"/>
      <c r="U477" s="24"/>
      <c r="V477" s="24"/>
      <c r="W477" s="24"/>
      <c r="X477" s="24"/>
      <c r="Y477" s="24"/>
      <c r="Z477" s="24"/>
    </row>
    <row r="478" spans="1:26" ht="15.75" customHeight="1">
      <c r="A478" s="39"/>
      <c r="B478" s="24"/>
      <c r="C478" s="24"/>
      <c r="D478" s="24"/>
      <c r="E478" s="24"/>
      <c r="F478" s="24"/>
      <c r="G478" s="3"/>
      <c r="H478" s="24"/>
      <c r="I478" s="24"/>
      <c r="J478" s="24"/>
      <c r="K478" s="24"/>
      <c r="L478" s="24"/>
      <c r="M478" s="24"/>
      <c r="N478" s="24"/>
      <c r="O478" s="24"/>
      <c r="P478" s="24"/>
      <c r="Q478" s="24"/>
      <c r="R478" s="24"/>
      <c r="S478" s="24"/>
      <c r="T478" s="24"/>
      <c r="U478" s="24"/>
      <c r="V478" s="24"/>
      <c r="W478" s="24"/>
      <c r="X478" s="24"/>
      <c r="Y478" s="24"/>
      <c r="Z478" s="24"/>
    </row>
    <row r="479" spans="1:26" ht="15.75" customHeight="1">
      <c r="A479" s="39"/>
      <c r="B479" s="24"/>
      <c r="C479" s="24"/>
      <c r="D479" s="24"/>
      <c r="E479" s="24"/>
      <c r="F479" s="24"/>
      <c r="G479" s="3"/>
      <c r="H479" s="24"/>
      <c r="I479" s="24"/>
      <c r="J479" s="24"/>
      <c r="K479" s="24"/>
      <c r="L479" s="24"/>
      <c r="M479" s="24"/>
      <c r="N479" s="24"/>
      <c r="O479" s="24"/>
      <c r="P479" s="24"/>
      <c r="Q479" s="24"/>
      <c r="R479" s="24"/>
      <c r="S479" s="24"/>
      <c r="T479" s="24"/>
      <c r="U479" s="24"/>
      <c r="V479" s="24"/>
      <c r="W479" s="24"/>
      <c r="X479" s="24"/>
      <c r="Y479" s="24"/>
      <c r="Z479" s="24"/>
    </row>
    <row r="480" spans="1:26" ht="15.75" customHeight="1">
      <c r="A480" s="39"/>
      <c r="B480" s="24"/>
      <c r="C480" s="24"/>
      <c r="D480" s="24"/>
      <c r="E480" s="24"/>
      <c r="F480" s="24"/>
      <c r="G480" s="3"/>
      <c r="H480" s="24"/>
      <c r="I480" s="24"/>
      <c r="J480" s="24"/>
      <c r="K480" s="24"/>
      <c r="L480" s="24"/>
      <c r="M480" s="24"/>
      <c r="N480" s="24"/>
      <c r="O480" s="24"/>
      <c r="P480" s="24"/>
      <c r="Q480" s="24"/>
      <c r="R480" s="24"/>
      <c r="S480" s="24"/>
      <c r="T480" s="24"/>
      <c r="U480" s="24"/>
      <c r="V480" s="24"/>
      <c r="W480" s="24"/>
      <c r="X480" s="24"/>
      <c r="Y480" s="24"/>
      <c r="Z480" s="24"/>
    </row>
    <row r="481" spans="1:26" ht="15.75" customHeight="1">
      <c r="A481" s="39"/>
      <c r="B481" s="24"/>
      <c r="C481" s="24"/>
      <c r="D481" s="24"/>
      <c r="E481" s="24"/>
      <c r="F481" s="24"/>
      <c r="G481" s="3"/>
      <c r="H481" s="24"/>
      <c r="I481" s="24"/>
      <c r="J481" s="24"/>
      <c r="K481" s="24"/>
      <c r="L481" s="24"/>
      <c r="M481" s="24"/>
      <c r="N481" s="24"/>
      <c r="O481" s="24"/>
      <c r="P481" s="24"/>
      <c r="Q481" s="24"/>
      <c r="R481" s="24"/>
      <c r="S481" s="24"/>
      <c r="T481" s="24"/>
      <c r="U481" s="24"/>
      <c r="V481" s="24"/>
      <c r="W481" s="24"/>
      <c r="X481" s="24"/>
      <c r="Y481" s="24"/>
      <c r="Z481" s="24"/>
    </row>
    <row r="482" spans="1:26" ht="15.75" customHeight="1">
      <c r="A482" s="39"/>
      <c r="B482" s="24"/>
      <c r="C482" s="24"/>
      <c r="D482" s="24"/>
      <c r="E482" s="24"/>
      <c r="F482" s="24"/>
      <c r="G482" s="3"/>
      <c r="H482" s="24"/>
      <c r="I482" s="24"/>
      <c r="J482" s="24"/>
      <c r="K482" s="24"/>
      <c r="L482" s="24"/>
      <c r="M482" s="24"/>
      <c r="N482" s="24"/>
      <c r="O482" s="24"/>
      <c r="P482" s="24"/>
      <c r="Q482" s="24"/>
      <c r="R482" s="24"/>
      <c r="S482" s="24"/>
      <c r="T482" s="24"/>
      <c r="U482" s="24"/>
      <c r="V482" s="24"/>
      <c r="W482" s="24"/>
      <c r="X482" s="24"/>
      <c r="Y482" s="24"/>
      <c r="Z482" s="24"/>
    </row>
    <row r="483" spans="1:26" ht="15.75" customHeight="1">
      <c r="A483" s="39"/>
      <c r="B483" s="24"/>
      <c r="C483" s="24"/>
      <c r="D483" s="24"/>
      <c r="E483" s="24"/>
      <c r="F483" s="24"/>
      <c r="G483" s="3"/>
      <c r="H483" s="24"/>
      <c r="I483" s="24"/>
      <c r="J483" s="24"/>
      <c r="K483" s="24"/>
      <c r="L483" s="24"/>
      <c r="M483" s="24"/>
      <c r="N483" s="24"/>
      <c r="O483" s="24"/>
      <c r="P483" s="24"/>
      <c r="Q483" s="24"/>
      <c r="R483" s="24"/>
      <c r="S483" s="24"/>
      <c r="T483" s="24"/>
      <c r="U483" s="24"/>
      <c r="V483" s="24"/>
      <c r="W483" s="24"/>
      <c r="X483" s="24"/>
      <c r="Y483" s="24"/>
      <c r="Z483" s="24"/>
    </row>
    <row r="484" spans="1:26" ht="15.75" customHeight="1">
      <c r="A484" s="39"/>
      <c r="B484" s="24"/>
      <c r="C484" s="24"/>
      <c r="D484" s="24"/>
      <c r="E484" s="24"/>
      <c r="F484" s="24"/>
      <c r="G484" s="3"/>
      <c r="H484" s="24"/>
      <c r="I484" s="24"/>
      <c r="J484" s="24"/>
      <c r="K484" s="24"/>
      <c r="L484" s="24"/>
      <c r="M484" s="24"/>
      <c r="N484" s="24"/>
      <c r="O484" s="24"/>
      <c r="P484" s="24"/>
      <c r="Q484" s="24"/>
      <c r="R484" s="24"/>
      <c r="S484" s="24"/>
      <c r="T484" s="24"/>
      <c r="U484" s="24"/>
      <c r="V484" s="24"/>
      <c r="W484" s="24"/>
      <c r="X484" s="24"/>
      <c r="Y484" s="24"/>
      <c r="Z484" s="24"/>
    </row>
    <row r="485" spans="1:26" ht="15.75" customHeight="1">
      <c r="A485" s="39"/>
      <c r="B485" s="24"/>
      <c r="C485" s="24"/>
      <c r="D485" s="24"/>
      <c r="E485" s="24"/>
      <c r="F485" s="24"/>
      <c r="G485" s="3"/>
      <c r="H485" s="24"/>
      <c r="I485" s="24"/>
      <c r="J485" s="24"/>
      <c r="K485" s="24"/>
      <c r="L485" s="24"/>
      <c r="M485" s="24"/>
      <c r="N485" s="24"/>
      <c r="O485" s="24"/>
      <c r="P485" s="24"/>
      <c r="Q485" s="24"/>
      <c r="R485" s="24"/>
      <c r="S485" s="24"/>
      <c r="T485" s="24"/>
      <c r="U485" s="24"/>
      <c r="V485" s="24"/>
      <c r="W485" s="24"/>
      <c r="X485" s="24"/>
      <c r="Y485" s="24"/>
      <c r="Z485" s="24"/>
    </row>
    <row r="486" spans="1:26" ht="15.75" customHeight="1">
      <c r="A486" s="39"/>
      <c r="B486" s="24"/>
      <c r="C486" s="24"/>
      <c r="D486" s="24"/>
      <c r="E486" s="24"/>
      <c r="F486" s="24"/>
      <c r="G486" s="3"/>
      <c r="H486" s="24"/>
      <c r="I486" s="24"/>
      <c r="J486" s="24"/>
      <c r="K486" s="24"/>
      <c r="L486" s="24"/>
      <c r="M486" s="24"/>
      <c r="N486" s="24"/>
      <c r="O486" s="24"/>
      <c r="P486" s="24"/>
      <c r="Q486" s="24"/>
      <c r="R486" s="24"/>
      <c r="S486" s="24"/>
      <c r="T486" s="24"/>
      <c r="U486" s="24"/>
      <c r="V486" s="24"/>
      <c r="W486" s="24"/>
      <c r="X486" s="24"/>
      <c r="Y486" s="24"/>
      <c r="Z486" s="24"/>
    </row>
    <row r="487" spans="1:26" ht="15.75" customHeight="1">
      <c r="A487" s="39"/>
      <c r="B487" s="24"/>
      <c r="C487" s="24"/>
      <c r="D487" s="24"/>
      <c r="E487" s="24"/>
      <c r="F487" s="24"/>
      <c r="G487" s="3"/>
      <c r="H487" s="24"/>
      <c r="I487" s="24"/>
      <c r="J487" s="24"/>
      <c r="K487" s="24"/>
      <c r="L487" s="24"/>
      <c r="M487" s="24"/>
      <c r="N487" s="24"/>
      <c r="O487" s="24"/>
      <c r="P487" s="24"/>
      <c r="Q487" s="24"/>
      <c r="R487" s="24"/>
      <c r="S487" s="24"/>
      <c r="T487" s="24"/>
      <c r="U487" s="24"/>
      <c r="V487" s="24"/>
      <c r="W487" s="24"/>
      <c r="X487" s="24"/>
      <c r="Y487" s="24"/>
      <c r="Z487" s="24"/>
    </row>
    <row r="488" spans="1:26" ht="15.75" customHeight="1">
      <c r="A488" s="39"/>
      <c r="B488" s="24"/>
      <c r="C488" s="24"/>
      <c r="D488" s="24"/>
      <c r="E488" s="24"/>
      <c r="F488" s="24"/>
      <c r="G488" s="3"/>
      <c r="H488" s="24"/>
      <c r="I488" s="24"/>
      <c r="J488" s="24"/>
      <c r="K488" s="24"/>
      <c r="L488" s="24"/>
      <c r="M488" s="24"/>
      <c r="N488" s="24"/>
      <c r="O488" s="24"/>
      <c r="P488" s="24"/>
      <c r="Q488" s="24"/>
      <c r="R488" s="24"/>
      <c r="S488" s="24"/>
      <c r="T488" s="24"/>
      <c r="U488" s="24"/>
      <c r="V488" s="24"/>
      <c r="W488" s="24"/>
      <c r="X488" s="24"/>
      <c r="Y488" s="24"/>
      <c r="Z488" s="24"/>
    </row>
    <row r="489" spans="1:26" ht="15.75" customHeight="1">
      <c r="A489" s="39"/>
      <c r="B489" s="24"/>
      <c r="C489" s="24"/>
      <c r="D489" s="24"/>
      <c r="E489" s="24"/>
      <c r="F489" s="24"/>
      <c r="G489" s="3"/>
      <c r="H489" s="24"/>
      <c r="I489" s="24"/>
      <c r="J489" s="24"/>
      <c r="K489" s="24"/>
      <c r="L489" s="24"/>
      <c r="M489" s="24"/>
      <c r="N489" s="24"/>
      <c r="O489" s="24"/>
      <c r="P489" s="24"/>
      <c r="Q489" s="24"/>
      <c r="R489" s="24"/>
      <c r="S489" s="24"/>
      <c r="T489" s="24"/>
      <c r="U489" s="24"/>
      <c r="V489" s="24"/>
      <c r="W489" s="24"/>
      <c r="X489" s="24"/>
      <c r="Y489" s="24"/>
      <c r="Z489" s="24"/>
    </row>
    <row r="490" spans="1:26" ht="15.75" customHeight="1">
      <c r="A490" s="39"/>
      <c r="B490" s="24"/>
      <c r="C490" s="24"/>
      <c r="D490" s="24"/>
      <c r="E490" s="24"/>
      <c r="F490" s="24"/>
      <c r="G490" s="3"/>
      <c r="H490" s="24"/>
      <c r="I490" s="24"/>
      <c r="J490" s="24"/>
      <c r="K490" s="24"/>
      <c r="L490" s="24"/>
      <c r="M490" s="24"/>
      <c r="N490" s="24"/>
      <c r="O490" s="24"/>
      <c r="P490" s="24"/>
      <c r="Q490" s="24"/>
      <c r="R490" s="24"/>
      <c r="S490" s="24"/>
      <c r="T490" s="24"/>
      <c r="U490" s="24"/>
      <c r="V490" s="24"/>
      <c r="W490" s="24"/>
      <c r="X490" s="24"/>
      <c r="Y490" s="24"/>
      <c r="Z490" s="24"/>
    </row>
    <row r="491" spans="1:26" ht="15.75" customHeight="1">
      <c r="A491" s="39"/>
      <c r="B491" s="24"/>
      <c r="C491" s="24"/>
      <c r="D491" s="24"/>
      <c r="E491" s="24"/>
      <c r="F491" s="24"/>
      <c r="G491" s="3"/>
      <c r="H491" s="24"/>
      <c r="I491" s="24"/>
      <c r="J491" s="24"/>
      <c r="K491" s="24"/>
      <c r="L491" s="24"/>
      <c r="M491" s="24"/>
      <c r="N491" s="24"/>
      <c r="O491" s="24"/>
      <c r="P491" s="24"/>
      <c r="Q491" s="24"/>
      <c r="R491" s="24"/>
      <c r="S491" s="24"/>
      <c r="T491" s="24"/>
      <c r="U491" s="24"/>
      <c r="V491" s="24"/>
      <c r="W491" s="24"/>
      <c r="X491" s="24"/>
      <c r="Y491" s="24"/>
      <c r="Z491" s="24"/>
    </row>
    <row r="492" spans="1:26" ht="15.75" customHeight="1">
      <c r="A492" s="39"/>
      <c r="B492" s="24"/>
      <c r="C492" s="24"/>
      <c r="D492" s="24"/>
      <c r="E492" s="24"/>
      <c r="F492" s="24"/>
      <c r="G492" s="3"/>
      <c r="H492" s="24"/>
      <c r="I492" s="24"/>
      <c r="J492" s="24"/>
      <c r="K492" s="24"/>
      <c r="L492" s="24"/>
      <c r="M492" s="24"/>
      <c r="N492" s="24"/>
      <c r="O492" s="24"/>
      <c r="P492" s="24"/>
      <c r="Q492" s="24"/>
      <c r="R492" s="24"/>
      <c r="S492" s="24"/>
      <c r="T492" s="24"/>
      <c r="U492" s="24"/>
      <c r="V492" s="24"/>
      <c r="W492" s="24"/>
      <c r="X492" s="24"/>
      <c r="Y492" s="24"/>
      <c r="Z492" s="24"/>
    </row>
    <row r="493" spans="1:26" ht="15.75" customHeight="1">
      <c r="A493" s="39"/>
      <c r="B493" s="24"/>
      <c r="C493" s="24"/>
      <c r="D493" s="24"/>
      <c r="E493" s="24"/>
      <c r="F493" s="24"/>
      <c r="G493" s="3"/>
      <c r="H493" s="24"/>
      <c r="I493" s="24"/>
      <c r="J493" s="24"/>
      <c r="K493" s="24"/>
      <c r="L493" s="24"/>
      <c r="M493" s="24"/>
      <c r="N493" s="24"/>
      <c r="O493" s="24"/>
      <c r="P493" s="24"/>
      <c r="Q493" s="24"/>
      <c r="R493" s="24"/>
      <c r="S493" s="24"/>
      <c r="T493" s="24"/>
      <c r="U493" s="24"/>
      <c r="V493" s="24"/>
      <c r="W493" s="24"/>
      <c r="X493" s="24"/>
      <c r="Y493" s="24"/>
      <c r="Z493" s="24"/>
    </row>
    <row r="494" spans="1:26" ht="15.75" customHeight="1">
      <c r="A494" s="39"/>
      <c r="B494" s="24"/>
      <c r="C494" s="24"/>
      <c r="D494" s="24"/>
      <c r="E494" s="24"/>
      <c r="F494" s="24"/>
      <c r="G494" s="3"/>
      <c r="H494" s="24"/>
      <c r="I494" s="24"/>
      <c r="J494" s="24"/>
      <c r="K494" s="24"/>
      <c r="L494" s="24"/>
      <c r="M494" s="24"/>
      <c r="N494" s="24"/>
      <c r="O494" s="24"/>
      <c r="P494" s="24"/>
      <c r="Q494" s="24"/>
      <c r="R494" s="24"/>
      <c r="S494" s="24"/>
      <c r="T494" s="24"/>
      <c r="U494" s="24"/>
      <c r="V494" s="24"/>
      <c r="W494" s="24"/>
      <c r="X494" s="24"/>
      <c r="Y494" s="24"/>
      <c r="Z494" s="24"/>
    </row>
    <row r="495" spans="1:26" ht="15.75" customHeight="1">
      <c r="A495" s="39"/>
      <c r="B495" s="24"/>
      <c r="C495" s="24"/>
      <c r="D495" s="24"/>
      <c r="E495" s="24"/>
      <c r="F495" s="24"/>
      <c r="G495" s="3"/>
      <c r="H495" s="24"/>
      <c r="I495" s="24"/>
      <c r="J495" s="24"/>
      <c r="K495" s="24"/>
      <c r="L495" s="24"/>
      <c r="M495" s="24"/>
      <c r="N495" s="24"/>
      <c r="O495" s="24"/>
      <c r="P495" s="24"/>
      <c r="Q495" s="24"/>
      <c r="R495" s="24"/>
      <c r="S495" s="24"/>
      <c r="T495" s="24"/>
      <c r="U495" s="24"/>
      <c r="V495" s="24"/>
      <c r="W495" s="24"/>
      <c r="X495" s="24"/>
      <c r="Y495" s="24"/>
      <c r="Z495" s="24"/>
    </row>
    <row r="496" spans="1:26" ht="15.75" customHeight="1">
      <c r="A496" s="39"/>
      <c r="B496" s="24"/>
      <c r="C496" s="24"/>
      <c r="D496" s="24"/>
      <c r="E496" s="24"/>
      <c r="F496" s="24"/>
      <c r="G496" s="3"/>
      <c r="H496" s="24"/>
      <c r="I496" s="24"/>
      <c r="J496" s="24"/>
      <c r="K496" s="24"/>
      <c r="L496" s="24"/>
      <c r="M496" s="24"/>
      <c r="N496" s="24"/>
      <c r="O496" s="24"/>
      <c r="P496" s="24"/>
      <c r="Q496" s="24"/>
      <c r="R496" s="24"/>
      <c r="S496" s="24"/>
      <c r="T496" s="24"/>
      <c r="U496" s="24"/>
      <c r="V496" s="24"/>
      <c r="W496" s="24"/>
      <c r="X496" s="24"/>
      <c r="Y496" s="24"/>
      <c r="Z496" s="24"/>
    </row>
    <row r="497" spans="1:26" ht="15.75" customHeight="1">
      <c r="A497" s="39"/>
      <c r="B497" s="24"/>
      <c r="C497" s="24"/>
      <c r="D497" s="24"/>
      <c r="E497" s="24"/>
      <c r="F497" s="24"/>
      <c r="G497" s="3"/>
      <c r="H497" s="24"/>
      <c r="I497" s="24"/>
      <c r="J497" s="24"/>
      <c r="K497" s="24"/>
      <c r="L497" s="24"/>
      <c r="M497" s="24"/>
      <c r="N497" s="24"/>
      <c r="O497" s="24"/>
      <c r="P497" s="24"/>
      <c r="Q497" s="24"/>
      <c r="R497" s="24"/>
      <c r="S497" s="24"/>
      <c r="T497" s="24"/>
      <c r="U497" s="24"/>
      <c r="V497" s="24"/>
      <c r="W497" s="24"/>
      <c r="X497" s="24"/>
      <c r="Y497" s="24"/>
      <c r="Z497" s="24"/>
    </row>
    <row r="498" spans="1:26" ht="15.75" customHeight="1">
      <c r="A498" s="39"/>
      <c r="B498" s="24"/>
      <c r="C498" s="24"/>
      <c r="D498" s="24"/>
      <c r="E498" s="24"/>
      <c r="F498" s="24"/>
      <c r="G498" s="3"/>
      <c r="H498" s="24"/>
      <c r="I498" s="24"/>
      <c r="J498" s="24"/>
      <c r="K498" s="24"/>
      <c r="L498" s="24"/>
      <c r="M498" s="24"/>
      <c r="N498" s="24"/>
      <c r="O498" s="24"/>
      <c r="P498" s="24"/>
      <c r="Q498" s="24"/>
      <c r="R498" s="24"/>
      <c r="S498" s="24"/>
      <c r="T498" s="24"/>
      <c r="U498" s="24"/>
      <c r="V498" s="24"/>
      <c r="W498" s="24"/>
      <c r="X498" s="24"/>
      <c r="Y498" s="24"/>
      <c r="Z498" s="24"/>
    </row>
    <row r="499" spans="1:26" ht="15.75" customHeight="1">
      <c r="A499" s="39"/>
      <c r="B499" s="24"/>
      <c r="C499" s="24"/>
      <c r="D499" s="24"/>
      <c r="E499" s="24"/>
      <c r="F499" s="24"/>
      <c r="G499" s="3"/>
      <c r="H499" s="24"/>
      <c r="I499" s="24"/>
      <c r="J499" s="24"/>
      <c r="K499" s="24"/>
      <c r="L499" s="24"/>
      <c r="M499" s="24"/>
      <c r="N499" s="24"/>
      <c r="O499" s="24"/>
      <c r="P499" s="24"/>
      <c r="Q499" s="24"/>
      <c r="R499" s="24"/>
      <c r="S499" s="24"/>
      <c r="T499" s="24"/>
      <c r="U499" s="24"/>
      <c r="V499" s="24"/>
      <c r="W499" s="24"/>
      <c r="X499" s="24"/>
      <c r="Y499" s="24"/>
      <c r="Z499" s="24"/>
    </row>
    <row r="500" spans="1:26" ht="15.75" customHeight="1">
      <c r="A500" s="39"/>
      <c r="B500" s="24"/>
      <c r="C500" s="24"/>
      <c r="D500" s="24"/>
      <c r="E500" s="24"/>
      <c r="F500" s="24"/>
      <c r="G500" s="3"/>
      <c r="H500" s="24"/>
      <c r="I500" s="24"/>
      <c r="J500" s="24"/>
      <c r="K500" s="24"/>
      <c r="L500" s="24"/>
      <c r="M500" s="24"/>
      <c r="N500" s="24"/>
      <c r="O500" s="24"/>
      <c r="P500" s="24"/>
      <c r="Q500" s="24"/>
      <c r="R500" s="24"/>
      <c r="S500" s="24"/>
      <c r="T500" s="24"/>
      <c r="U500" s="24"/>
      <c r="V500" s="24"/>
      <c r="W500" s="24"/>
      <c r="X500" s="24"/>
      <c r="Y500" s="24"/>
      <c r="Z500" s="24"/>
    </row>
    <row r="501" spans="1:26" ht="15.75" customHeight="1">
      <c r="A501" s="39"/>
      <c r="B501" s="24"/>
      <c r="C501" s="24"/>
      <c r="D501" s="24"/>
      <c r="E501" s="24"/>
      <c r="F501" s="24"/>
      <c r="G501" s="3"/>
      <c r="H501" s="24"/>
      <c r="I501" s="24"/>
      <c r="J501" s="24"/>
      <c r="K501" s="24"/>
      <c r="L501" s="24"/>
      <c r="M501" s="24"/>
      <c r="N501" s="24"/>
      <c r="O501" s="24"/>
      <c r="P501" s="24"/>
      <c r="Q501" s="24"/>
      <c r="R501" s="24"/>
      <c r="S501" s="24"/>
      <c r="T501" s="24"/>
      <c r="U501" s="24"/>
      <c r="V501" s="24"/>
      <c r="W501" s="24"/>
      <c r="X501" s="24"/>
      <c r="Y501" s="24"/>
      <c r="Z501" s="24"/>
    </row>
    <row r="502" spans="1:26" ht="15.75" customHeight="1">
      <c r="A502" s="39"/>
      <c r="B502" s="24"/>
      <c r="C502" s="24"/>
      <c r="D502" s="24"/>
      <c r="E502" s="24"/>
      <c r="F502" s="24"/>
      <c r="G502" s="3"/>
      <c r="H502" s="24"/>
      <c r="I502" s="24"/>
      <c r="J502" s="24"/>
      <c r="K502" s="24"/>
      <c r="L502" s="24"/>
      <c r="M502" s="24"/>
      <c r="N502" s="24"/>
      <c r="O502" s="24"/>
      <c r="P502" s="24"/>
      <c r="Q502" s="24"/>
      <c r="R502" s="24"/>
      <c r="S502" s="24"/>
      <c r="T502" s="24"/>
      <c r="U502" s="24"/>
      <c r="V502" s="24"/>
      <c r="W502" s="24"/>
      <c r="X502" s="24"/>
      <c r="Y502" s="24"/>
      <c r="Z502" s="24"/>
    </row>
    <row r="503" spans="1:26" ht="15.75" customHeight="1">
      <c r="A503" s="39"/>
      <c r="B503" s="24"/>
      <c r="C503" s="24"/>
      <c r="D503" s="24"/>
      <c r="E503" s="24"/>
      <c r="F503" s="24"/>
      <c r="G503" s="3"/>
      <c r="H503" s="24"/>
      <c r="I503" s="24"/>
      <c r="J503" s="24"/>
      <c r="K503" s="24"/>
      <c r="L503" s="24"/>
      <c r="M503" s="24"/>
      <c r="N503" s="24"/>
      <c r="O503" s="24"/>
      <c r="P503" s="24"/>
      <c r="Q503" s="24"/>
      <c r="R503" s="24"/>
      <c r="S503" s="24"/>
      <c r="T503" s="24"/>
      <c r="U503" s="24"/>
      <c r="V503" s="24"/>
      <c r="W503" s="24"/>
      <c r="X503" s="24"/>
      <c r="Y503" s="24"/>
      <c r="Z503" s="24"/>
    </row>
    <row r="504" spans="1:26" ht="15.75" customHeight="1">
      <c r="A504" s="39"/>
      <c r="B504" s="24"/>
      <c r="C504" s="24"/>
      <c r="D504" s="24"/>
      <c r="E504" s="24"/>
      <c r="F504" s="24"/>
      <c r="G504" s="3"/>
      <c r="H504" s="24"/>
      <c r="I504" s="24"/>
      <c r="J504" s="24"/>
      <c r="K504" s="24"/>
      <c r="L504" s="24"/>
      <c r="M504" s="24"/>
      <c r="N504" s="24"/>
      <c r="O504" s="24"/>
      <c r="P504" s="24"/>
      <c r="Q504" s="24"/>
      <c r="R504" s="24"/>
      <c r="S504" s="24"/>
      <c r="T504" s="24"/>
      <c r="U504" s="24"/>
      <c r="V504" s="24"/>
      <c r="W504" s="24"/>
      <c r="X504" s="24"/>
      <c r="Y504" s="24"/>
      <c r="Z504" s="24"/>
    </row>
    <row r="505" spans="1:26" ht="15.75" customHeight="1">
      <c r="A505" s="39"/>
      <c r="B505" s="24"/>
      <c r="C505" s="24"/>
      <c r="D505" s="24"/>
      <c r="E505" s="24"/>
      <c r="F505" s="24"/>
      <c r="G505" s="3"/>
      <c r="H505" s="24"/>
      <c r="I505" s="24"/>
      <c r="J505" s="24"/>
      <c r="K505" s="24"/>
      <c r="L505" s="24"/>
      <c r="M505" s="24"/>
      <c r="N505" s="24"/>
      <c r="O505" s="24"/>
      <c r="P505" s="24"/>
      <c r="Q505" s="24"/>
      <c r="R505" s="24"/>
      <c r="S505" s="24"/>
      <c r="T505" s="24"/>
      <c r="U505" s="24"/>
      <c r="V505" s="24"/>
      <c r="W505" s="24"/>
      <c r="X505" s="24"/>
      <c r="Y505" s="24"/>
      <c r="Z505" s="24"/>
    </row>
    <row r="506" spans="1:26" ht="15.75" customHeight="1">
      <c r="A506" s="39"/>
      <c r="B506" s="24"/>
      <c r="C506" s="24"/>
      <c r="D506" s="24"/>
      <c r="E506" s="24"/>
      <c r="F506" s="24"/>
      <c r="G506" s="3"/>
      <c r="H506" s="24"/>
      <c r="I506" s="24"/>
      <c r="J506" s="24"/>
      <c r="K506" s="24"/>
      <c r="L506" s="24"/>
      <c r="M506" s="24"/>
      <c r="N506" s="24"/>
      <c r="O506" s="24"/>
      <c r="P506" s="24"/>
      <c r="Q506" s="24"/>
      <c r="R506" s="24"/>
      <c r="S506" s="24"/>
      <c r="T506" s="24"/>
      <c r="U506" s="24"/>
      <c r="V506" s="24"/>
      <c r="W506" s="24"/>
      <c r="X506" s="24"/>
      <c r="Y506" s="24"/>
      <c r="Z506" s="24"/>
    </row>
    <row r="507" spans="1:26" ht="15.75" customHeight="1">
      <c r="A507" s="39"/>
      <c r="B507" s="24"/>
      <c r="C507" s="24"/>
      <c r="D507" s="24"/>
      <c r="E507" s="24"/>
      <c r="F507" s="24"/>
      <c r="G507" s="3"/>
      <c r="H507" s="24"/>
      <c r="I507" s="24"/>
      <c r="J507" s="24"/>
      <c r="K507" s="24"/>
      <c r="L507" s="24"/>
      <c r="M507" s="24"/>
      <c r="N507" s="24"/>
      <c r="O507" s="24"/>
      <c r="P507" s="24"/>
      <c r="Q507" s="24"/>
      <c r="R507" s="24"/>
      <c r="S507" s="24"/>
      <c r="T507" s="24"/>
      <c r="U507" s="24"/>
      <c r="V507" s="24"/>
      <c r="W507" s="24"/>
      <c r="X507" s="24"/>
      <c r="Y507" s="24"/>
      <c r="Z507" s="24"/>
    </row>
    <row r="508" spans="1:26" ht="15.75" customHeight="1">
      <c r="A508" s="39"/>
      <c r="B508" s="24"/>
      <c r="C508" s="24"/>
      <c r="D508" s="24"/>
      <c r="E508" s="24"/>
      <c r="F508" s="24"/>
      <c r="G508" s="3"/>
      <c r="H508" s="24"/>
      <c r="I508" s="24"/>
      <c r="J508" s="24"/>
      <c r="K508" s="24"/>
      <c r="L508" s="24"/>
      <c r="M508" s="24"/>
      <c r="N508" s="24"/>
      <c r="O508" s="24"/>
      <c r="P508" s="24"/>
      <c r="Q508" s="24"/>
      <c r="R508" s="24"/>
      <c r="S508" s="24"/>
      <c r="T508" s="24"/>
      <c r="U508" s="24"/>
      <c r="V508" s="24"/>
      <c r="W508" s="24"/>
      <c r="X508" s="24"/>
      <c r="Y508" s="24"/>
      <c r="Z508" s="24"/>
    </row>
    <row r="509" spans="1:26" ht="15.75" customHeight="1">
      <c r="A509" s="39"/>
      <c r="B509" s="24"/>
      <c r="C509" s="24"/>
      <c r="D509" s="24"/>
      <c r="E509" s="24"/>
      <c r="F509" s="24"/>
      <c r="G509" s="3"/>
      <c r="H509" s="24"/>
      <c r="I509" s="24"/>
      <c r="J509" s="24"/>
      <c r="K509" s="24"/>
      <c r="L509" s="24"/>
      <c r="M509" s="24"/>
      <c r="N509" s="24"/>
      <c r="O509" s="24"/>
      <c r="P509" s="24"/>
      <c r="Q509" s="24"/>
      <c r="R509" s="24"/>
      <c r="S509" s="24"/>
      <c r="T509" s="24"/>
      <c r="U509" s="24"/>
      <c r="V509" s="24"/>
      <c r="W509" s="24"/>
      <c r="X509" s="24"/>
      <c r="Y509" s="24"/>
      <c r="Z509" s="24"/>
    </row>
    <row r="510" spans="1:26" ht="15.75" customHeight="1">
      <c r="A510" s="39"/>
      <c r="B510" s="24"/>
      <c r="C510" s="24"/>
      <c r="D510" s="24"/>
      <c r="E510" s="24"/>
      <c r="F510" s="24"/>
      <c r="G510" s="3"/>
      <c r="H510" s="24"/>
      <c r="I510" s="24"/>
      <c r="J510" s="24"/>
      <c r="K510" s="24"/>
      <c r="L510" s="24"/>
      <c r="M510" s="24"/>
      <c r="N510" s="24"/>
      <c r="O510" s="24"/>
      <c r="P510" s="24"/>
      <c r="Q510" s="24"/>
      <c r="R510" s="24"/>
      <c r="S510" s="24"/>
      <c r="T510" s="24"/>
      <c r="U510" s="24"/>
      <c r="V510" s="24"/>
      <c r="W510" s="24"/>
      <c r="X510" s="24"/>
      <c r="Y510" s="24"/>
      <c r="Z510" s="24"/>
    </row>
    <row r="511" spans="1:26" ht="15.75" customHeight="1">
      <c r="A511" s="39"/>
      <c r="B511" s="24"/>
      <c r="C511" s="24"/>
      <c r="D511" s="24"/>
      <c r="E511" s="24"/>
      <c r="F511" s="24"/>
      <c r="G511" s="3"/>
      <c r="H511" s="24"/>
      <c r="I511" s="24"/>
      <c r="J511" s="24"/>
      <c r="K511" s="24"/>
      <c r="L511" s="24"/>
      <c r="M511" s="24"/>
      <c r="N511" s="24"/>
      <c r="O511" s="24"/>
      <c r="P511" s="24"/>
      <c r="Q511" s="24"/>
      <c r="R511" s="24"/>
      <c r="S511" s="24"/>
      <c r="T511" s="24"/>
      <c r="U511" s="24"/>
      <c r="V511" s="24"/>
      <c r="W511" s="24"/>
      <c r="X511" s="24"/>
      <c r="Y511" s="24"/>
      <c r="Z511" s="24"/>
    </row>
    <row r="512" spans="1:26" ht="15.75" customHeight="1">
      <c r="A512" s="39"/>
      <c r="B512" s="24"/>
      <c r="C512" s="24"/>
      <c r="D512" s="24"/>
      <c r="E512" s="24"/>
      <c r="F512" s="24"/>
      <c r="G512" s="3"/>
      <c r="H512" s="24"/>
      <c r="I512" s="24"/>
      <c r="J512" s="24"/>
      <c r="K512" s="24"/>
      <c r="L512" s="24"/>
      <c r="M512" s="24"/>
      <c r="N512" s="24"/>
      <c r="O512" s="24"/>
      <c r="P512" s="24"/>
      <c r="Q512" s="24"/>
      <c r="R512" s="24"/>
      <c r="S512" s="24"/>
      <c r="T512" s="24"/>
      <c r="U512" s="24"/>
      <c r="V512" s="24"/>
      <c r="W512" s="24"/>
      <c r="X512" s="24"/>
      <c r="Y512" s="24"/>
      <c r="Z512" s="24"/>
    </row>
    <row r="513" spans="1:26" ht="15.75" customHeight="1">
      <c r="A513" s="39"/>
      <c r="B513" s="24"/>
      <c r="C513" s="24"/>
      <c r="D513" s="24"/>
      <c r="E513" s="24"/>
      <c r="F513" s="24"/>
      <c r="G513" s="3"/>
      <c r="H513" s="24"/>
      <c r="I513" s="24"/>
      <c r="J513" s="24"/>
      <c r="K513" s="24"/>
      <c r="L513" s="24"/>
      <c r="M513" s="24"/>
      <c r="N513" s="24"/>
      <c r="O513" s="24"/>
      <c r="P513" s="24"/>
      <c r="Q513" s="24"/>
      <c r="R513" s="24"/>
      <c r="S513" s="24"/>
      <c r="T513" s="24"/>
      <c r="U513" s="24"/>
      <c r="V513" s="24"/>
      <c r="W513" s="24"/>
      <c r="X513" s="24"/>
      <c r="Y513" s="24"/>
      <c r="Z513" s="24"/>
    </row>
    <row r="514" spans="1:26" ht="15.75" customHeight="1">
      <c r="A514" s="39"/>
      <c r="B514" s="24"/>
      <c r="C514" s="24"/>
      <c r="D514" s="24"/>
      <c r="E514" s="24"/>
      <c r="F514" s="24"/>
      <c r="G514" s="3"/>
      <c r="H514" s="24"/>
      <c r="I514" s="24"/>
      <c r="J514" s="24"/>
      <c r="K514" s="24"/>
      <c r="L514" s="24"/>
      <c r="M514" s="24"/>
      <c r="N514" s="24"/>
      <c r="O514" s="24"/>
      <c r="P514" s="24"/>
      <c r="Q514" s="24"/>
      <c r="R514" s="24"/>
      <c r="S514" s="24"/>
      <c r="T514" s="24"/>
      <c r="U514" s="24"/>
      <c r="V514" s="24"/>
      <c r="W514" s="24"/>
      <c r="X514" s="24"/>
      <c r="Y514" s="24"/>
      <c r="Z514" s="24"/>
    </row>
    <row r="515" spans="1:26" ht="15.75" customHeight="1">
      <c r="A515" s="39"/>
      <c r="B515" s="24"/>
      <c r="C515" s="24"/>
      <c r="D515" s="24"/>
      <c r="E515" s="24"/>
      <c r="F515" s="24"/>
      <c r="G515" s="3"/>
      <c r="H515" s="24"/>
      <c r="I515" s="24"/>
      <c r="J515" s="24"/>
      <c r="K515" s="24"/>
      <c r="L515" s="24"/>
      <c r="M515" s="24"/>
      <c r="N515" s="24"/>
      <c r="O515" s="24"/>
      <c r="P515" s="24"/>
      <c r="Q515" s="24"/>
      <c r="R515" s="24"/>
      <c r="S515" s="24"/>
      <c r="T515" s="24"/>
      <c r="U515" s="24"/>
      <c r="V515" s="24"/>
      <c r="W515" s="24"/>
      <c r="X515" s="24"/>
      <c r="Y515" s="24"/>
      <c r="Z515" s="24"/>
    </row>
    <row r="516" spans="1:26" ht="15.75" customHeight="1">
      <c r="A516" s="39"/>
      <c r="B516" s="24"/>
      <c r="C516" s="24"/>
      <c r="D516" s="24"/>
      <c r="E516" s="24"/>
      <c r="F516" s="24"/>
      <c r="G516" s="3"/>
      <c r="H516" s="24"/>
      <c r="I516" s="24"/>
      <c r="J516" s="24"/>
      <c r="K516" s="24"/>
      <c r="L516" s="24"/>
      <c r="M516" s="24"/>
      <c r="N516" s="24"/>
      <c r="O516" s="24"/>
      <c r="P516" s="24"/>
      <c r="Q516" s="24"/>
      <c r="R516" s="24"/>
      <c r="S516" s="24"/>
      <c r="T516" s="24"/>
      <c r="U516" s="24"/>
      <c r="V516" s="24"/>
      <c r="W516" s="24"/>
      <c r="X516" s="24"/>
      <c r="Y516" s="24"/>
      <c r="Z516" s="24"/>
    </row>
    <row r="517" spans="1:26" ht="15.75" customHeight="1">
      <c r="A517" s="39"/>
      <c r="B517" s="24"/>
      <c r="C517" s="24"/>
      <c r="D517" s="24"/>
      <c r="E517" s="24"/>
      <c r="F517" s="24"/>
      <c r="G517" s="3"/>
      <c r="H517" s="24"/>
      <c r="I517" s="24"/>
      <c r="J517" s="24"/>
      <c r="K517" s="24"/>
      <c r="L517" s="24"/>
      <c r="M517" s="24"/>
      <c r="N517" s="24"/>
      <c r="O517" s="24"/>
      <c r="P517" s="24"/>
      <c r="Q517" s="24"/>
      <c r="R517" s="24"/>
      <c r="S517" s="24"/>
      <c r="T517" s="24"/>
      <c r="U517" s="24"/>
      <c r="V517" s="24"/>
      <c r="W517" s="24"/>
      <c r="X517" s="24"/>
      <c r="Y517" s="24"/>
      <c r="Z517" s="24"/>
    </row>
    <row r="518" spans="1:26" ht="15.75" customHeight="1">
      <c r="A518" s="39"/>
      <c r="B518" s="24"/>
      <c r="C518" s="24"/>
      <c r="D518" s="24"/>
      <c r="E518" s="24"/>
      <c r="F518" s="24"/>
      <c r="G518" s="3"/>
      <c r="H518" s="24"/>
      <c r="I518" s="24"/>
      <c r="J518" s="24"/>
      <c r="K518" s="24"/>
      <c r="L518" s="24"/>
      <c r="M518" s="24"/>
      <c r="N518" s="24"/>
      <c r="O518" s="24"/>
      <c r="P518" s="24"/>
      <c r="Q518" s="24"/>
      <c r="R518" s="24"/>
      <c r="S518" s="24"/>
      <c r="T518" s="24"/>
      <c r="U518" s="24"/>
      <c r="V518" s="24"/>
      <c r="W518" s="24"/>
      <c r="X518" s="24"/>
      <c r="Y518" s="24"/>
      <c r="Z518" s="24"/>
    </row>
    <row r="519" spans="1:26" ht="15.75" customHeight="1">
      <c r="A519" s="39"/>
      <c r="B519" s="24"/>
      <c r="C519" s="24"/>
      <c r="D519" s="24"/>
      <c r="E519" s="24"/>
      <c r="F519" s="24"/>
      <c r="G519" s="3"/>
      <c r="H519" s="24"/>
      <c r="I519" s="24"/>
      <c r="J519" s="24"/>
      <c r="K519" s="24"/>
      <c r="L519" s="24"/>
      <c r="M519" s="24"/>
      <c r="N519" s="24"/>
      <c r="O519" s="24"/>
      <c r="P519" s="24"/>
      <c r="Q519" s="24"/>
      <c r="R519" s="24"/>
      <c r="S519" s="24"/>
      <c r="T519" s="24"/>
      <c r="U519" s="24"/>
      <c r="V519" s="24"/>
      <c r="W519" s="24"/>
      <c r="X519" s="24"/>
      <c r="Y519" s="24"/>
      <c r="Z519" s="24"/>
    </row>
    <row r="520" spans="1:26" ht="15.75" customHeight="1">
      <c r="A520" s="39"/>
      <c r="B520" s="24"/>
      <c r="C520" s="24"/>
      <c r="D520" s="24"/>
      <c r="E520" s="24"/>
      <c r="F520" s="24"/>
      <c r="G520" s="3"/>
      <c r="H520" s="24"/>
      <c r="I520" s="24"/>
      <c r="J520" s="24"/>
      <c r="K520" s="24"/>
      <c r="L520" s="24"/>
      <c r="M520" s="24"/>
      <c r="N520" s="24"/>
      <c r="O520" s="24"/>
      <c r="P520" s="24"/>
      <c r="Q520" s="24"/>
      <c r="R520" s="24"/>
      <c r="S520" s="24"/>
      <c r="T520" s="24"/>
      <c r="U520" s="24"/>
      <c r="V520" s="24"/>
      <c r="W520" s="24"/>
      <c r="X520" s="24"/>
      <c r="Y520" s="24"/>
      <c r="Z520" s="24"/>
    </row>
    <row r="521" spans="1:26" ht="15.75" customHeight="1">
      <c r="A521" s="39"/>
      <c r="B521" s="24"/>
      <c r="C521" s="24"/>
      <c r="D521" s="24"/>
      <c r="E521" s="24"/>
      <c r="F521" s="24"/>
      <c r="G521" s="3"/>
      <c r="H521" s="24"/>
      <c r="I521" s="24"/>
      <c r="J521" s="24"/>
      <c r="K521" s="24"/>
      <c r="L521" s="24"/>
      <c r="M521" s="24"/>
      <c r="N521" s="24"/>
      <c r="O521" s="24"/>
      <c r="P521" s="24"/>
      <c r="Q521" s="24"/>
      <c r="R521" s="24"/>
      <c r="S521" s="24"/>
      <c r="T521" s="24"/>
      <c r="U521" s="24"/>
      <c r="V521" s="24"/>
      <c r="W521" s="24"/>
      <c r="X521" s="24"/>
      <c r="Y521" s="24"/>
      <c r="Z521" s="24"/>
    </row>
    <row r="522" spans="1:26" ht="15.75" customHeight="1">
      <c r="A522" s="39"/>
      <c r="B522" s="24"/>
      <c r="C522" s="24"/>
      <c r="D522" s="24"/>
      <c r="E522" s="24"/>
      <c r="F522" s="24"/>
      <c r="G522" s="3"/>
      <c r="H522" s="24"/>
      <c r="I522" s="24"/>
      <c r="J522" s="24"/>
      <c r="K522" s="24"/>
      <c r="L522" s="24"/>
      <c r="M522" s="24"/>
      <c r="N522" s="24"/>
      <c r="O522" s="24"/>
      <c r="P522" s="24"/>
      <c r="Q522" s="24"/>
      <c r="R522" s="24"/>
      <c r="S522" s="24"/>
      <c r="T522" s="24"/>
      <c r="U522" s="24"/>
      <c r="V522" s="24"/>
      <c r="W522" s="24"/>
      <c r="X522" s="24"/>
      <c r="Y522" s="24"/>
      <c r="Z522" s="24"/>
    </row>
    <row r="523" spans="1:26" ht="15.75" customHeight="1">
      <c r="A523" s="39"/>
      <c r="B523" s="24"/>
      <c r="C523" s="24"/>
      <c r="D523" s="24"/>
      <c r="E523" s="24"/>
      <c r="F523" s="24"/>
      <c r="G523" s="3"/>
      <c r="H523" s="24"/>
      <c r="I523" s="24"/>
      <c r="J523" s="24"/>
      <c r="K523" s="24"/>
      <c r="L523" s="24"/>
      <c r="M523" s="24"/>
      <c r="N523" s="24"/>
      <c r="O523" s="24"/>
      <c r="P523" s="24"/>
      <c r="Q523" s="24"/>
      <c r="R523" s="24"/>
      <c r="S523" s="24"/>
      <c r="T523" s="24"/>
      <c r="U523" s="24"/>
      <c r="V523" s="24"/>
      <c r="W523" s="24"/>
      <c r="X523" s="24"/>
      <c r="Y523" s="24"/>
      <c r="Z523" s="24"/>
    </row>
    <row r="524" spans="1:26" ht="15.75" customHeight="1">
      <c r="A524" s="39"/>
      <c r="B524" s="24"/>
      <c r="C524" s="24"/>
      <c r="D524" s="24"/>
      <c r="E524" s="24"/>
      <c r="F524" s="24"/>
      <c r="G524" s="3"/>
      <c r="H524" s="24"/>
      <c r="I524" s="24"/>
      <c r="J524" s="24"/>
      <c r="K524" s="24"/>
      <c r="L524" s="24"/>
      <c r="M524" s="24"/>
      <c r="N524" s="24"/>
      <c r="O524" s="24"/>
      <c r="P524" s="24"/>
      <c r="Q524" s="24"/>
      <c r="R524" s="24"/>
      <c r="S524" s="24"/>
      <c r="T524" s="24"/>
      <c r="U524" s="24"/>
      <c r="V524" s="24"/>
      <c r="W524" s="24"/>
      <c r="X524" s="24"/>
      <c r="Y524" s="24"/>
      <c r="Z524" s="24"/>
    </row>
    <row r="525" spans="1:26" ht="15.75" customHeight="1">
      <c r="A525" s="39"/>
      <c r="B525" s="24"/>
      <c r="C525" s="24"/>
      <c r="D525" s="24"/>
      <c r="E525" s="24"/>
      <c r="F525" s="24"/>
      <c r="G525" s="3"/>
      <c r="H525" s="24"/>
      <c r="I525" s="24"/>
      <c r="J525" s="24"/>
      <c r="K525" s="24"/>
      <c r="L525" s="24"/>
      <c r="M525" s="24"/>
      <c r="N525" s="24"/>
      <c r="O525" s="24"/>
      <c r="P525" s="24"/>
      <c r="Q525" s="24"/>
      <c r="R525" s="24"/>
      <c r="S525" s="24"/>
      <c r="T525" s="24"/>
      <c r="U525" s="24"/>
      <c r="V525" s="24"/>
      <c r="W525" s="24"/>
      <c r="X525" s="24"/>
      <c r="Y525" s="24"/>
      <c r="Z525" s="24"/>
    </row>
    <row r="526" spans="1:26" ht="15.75" customHeight="1">
      <c r="A526" s="39"/>
      <c r="B526" s="24"/>
      <c r="C526" s="24"/>
      <c r="D526" s="24"/>
      <c r="E526" s="24"/>
      <c r="F526" s="24"/>
      <c r="G526" s="3"/>
      <c r="H526" s="24"/>
      <c r="I526" s="24"/>
      <c r="J526" s="24"/>
      <c r="K526" s="24"/>
      <c r="L526" s="24"/>
      <c r="M526" s="24"/>
      <c r="N526" s="24"/>
      <c r="O526" s="24"/>
      <c r="P526" s="24"/>
      <c r="Q526" s="24"/>
      <c r="R526" s="24"/>
      <c r="S526" s="24"/>
      <c r="T526" s="24"/>
      <c r="U526" s="24"/>
      <c r="V526" s="24"/>
      <c r="W526" s="24"/>
      <c r="X526" s="24"/>
      <c r="Y526" s="24"/>
      <c r="Z526" s="24"/>
    </row>
    <row r="527" spans="1:26" ht="15.75" customHeight="1">
      <c r="A527" s="39"/>
      <c r="B527" s="24"/>
      <c r="C527" s="24"/>
      <c r="D527" s="24"/>
      <c r="E527" s="24"/>
      <c r="F527" s="24"/>
      <c r="G527" s="3"/>
      <c r="H527" s="24"/>
      <c r="I527" s="24"/>
      <c r="J527" s="24"/>
      <c r="K527" s="24"/>
      <c r="L527" s="24"/>
      <c r="M527" s="24"/>
      <c r="N527" s="24"/>
      <c r="O527" s="24"/>
      <c r="P527" s="24"/>
      <c r="Q527" s="24"/>
      <c r="R527" s="24"/>
      <c r="S527" s="24"/>
      <c r="T527" s="24"/>
      <c r="U527" s="24"/>
      <c r="V527" s="24"/>
      <c r="W527" s="24"/>
      <c r="X527" s="24"/>
      <c r="Y527" s="24"/>
      <c r="Z527" s="24"/>
    </row>
    <row r="528" spans="1:26" ht="15.75" customHeight="1">
      <c r="A528" s="39"/>
      <c r="B528" s="24"/>
      <c r="C528" s="24"/>
      <c r="D528" s="24"/>
      <c r="E528" s="24"/>
      <c r="F528" s="24"/>
      <c r="G528" s="3"/>
      <c r="H528" s="24"/>
      <c r="I528" s="24"/>
      <c r="J528" s="24"/>
      <c r="K528" s="24"/>
      <c r="L528" s="24"/>
      <c r="M528" s="24"/>
      <c r="N528" s="24"/>
      <c r="O528" s="24"/>
      <c r="P528" s="24"/>
      <c r="Q528" s="24"/>
      <c r="R528" s="24"/>
      <c r="S528" s="24"/>
      <c r="T528" s="24"/>
      <c r="U528" s="24"/>
      <c r="V528" s="24"/>
      <c r="W528" s="24"/>
      <c r="X528" s="24"/>
      <c r="Y528" s="24"/>
      <c r="Z528" s="24"/>
    </row>
    <row r="529" spans="1:26" ht="15.75" customHeight="1">
      <c r="A529" s="39"/>
      <c r="B529" s="24"/>
      <c r="C529" s="24"/>
      <c r="D529" s="24"/>
      <c r="E529" s="24"/>
      <c r="F529" s="24"/>
      <c r="G529" s="3"/>
      <c r="H529" s="24"/>
      <c r="I529" s="24"/>
      <c r="J529" s="24"/>
      <c r="K529" s="24"/>
      <c r="L529" s="24"/>
      <c r="M529" s="24"/>
      <c r="N529" s="24"/>
      <c r="O529" s="24"/>
      <c r="P529" s="24"/>
      <c r="Q529" s="24"/>
      <c r="R529" s="24"/>
      <c r="S529" s="24"/>
      <c r="T529" s="24"/>
      <c r="U529" s="24"/>
      <c r="V529" s="24"/>
      <c r="W529" s="24"/>
      <c r="X529" s="24"/>
      <c r="Y529" s="24"/>
      <c r="Z529" s="24"/>
    </row>
    <row r="530" spans="1:26" ht="15.75" customHeight="1">
      <c r="A530" s="39"/>
      <c r="B530" s="24"/>
      <c r="C530" s="24"/>
      <c r="D530" s="24"/>
      <c r="E530" s="24"/>
      <c r="F530" s="24"/>
      <c r="G530" s="3"/>
      <c r="H530" s="24"/>
      <c r="I530" s="24"/>
      <c r="J530" s="24"/>
      <c r="K530" s="24"/>
      <c r="L530" s="24"/>
      <c r="M530" s="24"/>
      <c r="N530" s="24"/>
      <c r="O530" s="24"/>
      <c r="P530" s="24"/>
      <c r="Q530" s="24"/>
      <c r="R530" s="24"/>
      <c r="S530" s="24"/>
      <c r="T530" s="24"/>
      <c r="U530" s="24"/>
      <c r="V530" s="24"/>
      <c r="W530" s="24"/>
      <c r="X530" s="24"/>
      <c r="Y530" s="24"/>
      <c r="Z530" s="24"/>
    </row>
    <row r="531" spans="1:26" ht="15.75" customHeight="1">
      <c r="A531" s="39"/>
      <c r="B531" s="24"/>
      <c r="C531" s="24"/>
      <c r="D531" s="24"/>
      <c r="E531" s="24"/>
      <c r="F531" s="24"/>
      <c r="G531" s="3"/>
      <c r="H531" s="24"/>
      <c r="I531" s="24"/>
      <c r="J531" s="24"/>
      <c r="K531" s="24"/>
      <c r="L531" s="24"/>
      <c r="M531" s="24"/>
      <c r="N531" s="24"/>
      <c r="O531" s="24"/>
      <c r="P531" s="24"/>
      <c r="Q531" s="24"/>
      <c r="R531" s="24"/>
      <c r="S531" s="24"/>
      <c r="T531" s="24"/>
      <c r="U531" s="24"/>
      <c r="V531" s="24"/>
      <c r="W531" s="24"/>
      <c r="X531" s="24"/>
      <c r="Y531" s="24"/>
      <c r="Z531" s="24"/>
    </row>
    <row r="532" spans="1:26" ht="15.75" customHeight="1">
      <c r="A532" s="39"/>
      <c r="B532" s="24"/>
      <c r="C532" s="24"/>
      <c r="D532" s="24"/>
      <c r="E532" s="24"/>
      <c r="F532" s="24"/>
      <c r="G532" s="3"/>
      <c r="H532" s="24"/>
      <c r="I532" s="24"/>
      <c r="J532" s="24"/>
      <c r="K532" s="24"/>
      <c r="L532" s="24"/>
      <c r="M532" s="24"/>
      <c r="N532" s="24"/>
      <c r="O532" s="24"/>
      <c r="P532" s="24"/>
      <c r="Q532" s="24"/>
      <c r="R532" s="24"/>
      <c r="S532" s="24"/>
      <c r="T532" s="24"/>
      <c r="U532" s="24"/>
      <c r="V532" s="24"/>
      <c r="W532" s="24"/>
      <c r="X532" s="24"/>
      <c r="Y532" s="24"/>
      <c r="Z532" s="24"/>
    </row>
    <row r="533" spans="1:26" ht="15.75" customHeight="1">
      <c r="A533" s="39"/>
      <c r="B533" s="24"/>
      <c r="C533" s="24"/>
      <c r="D533" s="24"/>
      <c r="E533" s="24"/>
      <c r="F533" s="24"/>
      <c r="G533" s="3"/>
      <c r="H533" s="24"/>
      <c r="I533" s="24"/>
      <c r="J533" s="24"/>
      <c r="K533" s="24"/>
      <c r="L533" s="24"/>
      <c r="M533" s="24"/>
      <c r="N533" s="24"/>
      <c r="O533" s="24"/>
      <c r="P533" s="24"/>
      <c r="Q533" s="24"/>
      <c r="R533" s="24"/>
      <c r="S533" s="24"/>
      <c r="T533" s="24"/>
      <c r="U533" s="24"/>
      <c r="V533" s="24"/>
      <c r="W533" s="24"/>
      <c r="X533" s="24"/>
      <c r="Y533" s="24"/>
      <c r="Z533" s="24"/>
    </row>
    <row r="534" spans="1:26" ht="15.75" customHeight="1">
      <c r="A534" s="39"/>
      <c r="B534" s="24"/>
      <c r="C534" s="24"/>
      <c r="D534" s="24"/>
      <c r="E534" s="24"/>
      <c r="F534" s="24"/>
      <c r="G534" s="3"/>
      <c r="H534" s="24"/>
      <c r="I534" s="24"/>
      <c r="J534" s="24"/>
      <c r="K534" s="24"/>
      <c r="L534" s="24"/>
      <c r="M534" s="24"/>
      <c r="N534" s="24"/>
      <c r="O534" s="24"/>
      <c r="P534" s="24"/>
      <c r="Q534" s="24"/>
      <c r="R534" s="24"/>
      <c r="S534" s="24"/>
      <c r="T534" s="24"/>
      <c r="U534" s="24"/>
      <c r="V534" s="24"/>
      <c r="W534" s="24"/>
      <c r="X534" s="24"/>
      <c r="Y534" s="24"/>
      <c r="Z534" s="24"/>
    </row>
    <row r="535" spans="1:26" ht="15.75" customHeight="1">
      <c r="A535" s="39"/>
      <c r="B535" s="24"/>
      <c r="C535" s="24"/>
      <c r="D535" s="24"/>
      <c r="E535" s="24"/>
      <c r="F535" s="24"/>
      <c r="G535" s="3"/>
      <c r="H535" s="24"/>
      <c r="I535" s="24"/>
      <c r="J535" s="24"/>
      <c r="K535" s="24"/>
      <c r="L535" s="24"/>
      <c r="M535" s="24"/>
      <c r="N535" s="24"/>
      <c r="O535" s="24"/>
      <c r="P535" s="24"/>
      <c r="Q535" s="24"/>
      <c r="R535" s="24"/>
      <c r="S535" s="24"/>
      <c r="T535" s="24"/>
      <c r="U535" s="24"/>
      <c r="V535" s="24"/>
      <c r="W535" s="24"/>
      <c r="X535" s="24"/>
      <c r="Y535" s="24"/>
      <c r="Z535" s="24"/>
    </row>
    <row r="536" spans="1:26" ht="15.75" customHeight="1">
      <c r="A536" s="39"/>
      <c r="B536" s="24"/>
      <c r="C536" s="24"/>
      <c r="D536" s="24"/>
      <c r="E536" s="24"/>
      <c r="F536" s="24"/>
      <c r="G536" s="3"/>
      <c r="H536" s="24"/>
      <c r="I536" s="24"/>
      <c r="J536" s="24"/>
      <c r="K536" s="24"/>
      <c r="L536" s="24"/>
      <c r="M536" s="24"/>
      <c r="N536" s="24"/>
      <c r="O536" s="24"/>
      <c r="P536" s="24"/>
      <c r="Q536" s="24"/>
      <c r="R536" s="24"/>
      <c r="S536" s="24"/>
      <c r="T536" s="24"/>
      <c r="U536" s="24"/>
      <c r="V536" s="24"/>
      <c r="W536" s="24"/>
      <c r="X536" s="24"/>
      <c r="Y536" s="24"/>
      <c r="Z536" s="24"/>
    </row>
    <row r="537" spans="1:26" ht="15.75" customHeight="1">
      <c r="A537" s="39"/>
      <c r="B537" s="24"/>
      <c r="C537" s="24"/>
      <c r="D537" s="24"/>
      <c r="E537" s="24"/>
      <c r="F537" s="24"/>
      <c r="G537" s="3"/>
      <c r="H537" s="24"/>
      <c r="I537" s="24"/>
      <c r="J537" s="24"/>
      <c r="K537" s="24"/>
      <c r="L537" s="24"/>
      <c r="M537" s="24"/>
      <c r="N537" s="24"/>
      <c r="O537" s="24"/>
      <c r="P537" s="24"/>
      <c r="Q537" s="24"/>
      <c r="R537" s="24"/>
      <c r="S537" s="24"/>
      <c r="T537" s="24"/>
      <c r="U537" s="24"/>
      <c r="V537" s="24"/>
      <c r="W537" s="24"/>
      <c r="X537" s="24"/>
      <c r="Y537" s="24"/>
      <c r="Z537" s="24"/>
    </row>
    <row r="538" spans="1:26" ht="15.75" customHeight="1">
      <c r="A538" s="39"/>
      <c r="B538" s="24"/>
      <c r="C538" s="24"/>
      <c r="D538" s="24"/>
      <c r="E538" s="24"/>
      <c r="F538" s="24"/>
      <c r="G538" s="3"/>
      <c r="H538" s="24"/>
      <c r="I538" s="24"/>
      <c r="J538" s="24"/>
      <c r="K538" s="24"/>
      <c r="L538" s="24"/>
      <c r="M538" s="24"/>
      <c r="N538" s="24"/>
      <c r="O538" s="24"/>
      <c r="P538" s="24"/>
      <c r="Q538" s="24"/>
      <c r="R538" s="24"/>
      <c r="S538" s="24"/>
      <c r="T538" s="24"/>
      <c r="U538" s="24"/>
      <c r="V538" s="24"/>
      <c r="W538" s="24"/>
      <c r="X538" s="24"/>
      <c r="Y538" s="24"/>
      <c r="Z538" s="24"/>
    </row>
    <row r="539" spans="1:26" ht="15.75" customHeight="1">
      <c r="A539" s="39"/>
      <c r="B539" s="24"/>
      <c r="C539" s="24"/>
      <c r="D539" s="24"/>
      <c r="E539" s="24"/>
      <c r="F539" s="24"/>
      <c r="G539" s="3"/>
      <c r="H539" s="24"/>
      <c r="I539" s="24"/>
      <c r="J539" s="24"/>
      <c r="K539" s="24"/>
      <c r="L539" s="24"/>
      <c r="M539" s="24"/>
      <c r="N539" s="24"/>
      <c r="O539" s="24"/>
      <c r="P539" s="24"/>
      <c r="Q539" s="24"/>
      <c r="R539" s="24"/>
      <c r="S539" s="24"/>
      <c r="T539" s="24"/>
      <c r="U539" s="24"/>
      <c r="V539" s="24"/>
      <c r="W539" s="24"/>
      <c r="X539" s="24"/>
      <c r="Y539" s="24"/>
      <c r="Z539" s="24"/>
    </row>
    <row r="540" spans="1:26" ht="15.75" customHeight="1">
      <c r="A540" s="39"/>
      <c r="B540" s="24"/>
      <c r="C540" s="24"/>
      <c r="D540" s="24"/>
      <c r="E540" s="24"/>
      <c r="F540" s="24"/>
      <c r="G540" s="3"/>
      <c r="H540" s="24"/>
      <c r="I540" s="24"/>
      <c r="J540" s="24"/>
      <c r="K540" s="24"/>
      <c r="L540" s="24"/>
      <c r="M540" s="24"/>
      <c r="N540" s="24"/>
      <c r="O540" s="24"/>
      <c r="P540" s="24"/>
      <c r="Q540" s="24"/>
      <c r="R540" s="24"/>
      <c r="S540" s="24"/>
      <c r="T540" s="24"/>
      <c r="U540" s="24"/>
      <c r="V540" s="24"/>
      <c r="W540" s="24"/>
      <c r="X540" s="24"/>
      <c r="Y540" s="24"/>
      <c r="Z540" s="24"/>
    </row>
    <row r="541" spans="1:26" ht="15.75" customHeight="1">
      <c r="A541" s="39"/>
      <c r="B541" s="24"/>
      <c r="C541" s="24"/>
      <c r="D541" s="24"/>
      <c r="E541" s="24"/>
      <c r="F541" s="24"/>
      <c r="G541" s="3"/>
      <c r="H541" s="24"/>
      <c r="I541" s="24"/>
      <c r="J541" s="24"/>
      <c r="K541" s="24"/>
      <c r="L541" s="24"/>
      <c r="M541" s="24"/>
      <c r="N541" s="24"/>
      <c r="O541" s="24"/>
      <c r="P541" s="24"/>
      <c r="Q541" s="24"/>
      <c r="R541" s="24"/>
      <c r="S541" s="24"/>
      <c r="T541" s="24"/>
      <c r="U541" s="24"/>
      <c r="V541" s="24"/>
      <c r="W541" s="24"/>
      <c r="X541" s="24"/>
      <c r="Y541" s="24"/>
      <c r="Z541" s="24"/>
    </row>
    <row r="542" spans="1:26" ht="15.75" customHeight="1">
      <c r="A542" s="39"/>
      <c r="B542" s="24"/>
      <c r="C542" s="24"/>
      <c r="D542" s="24"/>
      <c r="E542" s="24"/>
      <c r="F542" s="24"/>
      <c r="G542" s="3"/>
      <c r="H542" s="24"/>
      <c r="I542" s="24"/>
      <c r="J542" s="24"/>
      <c r="K542" s="24"/>
      <c r="L542" s="24"/>
      <c r="M542" s="24"/>
      <c r="N542" s="24"/>
      <c r="O542" s="24"/>
      <c r="P542" s="24"/>
      <c r="Q542" s="24"/>
      <c r="R542" s="24"/>
      <c r="S542" s="24"/>
      <c r="T542" s="24"/>
      <c r="U542" s="24"/>
      <c r="V542" s="24"/>
      <c r="W542" s="24"/>
      <c r="X542" s="24"/>
      <c r="Y542" s="24"/>
      <c r="Z542" s="24"/>
    </row>
    <row r="543" spans="1:26" ht="15.75" customHeight="1">
      <c r="A543" s="39"/>
      <c r="B543" s="24"/>
      <c r="C543" s="24"/>
      <c r="D543" s="24"/>
      <c r="E543" s="24"/>
      <c r="F543" s="24"/>
      <c r="G543" s="3"/>
      <c r="H543" s="24"/>
      <c r="I543" s="24"/>
      <c r="J543" s="24"/>
      <c r="K543" s="24"/>
      <c r="L543" s="24"/>
      <c r="M543" s="24"/>
      <c r="N543" s="24"/>
      <c r="O543" s="24"/>
      <c r="P543" s="24"/>
      <c r="Q543" s="24"/>
      <c r="R543" s="24"/>
      <c r="S543" s="24"/>
      <c r="T543" s="24"/>
      <c r="U543" s="24"/>
      <c r="V543" s="24"/>
      <c r="W543" s="24"/>
      <c r="X543" s="24"/>
      <c r="Y543" s="24"/>
      <c r="Z543" s="24"/>
    </row>
    <row r="544" spans="1:26" ht="15.75" customHeight="1">
      <c r="A544" s="39"/>
      <c r="B544" s="24"/>
      <c r="C544" s="24"/>
      <c r="D544" s="24"/>
      <c r="E544" s="24"/>
      <c r="F544" s="24"/>
      <c r="G544" s="3"/>
      <c r="H544" s="24"/>
      <c r="I544" s="24"/>
      <c r="J544" s="24"/>
      <c r="K544" s="24"/>
      <c r="L544" s="24"/>
      <c r="M544" s="24"/>
      <c r="N544" s="24"/>
      <c r="O544" s="24"/>
      <c r="P544" s="24"/>
      <c r="Q544" s="24"/>
      <c r="R544" s="24"/>
      <c r="S544" s="24"/>
      <c r="T544" s="24"/>
      <c r="U544" s="24"/>
      <c r="V544" s="24"/>
      <c r="W544" s="24"/>
      <c r="X544" s="24"/>
      <c r="Y544" s="24"/>
      <c r="Z544" s="24"/>
    </row>
    <row r="545" spans="1:26" ht="15.75" customHeight="1">
      <c r="A545" s="39"/>
      <c r="B545" s="24"/>
      <c r="C545" s="24"/>
      <c r="D545" s="24"/>
      <c r="E545" s="24"/>
      <c r="F545" s="24"/>
      <c r="G545" s="3"/>
      <c r="H545" s="24"/>
      <c r="I545" s="24"/>
      <c r="J545" s="24"/>
      <c r="K545" s="24"/>
      <c r="L545" s="24"/>
      <c r="M545" s="24"/>
      <c r="N545" s="24"/>
      <c r="O545" s="24"/>
      <c r="P545" s="24"/>
      <c r="Q545" s="24"/>
      <c r="R545" s="24"/>
      <c r="S545" s="24"/>
      <c r="T545" s="24"/>
      <c r="U545" s="24"/>
      <c r="V545" s="24"/>
      <c r="W545" s="24"/>
      <c r="X545" s="24"/>
      <c r="Y545" s="24"/>
      <c r="Z545" s="24"/>
    </row>
    <row r="546" spans="1:26" ht="15.75" customHeight="1">
      <c r="A546" s="39"/>
      <c r="B546" s="24"/>
      <c r="C546" s="24"/>
      <c r="D546" s="24"/>
      <c r="E546" s="24"/>
      <c r="F546" s="24"/>
      <c r="G546" s="3"/>
      <c r="H546" s="24"/>
      <c r="I546" s="24"/>
      <c r="J546" s="24"/>
      <c r="K546" s="24"/>
      <c r="L546" s="24"/>
      <c r="M546" s="24"/>
      <c r="N546" s="24"/>
      <c r="O546" s="24"/>
      <c r="P546" s="24"/>
      <c r="Q546" s="24"/>
      <c r="R546" s="24"/>
      <c r="S546" s="24"/>
      <c r="T546" s="24"/>
      <c r="U546" s="24"/>
      <c r="V546" s="24"/>
      <c r="W546" s="24"/>
      <c r="X546" s="24"/>
      <c r="Y546" s="24"/>
      <c r="Z546" s="24"/>
    </row>
    <row r="547" spans="1:26" ht="15.75" customHeight="1">
      <c r="A547" s="39"/>
      <c r="B547" s="24"/>
      <c r="C547" s="24"/>
      <c r="D547" s="24"/>
      <c r="E547" s="24"/>
      <c r="F547" s="24"/>
      <c r="G547" s="3"/>
      <c r="H547" s="24"/>
      <c r="I547" s="24"/>
      <c r="J547" s="24"/>
      <c r="K547" s="24"/>
      <c r="L547" s="24"/>
      <c r="M547" s="24"/>
      <c r="N547" s="24"/>
      <c r="O547" s="24"/>
      <c r="P547" s="24"/>
      <c r="Q547" s="24"/>
      <c r="R547" s="24"/>
      <c r="S547" s="24"/>
      <c r="T547" s="24"/>
      <c r="U547" s="24"/>
      <c r="V547" s="24"/>
      <c r="W547" s="24"/>
      <c r="X547" s="24"/>
      <c r="Y547" s="24"/>
      <c r="Z547" s="24"/>
    </row>
    <row r="548" spans="1:26" ht="15.75" customHeight="1">
      <c r="A548" s="39"/>
      <c r="B548" s="24"/>
      <c r="C548" s="24"/>
      <c r="D548" s="24"/>
      <c r="E548" s="24"/>
      <c r="F548" s="24"/>
      <c r="G548" s="3"/>
      <c r="H548" s="24"/>
      <c r="I548" s="24"/>
      <c r="J548" s="24"/>
      <c r="K548" s="24"/>
      <c r="L548" s="24"/>
      <c r="M548" s="24"/>
      <c r="N548" s="24"/>
      <c r="O548" s="24"/>
      <c r="P548" s="24"/>
      <c r="Q548" s="24"/>
      <c r="R548" s="24"/>
      <c r="S548" s="24"/>
      <c r="T548" s="24"/>
      <c r="U548" s="24"/>
      <c r="V548" s="24"/>
      <c r="W548" s="24"/>
      <c r="X548" s="24"/>
      <c r="Y548" s="24"/>
      <c r="Z548" s="24"/>
    </row>
    <row r="549" spans="1:26" ht="15.75" customHeight="1">
      <c r="A549" s="39"/>
      <c r="B549" s="24"/>
      <c r="C549" s="24"/>
      <c r="D549" s="24"/>
      <c r="E549" s="24"/>
      <c r="F549" s="24"/>
      <c r="G549" s="3"/>
      <c r="H549" s="24"/>
      <c r="I549" s="24"/>
      <c r="J549" s="24"/>
      <c r="K549" s="24"/>
      <c r="L549" s="24"/>
      <c r="M549" s="24"/>
      <c r="N549" s="24"/>
      <c r="O549" s="24"/>
      <c r="P549" s="24"/>
      <c r="Q549" s="24"/>
      <c r="R549" s="24"/>
      <c r="S549" s="24"/>
      <c r="T549" s="24"/>
      <c r="U549" s="24"/>
      <c r="V549" s="24"/>
      <c r="W549" s="24"/>
      <c r="X549" s="24"/>
      <c r="Y549" s="24"/>
      <c r="Z549" s="24"/>
    </row>
    <row r="550" spans="1:26" ht="15.75" customHeight="1">
      <c r="A550" s="39"/>
      <c r="B550" s="24"/>
      <c r="C550" s="24"/>
      <c r="D550" s="24"/>
      <c r="E550" s="24"/>
      <c r="F550" s="24"/>
      <c r="G550" s="3"/>
      <c r="H550" s="24"/>
      <c r="I550" s="24"/>
      <c r="J550" s="24"/>
      <c r="K550" s="24"/>
      <c r="L550" s="24"/>
      <c r="M550" s="24"/>
      <c r="N550" s="24"/>
      <c r="O550" s="24"/>
      <c r="P550" s="24"/>
      <c r="Q550" s="24"/>
      <c r="R550" s="24"/>
      <c r="S550" s="24"/>
      <c r="T550" s="24"/>
      <c r="U550" s="24"/>
      <c r="V550" s="24"/>
      <c r="W550" s="24"/>
      <c r="X550" s="24"/>
      <c r="Y550" s="24"/>
      <c r="Z550" s="24"/>
    </row>
    <row r="551" spans="1:26" ht="15.75" customHeight="1">
      <c r="A551" s="39"/>
      <c r="B551" s="24"/>
      <c r="C551" s="24"/>
      <c r="D551" s="24"/>
      <c r="E551" s="24"/>
      <c r="F551" s="24"/>
      <c r="G551" s="3"/>
      <c r="H551" s="24"/>
      <c r="I551" s="24"/>
      <c r="J551" s="24"/>
      <c r="K551" s="24"/>
      <c r="L551" s="24"/>
      <c r="M551" s="24"/>
      <c r="N551" s="24"/>
      <c r="O551" s="24"/>
      <c r="P551" s="24"/>
      <c r="Q551" s="24"/>
      <c r="R551" s="24"/>
      <c r="S551" s="24"/>
      <c r="T551" s="24"/>
      <c r="U551" s="24"/>
      <c r="V551" s="24"/>
      <c r="W551" s="24"/>
      <c r="X551" s="24"/>
      <c r="Y551" s="24"/>
      <c r="Z551" s="24"/>
    </row>
    <row r="552" spans="1:26" ht="15.75" customHeight="1">
      <c r="A552" s="39"/>
      <c r="B552" s="24"/>
      <c r="C552" s="24"/>
      <c r="D552" s="24"/>
      <c r="E552" s="24"/>
      <c r="F552" s="24"/>
      <c r="G552" s="3"/>
      <c r="H552" s="24"/>
      <c r="I552" s="24"/>
      <c r="J552" s="24"/>
      <c r="K552" s="24"/>
      <c r="L552" s="24"/>
      <c r="M552" s="24"/>
      <c r="N552" s="24"/>
      <c r="O552" s="24"/>
      <c r="P552" s="24"/>
      <c r="Q552" s="24"/>
      <c r="R552" s="24"/>
      <c r="S552" s="24"/>
      <c r="T552" s="24"/>
      <c r="U552" s="24"/>
      <c r="V552" s="24"/>
      <c r="W552" s="24"/>
      <c r="X552" s="24"/>
      <c r="Y552" s="24"/>
      <c r="Z552" s="24"/>
    </row>
    <row r="553" spans="1:26" ht="15.75" customHeight="1">
      <c r="A553" s="39"/>
      <c r="B553" s="24"/>
      <c r="C553" s="24"/>
      <c r="D553" s="24"/>
      <c r="E553" s="24"/>
      <c r="F553" s="24"/>
      <c r="G553" s="3"/>
      <c r="H553" s="24"/>
      <c r="I553" s="24"/>
      <c r="J553" s="24"/>
      <c r="K553" s="24"/>
      <c r="L553" s="24"/>
      <c r="M553" s="24"/>
      <c r="N553" s="24"/>
      <c r="O553" s="24"/>
      <c r="P553" s="24"/>
      <c r="Q553" s="24"/>
      <c r="R553" s="24"/>
      <c r="S553" s="24"/>
      <c r="T553" s="24"/>
      <c r="U553" s="24"/>
      <c r="V553" s="24"/>
      <c r="W553" s="24"/>
      <c r="X553" s="24"/>
      <c r="Y553" s="24"/>
      <c r="Z553" s="24"/>
    </row>
    <row r="554" spans="1:26" ht="15.75" customHeight="1">
      <c r="A554" s="39"/>
      <c r="B554" s="24"/>
      <c r="C554" s="24"/>
      <c r="D554" s="24"/>
      <c r="E554" s="24"/>
      <c r="F554" s="24"/>
      <c r="G554" s="3"/>
      <c r="H554" s="24"/>
      <c r="I554" s="24"/>
      <c r="J554" s="24"/>
      <c r="K554" s="24"/>
      <c r="L554" s="24"/>
      <c r="M554" s="24"/>
      <c r="N554" s="24"/>
      <c r="O554" s="24"/>
      <c r="P554" s="24"/>
      <c r="Q554" s="24"/>
      <c r="R554" s="24"/>
      <c r="S554" s="24"/>
      <c r="T554" s="24"/>
      <c r="U554" s="24"/>
      <c r="V554" s="24"/>
      <c r="W554" s="24"/>
      <c r="X554" s="24"/>
      <c r="Y554" s="24"/>
      <c r="Z554" s="24"/>
    </row>
    <row r="555" spans="1:26" ht="15.75" customHeight="1">
      <c r="A555" s="39"/>
      <c r="B555" s="24"/>
      <c r="C555" s="24"/>
      <c r="D555" s="24"/>
      <c r="E555" s="24"/>
      <c r="F555" s="24"/>
      <c r="G555" s="3"/>
      <c r="H555" s="24"/>
      <c r="I555" s="24"/>
      <c r="J555" s="24"/>
      <c r="K555" s="24"/>
      <c r="L555" s="24"/>
      <c r="M555" s="24"/>
      <c r="N555" s="24"/>
      <c r="O555" s="24"/>
      <c r="P555" s="24"/>
      <c r="Q555" s="24"/>
      <c r="R555" s="24"/>
      <c r="S555" s="24"/>
      <c r="T555" s="24"/>
      <c r="U555" s="24"/>
      <c r="V555" s="24"/>
      <c r="W555" s="24"/>
      <c r="X555" s="24"/>
      <c r="Y555" s="24"/>
      <c r="Z555" s="24"/>
    </row>
    <row r="556" spans="1:26" ht="15.75" customHeight="1">
      <c r="A556" s="39"/>
      <c r="B556" s="24"/>
      <c r="C556" s="24"/>
      <c r="D556" s="24"/>
      <c r="E556" s="24"/>
      <c r="F556" s="24"/>
      <c r="G556" s="3"/>
      <c r="H556" s="24"/>
      <c r="I556" s="24"/>
      <c r="J556" s="24"/>
      <c r="K556" s="24"/>
      <c r="L556" s="24"/>
      <c r="M556" s="24"/>
      <c r="N556" s="24"/>
      <c r="O556" s="24"/>
      <c r="P556" s="24"/>
      <c r="Q556" s="24"/>
      <c r="R556" s="24"/>
      <c r="S556" s="24"/>
      <c r="T556" s="24"/>
      <c r="U556" s="24"/>
      <c r="V556" s="24"/>
      <c r="W556" s="24"/>
      <c r="X556" s="24"/>
      <c r="Y556" s="24"/>
      <c r="Z556" s="24"/>
    </row>
    <row r="557" spans="1:26" ht="15.75" customHeight="1">
      <c r="A557" s="39"/>
      <c r="B557" s="24"/>
      <c r="C557" s="24"/>
      <c r="D557" s="24"/>
      <c r="E557" s="24"/>
      <c r="F557" s="24"/>
      <c r="G557" s="3"/>
      <c r="H557" s="24"/>
      <c r="I557" s="24"/>
      <c r="J557" s="24"/>
      <c r="K557" s="24"/>
      <c r="L557" s="24"/>
      <c r="M557" s="24"/>
      <c r="N557" s="24"/>
      <c r="O557" s="24"/>
      <c r="P557" s="24"/>
      <c r="Q557" s="24"/>
      <c r="R557" s="24"/>
      <c r="S557" s="24"/>
      <c r="T557" s="24"/>
      <c r="U557" s="24"/>
      <c r="V557" s="24"/>
      <c r="W557" s="24"/>
      <c r="X557" s="24"/>
      <c r="Y557" s="24"/>
      <c r="Z557" s="24"/>
    </row>
    <row r="558" spans="1:26" ht="15.75" customHeight="1">
      <c r="A558" s="39"/>
      <c r="B558" s="24"/>
      <c r="C558" s="24"/>
      <c r="D558" s="24"/>
      <c r="E558" s="24"/>
      <c r="F558" s="24"/>
      <c r="G558" s="3"/>
      <c r="H558" s="24"/>
      <c r="I558" s="24"/>
      <c r="J558" s="24"/>
      <c r="K558" s="24"/>
      <c r="L558" s="24"/>
      <c r="M558" s="24"/>
      <c r="N558" s="24"/>
      <c r="O558" s="24"/>
      <c r="P558" s="24"/>
      <c r="Q558" s="24"/>
      <c r="R558" s="24"/>
      <c r="S558" s="24"/>
      <c r="T558" s="24"/>
      <c r="U558" s="24"/>
      <c r="V558" s="24"/>
      <c r="W558" s="24"/>
      <c r="X558" s="24"/>
      <c r="Y558" s="24"/>
      <c r="Z558" s="24"/>
    </row>
    <row r="559" spans="1:26" ht="15.75" customHeight="1">
      <c r="A559" s="39"/>
      <c r="B559" s="24"/>
      <c r="C559" s="24"/>
      <c r="D559" s="24"/>
      <c r="E559" s="24"/>
      <c r="F559" s="24"/>
      <c r="G559" s="3"/>
      <c r="H559" s="24"/>
      <c r="I559" s="24"/>
      <c r="J559" s="24"/>
      <c r="K559" s="24"/>
      <c r="L559" s="24"/>
      <c r="M559" s="24"/>
      <c r="N559" s="24"/>
      <c r="O559" s="24"/>
      <c r="P559" s="24"/>
      <c r="Q559" s="24"/>
      <c r="R559" s="24"/>
      <c r="S559" s="24"/>
      <c r="T559" s="24"/>
      <c r="U559" s="24"/>
      <c r="V559" s="24"/>
      <c r="W559" s="24"/>
      <c r="X559" s="24"/>
      <c r="Y559" s="24"/>
      <c r="Z559" s="24"/>
    </row>
    <row r="560" spans="1:26" ht="15.75" customHeight="1">
      <c r="A560" s="39"/>
      <c r="B560" s="24"/>
      <c r="C560" s="24"/>
      <c r="D560" s="24"/>
      <c r="E560" s="24"/>
      <c r="F560" s="24"/>
      <c r="G560" s="3"/>
      <c r="H560" s="24"/>
      <c r="I560" s="24"/>
      <c r="J560" s="24"/>
      <c r="K560" s="24"/>
      <c r="L560" s="24"/>
      <c r="M560" s="24"/>
      <c r="N560" s="24"/>
      <c r="O560" s="24"/>
      <c r="P560" s="24"/>
      <c r="Q560" s="24"/>
      <c r="R560" s="24"/>
      <c r="S560" s="24"/>
      <c r="T560" s="24"/>
      <c r="U560" s="24"/>
      <c r="V560" s="24"/>
      <c r="W560" s="24"/>
      <c r="X560" s="24"/>
      <c r="Y560" s="24"/>
      <c r="Z560" s="24"/>
    </row>
    <row r="561" spans="1:26" ht="15.75" customHeight="1">
      <c r="A561" s="39"/>
      <c r="B561" s="24"/>
      <c r="C561" s="24"/>
      <c r="D561" s="24"/>
      <c r="E561" s="24"/>
      <c r="F561" s="24"/>
      <c r="G561" s="3"/>
      <c r="H561" s="24"/>
      <c r="I561" s="24"/>
      <c r="J561" s="24"/>
      <c r="K561" s="24"/>
      <c r="L561" s="24"/>
      <c r="M561" s="24"/>
      <c r="N561" s="24"/>
      <c r="O561" s="24"/>
      <c r="P561" s="24"/>
      <c r="Q561" s="24"/>
      <c r="R561" s="24"/>
      <c r="S561" s="24"/>
      <c r="T561" s="24"/>
      <c r="U561" s="24"/>
      <c r="V561" s="24"/>
      <c r="W561" s="24"/>
      <c r="X561" s="24"/>
      <c r="Y561" s="24"/>
      <c r="Z561" s="24"/>
    </row>
    <row r="562" spans="1:26" ht="15.75" customHeight="1">
      <c r="A562" s="39"/>
      <c r="B562" s="24"/>
      <c r="C562" s="24"/>
      <c r="D562" s="24"/>
      <c r="E562" s="24"/>
      <c r="F562" s="24"/>
      <c r="G562" s="3"/>
      <c r="H562" s="24"/>
      <c r="I562" s="24"/>
      <c r="J562" s="24"/>
      <c r="K562" s="24"/>
      <c r="L562" s="24"/>
      <c r="M562" s="24"/>
      <c r="N562" s="24"/>
      <c r="O562" s="24"/>
      <c r="P562" s="24"/>
      <c r="Q562" s="24"/>
      <c r="R562" s="24"/>
      <c r="S562" s="24"/>
      <c r="T562" s="24"/>
      <c r="U562" s="24"/>
      <c r="V562" s="24"/>
      <c r="W562" s="24"/>
      <c r="X562" s="24"/>
      <c r="Y562" s="24"/>
      <c r="Z562" s="24"/>
    </row>
    <row r="563" spans="1:26" ht="15.75" customHeight="1">
      <c r="A563" s="39"/>
      <c r="B563" s="24"/>
      <c r="C563" s="24"/>
      <c r="D563" s="24"/>
      <c r="E563" s="24"/>
      <c r="F563" s="24"/>
      <c r="G563" s="3"/>
      <c r="H563" s="24"/>
      <c r="I563" s="24"/>
      <c r="J563" s="24"/>
      <c r="K563" s="24"/>
      <c r="L563" s="24"/>
      <c r="M563" s="24"/>
      <c r="N563" s="24"/>
      <c r="O563" s="24"/>
      <c r="P563" s="24"/>
      <c r="Q563" s="24"/>
      <c r="R563" s="24"/>
      <c r="S563" s="24"/>
      <c r="T563" s="24"/>
      <c r="U563" s="24"/>
      <c r="V563" s="24"/>
      <c r="W563" s="24"/>
      <c r="X563" s="24"/>
      <c r="Y563" s="24"/>
      <c r="Z563" s="24"/>
    </row>
    <row r="564" spans="1:26" ht="15.75" customHeight="1">
      <c r="A564" s="39"/>
      <c r="B564" s="24"/>
      <c r="C564" s="24"/>
      <c r="D564" s="24"/>
      <c r="E564" s="24"/>
      <c r="F564" s="24"/>
      <c r="G564" s="3"/>
      <c r="H564" s="24"/>
      <c r="I564" s="24"/>
      <c r="J564" s="24"/>
      <c r="K564" s="24"/>
      <c r="L564" s="24"/>
      <c r="M564" s="24"/>
      <c r="N564" s="24"/>
      <c r="O564" s="24"/>
      <c r="P564" s="24"/>
      <c r="Q564" s="24"/>
      <c r="R564" s="24"/>
      <c r="S564" s="24"/>
      <c r="T564" s="24"/>
      <c r="U564" s="24"/>
      <c r="V564" s="24"/>
      <c r="W564" s="24"/>
      <c r="X564" s="24"/>
      <c r="Y564" s="24"/>
      <c r="Z564" s="24"/>
    </row>
    <row r="565" spans="1:26" ht="15.75" customHeight="1">
      <c r="A565" s="39"/>
      <c r="B565" s="24"/>
      <c r="C565" s="24"/>
      <c r="D565" s="24"/>
      <c r="E565" s="24"/>
      <c r="F565" s="24"/>
      <c r="G565" s="3"/>
      <c r="H565" s="24"/>
      <c r="I565" s="24"/>
      <c r="J565" s="24"/>
      <c r="K565" s="24"/>
      <c r="L565" s="24"/>
      <c r="M565" s="24"/>
      <c r="N565" s="24"/>
      <c r="O565" s="24"/>
      <c r="P565" s="24"/>
      <c r="Q565" s="24"/>
      <c r="R565" s="24"/>
      <c r="S565" s="24"/>
      <c r="T565" s="24"/>
      <c r="U565" s="24"/>
      <c r="V565" s="24"/>
      <c r="W565" s="24"/>
      <c r="X565" s="24"/>
      <c r="Y565" s="24"/>
      <c r="Z565" s="24"/>
    </row>
    <row r="566" spans="1:26" ht="15.75" customHeight="1">
      <c r="A566" s="39"/>
      <c r="B566" s="24"/>
      <c r="C566" s="24"/>
      <c r="D566" s="24"/>
      <c r="E566" s="24"/>
      <c r="F566" s="24"/>
      <c r="G566" s="3"/>
      <c r="H566" s="24"/>
      <c r="I566" s="24"/>
      <c r="J566" s="24"/>
      <c r="K566" s="24"/>
      <c r="L566" s="24"/>
      <c r="M566" s="24"/>
      <c r="N566" s="24"/>
      <c r="O566" s="24"/>
      <c r="P566" s="24"/>
      <c r="Q566" s="24"/>
      <c r="R566" s="24"/>
      <c r="S566" s="24"/>
      <c r="T566" s="24"/>
      <c r="U566" s="24"/>
      <c r="V566" s="24"/>
      <c r="W566" s="24"/>
      <c r="X566" s="24"/>
      <c r="Y566" s="24"/>
      <c r="Z566" s="24"/>
    </row>
    <row r="567" spans="1:26" ht="15.75" customHeight="1">
      <c r="A567" s="39"/>
      <c r="B567" s="24"/>
      <c r="C567" s="24"/>
      <c r="D567" s="24"/>
      <c r="E567" s="24"/>
      <c r="F567" s="24"/>
      <c r="G567" s="3"/>
      <c r="H567" s="24"/>
      <c r="I567" s="24"/>
      <c r="J567" s="24"/>
      <c r="K567" s="24"/>
      <c r="L567" s="24"/>
      <c r="M567" s="24"/>
      <c r="N567" s="24"/>
      <c r="O567" s="24"/>
      <c r="P567" s="24"/>
      <c r="Q567" s="24"/>
      <c r="R567" s="24"/>
      <c r="S567" s="24"/>
      <c r="T567" s="24"/>
      <c r="U567" s="24"/>
      <c r="V567" s="24"/>
      <c r="W567" s="24"/>
      <c r="X567" s="24"/>
      <c r="Y567" s="24"/>
      <c r="Z567" s="24"/>
    </row>
    <row r="568" spans="1:26" ht="15.75" customHeight="1">
      <c r="A568" s="39"/>
      <c r="B568" s="24"/>
      <c r="C568" s="24"/>
      <c r="D568" s="24"/>
      <c r="E568" s="24"/>
      <c r="F568" s="24"/>
      <c r="G568" s="3"/>
      <c r="H568" s="24"/>
      <c r="I568" s="24"/>
      <c r="J568" s="24"/>
      <c r="K568" s="24"/>
      <c r="L568" s="24"/>
      <c r="M568" s="24"/>
      <c r="N568" s="24"/>
      <c r="O568" s="24"/>
      <c r="P568" s="24"/>
      <c r="Q568" s="24"/>
      <c r="R568" s="24"/>
      <c r="S568" s="24"/>
      <c r="T568" s="24"/>
      <c r="U568" s="24"/>
      <c r="V568" s="24"/>
      <c r="W568" s="24"/>
      <c r="X568" s="24"/>
      <c r="Y568" s="24"/>
      <c r="Z568" s="24"/>
    </row>
    <row r="569" spans="1:26" ht="15.75" customHeight="1">
      <c r="A569" s="39"/>
      <c r="B569" s="24"/>
      <c r="C569" s="24"/>
      <c r="D569" s="24"/>
      <c r="E569" s="24"/>
      <c r="F569" s="24"/>
      <c r="G569" s="3"/>
      <c r="H569" s="24"/>
      <c r="I569" s="24"/>
      <c r="J569" s="24"/>
      <c r="K569" s="24"/>
      <c r="L569" s="24"/>
      <c r="M569" s="24"/>
      <c r="N569" s="24"/>
      <c r="O569" s="24"/>
      <c r="P569" s="24"/>
      <c r="Q569" s="24"/>
      <c r="R569" s="24"/>
      <c r="S569" s="24"/>
      <c r="T569" s="24"/>
      <c r="U569" s="24"/>
      <c r="V569" s="24"/>
      <c r="W569" s="24"/>
      <c r="X569" s="24"/>
      <c r="Y569" s="24"/>
      <c r="Z569" s="24"/>
    </row>
    <row r="570" spans="1:26" ht="15.75" customHeight="1">
      <c r="A570" s="39"/>
      <c r="B570" s="24"/>
      <c r="C570" s="24"/>
      <c r="D570" s="24"/>
      <c r="E570" s="24"/>
      <c r="F570" s="24"/>
      <c r="G570" s="3"/>
      <c r="H570" s="24"/>
      <c r="I570" s="24"/>
      <c r="J570" s="24"/>
      <c r="K570" s="24"/>
      <c r="L570" s="24"/>
      <c r="M570" s="24"/>
      <c r="N570" s="24"/>
      <c r="O570" s="24"/>
      <c r="P570" s="24"/>
      <c r="Q570" s="24"/>
      <c r="R570" s="24"/>
      <c r="S570" s="24"/>
      <c r="T570" s="24"/>
      <c r="U570" s="24"/>
      <c r="V570" s="24"/>
      <c r="W570" s="24"/>
      <c r="X570" s="24"/>
      <c r="Y570" s="24"/>
      <c r="Z570" s="24"/>
    </row>
    <row r="571" spans="1:26" ht="15.75" customHeight="1">
      <c r="A571" s="39"/>
      <c r="B571" s="24"/>
      <c r="C571" s="24"/>
      <c r="D571" s="24"/>
      <c r="E571" s="24"/>
      <c r="F571" s="24"/>
      <c r="G571" s="3"/>
      <c r="H571" s="24"/>
      <c r="I571" s="24"/>
      <c r="J571" s="24"/>
      <c r="K571" s="24"/>
      <c r="L571" s="24"/>
      <c r="M571" s="24"/>
      <c r="N571" s="24"/>
      <c r="O571" s="24"/>
      <c r="P571" s="24"/>
      <c r="Q571" s="24"/>
      <c r="R571" s="24"/>
      <c r="S571" s="24"/>
      <c r="T571" s="24"/>
      <c r="U571" s="24"/>
      <c r="V571" s="24"/>
      <c r="W571" s="24"/>
      <c r="X571" s="24"/>
      <c r="Y571" s="24"/>
      <c r="Z571" s="24"/>
    </row>
    <row r="572" spans="1:26" ht="15.75" customHeight="1">
      <c r="A572" s="39"/>
      <c r="B572" s="24"/>
      <c r="C572" s="24"/>
      <c r="D572" s="24"/>
      <c r="E572" s="24"/>
      <c r="F572" s="24"/>
      <c r="G572" s="3"/>
      <c r="H572" s="24"/>
      <c r="I572" s="24"/>
      <c r="J572" s="24"/>
      <c r="K572" s="24"/>
      <c r="L572" s="24"/>
      <c r="M572" s="24"/>
      <c r="N572" s="24"/>
      <c r="O572" s="24"/>
      <c r="P572" s="24"/>
      <c r="Q572" s="24"/>
      <c r="R572" s="24"/>
      <c r="S572" s="24"/>
      <c r="T572" s="24"/>
      <c r="U572" s="24"/>
      <c r="V572" s="24"/>
      <c r="W572" s="24"/>
      <c r="X572" s="24"/>
      <c r="Y572" s="24"/>
      <c r="Z572" s="24"/>
    </row>
    <row r="573" spans="1:26" ht="15.75" customHeight="1">
      <c r="A573" s="39"/>
      <c r="B573" s="24"/>
      <c r="C573" s="24"/>
      <c r="D573" s="24"/>
      <c r="E573" s="24"/>
      <c r="F573" s="24"/>
      <c r="G573" s="3"/>
      <c r="H573" s="24"/>
      <c r="I573" s="24"/>
      <c r="J573" s="24"/>
      <c r="K573" s="24"/>
      <c r="L573" s="24"/>
      <c r="M573" s="24"/>
      <c r="N573" s="24"/>
      <c r="O573" s="24"/>
      <c r="P573" s="24"/>
      <c r="Q573" s="24"/>
      <c r="R573" s="24"/>
      <c r="S573" s="24"/>
      <c r="T573" s="24"/>
      <c r="U573" s="24"/>
      <c r="V573" s="24"/>
      <c r="W573" s="24"/>
      <c r="X573" s="24"/>
      <c r="Y573" s="24"/>
      <c r="Z573" s="24"/>
    </row>
    <row r="574" spans="1:26" ht="15.75" customHeight="1">
      <c r="A574" s="39"/>
      <c r="B574" s="24"/>
      <c r="C574" s="24"/>
      <c r="D574" s="24"/>
      <c r="E574" s="24"/>
      <c r="F574" s="24"/>
      <c r="G574" s="3"/>
      <c r="H574" s="24"/>
      <c r="I574" s="24"/>
      <c r="J574" s="24"/>
      <c r="K574" s="24"/>
      <c r="L574" s="24"/>
      <c r="M574" s="24"/>
      <c r="N574" s="24"/>
      <c r="O574" s="24"/>
      <c r="P574" s="24"/>
      <c r="Q574" s="24"/>
      <c r="R574" s="24"/>
      <c r="S574" s="24"/>
      <c r="T574" s="24"/>
      <c r="U574" s="24"/>
      <c r="V574" s="24"/>
      <c r="W574" s="24"/>
      <c r="X574" s="24"/>
      <c r="Y574" s="24"/>
      <c r="Z574" s="24"/>
    </row>
    <row r="575" spans="1:26" ht="15.75" customHeight="1">
      <c r="A575" s="39"/>
      <c r="B575" s="24"/>
      <c r="C575" s="24"/>
      <c r="D575" s="24"/>
      <c r="E575" s="24"/>
      <c r="F575" s="24"/>
      <c r="G575" s="3"/>
      <c r="H575" s="24"/>
      <c r="I575" s="24"/>
      <c r="J575" s="24"/>
      <c r="K575" s="24"/>
      <c r="L575" s="24"/>
      <c r="M575" s="24"/>
      <c r="N575" s="24"/>
      <c r="O575" s="24"/>
      <c r="P575" s="24"/>
      <c r="Q575" s="24"/>
      <c r="R575" s="24"/>
      <c r="S575" s="24"/>
      <c r="T575" s="24"/>
      <c r="U575" s="24"/>
      <c r="V575" s="24"/>
      <c r="W575" s="24"/>
      <c r="X575" s="24"/>
      <c r="Y575" s="24"/>
      <c r="Z575" s="24"/>
    </row>
    <row r="576" spans="1:26" ht="15.75" customHeight="1">
      <c r="A576" s="39"/>
      <c r="B576" s="24"/>
      <c r="C576" s="24"/>
      <c r="D576" s="24"/>
      <c r="E576" s="24"/>
      <c r="F576" s="24"/>
      <c r="G576" s="3"/>
      <c r="H576" s="24"/>
      <c r="I576" s="24"/>
      <c r="J576" s="24"/>
      <c r="K576" s="24"/>
      <c r="L576" s="24"/>
      <c r="M576" s="24"/>
      <c r="N576" s="24"/>
      <c r="O576" s="24"/>
      <c r="P576" s="24"/>
      <c r="Q576" s="24"/>
      <c r="R576" s="24"/>
      <c r="S576" s="24"/>
      <c r="T576" s="24"/>
      <c r="U576" s="24"/>
      <c r="V576" s="24"/>
      <c r="W576" s="24"/>
      <c r="X576" s="24"/>
      <c r="Y576" s="24"/>
      <c r="Z576" s="24"/>
    </row>
    <row r="577" spans="1:26" ht="15.75" customHeight="1">
      <c r="A577" s="39"/>
      <c r="B577" s="24"/>
      <c r="C577" s="24"/>
      <c r="D577" s="24"/>
      <c r="E577" s="24"/>
      <c r="F577" s="24"/>
      <c r="G577" s="3"/>
      <c r="H577" s="24"/>
      <c r="I577" s="24"/>
      <c r="J577" s="24"/>
      <c r="K577" s="24"/>
      <c r="L577" s="24"/>
      <c r="M577" s="24"/>
      <c r="N577" s="24"/>
      <c r="O577" s="24"/>
      <c r="P577" s="24"/>
      <c r="Q577" s="24"/>
      <c r="R577" s="24"/>
      <c r="S577" s="24"/>
      <c r="T577" s="24"/>
      <c r="U577" s="24"/>
      <c r="V577" s="24"/>
      <c r="W577" s="24"/>
      <c r="X577" s="24"/>
      <c r="Y577" s="24"/>
      <c r="Z577" s="24"/>
    </row>
    <row r="578" spans="1:26" ht="15.75" customHeight="1">
      <c r="A578" s="39"/>
      <c r="B578" s="24"/>
      <c r="C578" s="24"/>
      <c r="D578" s="24"/>
      <c r="E578" s="24"/>
      <c r="F578" s="24"/>
      <c r="G578" s="3"/>
      <c r="H578" s="24"/>
      <c r="I578" s="24"/>
      <c r="J578" s="24"/>
      <c r="K578" s="24"/>
      <c r="L578" s="24"/>
      <c r="M578" s="24"/>
      <c r="N578" s="24"/>
      <c r="O578" s="24"/>
      <c r="P578" s="24"/>
      <c r="Q578" s="24"/>
      <c r="R578" s="24"/>
      <c r="S578" s="24"/>
      <c r="T578" s="24"/>
      <c r="U578" s="24"/>
      <c r="V578" s="24"/>
      <c r="W578" s="24"/>
      <c r="X578" s="24"/>
      <c r="Y578" s="24"/>
      <c r="Z578" s="24"/>
    </row>
    <row r="579" spans="1:26" ht="15.75" customHeight="1">
      <c r="A579" s="39"/>
      <c r="B579" s="24"/>
      <c r="C579" s="24"/>
      <c r="D579" s="24"/>
      <c r="E579" s="24"/>
      <c r="F579" s="24"/>
      <c r="G579" s="3"/>
      <c r="H579" s="24"/>
      <c r="I579" s="24"/>
      <c r="J579" s="24"/>
      <c r="K579" s="24"/>
      <c r="L579" s="24"/>
      <c r="M579" s="24"/>
      <c r="N579" s="24"/>
      <c r="O579" s="24"/>
      <c r="P579" s="24"/>
      <c r="Q579" s="24"/>
      <c r="R579" s="24"/>
      <c r="S579" s="24"/>
      <c r="T579" s="24"/>
      <c r="U579" s="24"/>
      <c r="V579" s="24"/>
      <c r="W579" s="24"/>
      <c r="X579" s="24"/>
      <c r="Y579" s="24"/>
      <c r="Z579" s="24"/>
    </row>
    <row r="580" spans="1:26" ht="15.75" customHeight="1">
      <c r="A580" s="39"/>
      <c r="B580" s="24"/>
      <c r="C580" s="24"/>
      <c r="D580" s="24"/>
      <c r="E580" s="24"/>
      <c r="F580" s="24"/>
      <c r="G580" s="3"/>
      <c r="H580" s="24"/>
      <c r="I580" s="24"/>
      <c r="J580" s="24"/>
      <c r="K580" s="24"/>
      <c r="L580" s="24"/>
      <c r="M580" s="24"/>
      <c r="N580" s="24"/>
      <c r="O580" s="24"/>
      <c r="P580" s="24"/>
      <c r="Q580" s="24"/>
      <c r="R580" s="24"/>
      <c r="S580" s="24"/>
      <c r="T580" s="24"/>
      <c r="U580" s="24"/>
      <c r="V580" s="24"/>
      <c r="W580" s="24"/>
      <c r="X580" s="24"/>
      <c r="Y580" s="24"/>
      <c r="Z580" s="24"/>
    </row>
    <row r="581" spans="1:26" ht="15.75" customHeight="1">
      <c r="A581" s="39"/>
      <c r="B581" s="24"/>
      <c r="C581" s="24"/>
      <c r="D581" s="24"/>
      <c r="E581" s="24"/>
      <c r="F581" s="24"/>
      <c r="G581" s="3"/>
      <c r="H581" s="24"/>
      <c r="I581" s="24"/>
      <c r="J581" s="24"/>
      <c r="K581" s="24"/>
      <c r="L581" s="24"/>
      <c r="M581" s="24"/>
      <c r="N581" s="24"/>
      <c r="O581" s="24"/>
      <c r="P581" s="24"/>
      <c r="Q581" s="24"/>
      <c r="R581" s="24"/>
      <c r="S581" s="24"/>
      <c r="T581" s="24"/>
      <c r="U581" s="24"/>
      <c r="V581" s="24"/>
      <c r="W581" s="24"/>
      <c r="X581" s="24"/>
      <c r="Y581" s="24"/>
      <c r="Z581" s="24"/>
    </row>
    <row r="582" spans="1:26" ht="15.75" customHeight="1">
      <c r="A582" s="39"/>
      <c r="B582" s="24"/>
      <c r="C582" s="24"/>
      <c r="D582" s="24"/>
      <c r="E582" s="24"/>
      <c r="F582" s="24"/>
      <c r="G582" s="3"/>
      <c r="H582" s="24"/>
      <c r="I582" s="24"/>
      <c r="J582" s="24"/>
      <c r="K582" s="24"/>
      <c r="L582" s="24"/>
      <c r="M582" s="24"/>
      <c r="N582" s="24"/>
      <c r="O582" s="24"/>
      <c r="P582" s="24"/>
      <c r="Q582" s="24"/>
      <c r="R582" s="24"/>
      <c r="S582" s="24"/>
      <c r="T582" s="24"/>
      <c r="U582" s="24"/>
      <c r="V582" s="24"/>
      <c r="W582" s="24"/>
      <c r="X582" s="24"/>
      <c r="Y582" s="24"/>
      <c r="Z582" s="24"/>
    </row>
    <row r="583" spans="1:26" ht="15.75" customHeight="1">
      <c r="A583" s="39"/>
      <c r="B583" s="24"/>
      <c r="C583" s="24"/>
      <c r="D583" s="24"/>
      <c r="E583" s="24"/>
      <c r="F583" s="24"/>
      <c r="G583" s="3"/>
      <c r="H583" s="24"/>
      <c r="I583" s="24"/>
      <c r="J583" s="24"/>
      <c r="K583" s="24"/>
      <c r="L583" s="24"/>
      <c r="M583" s="24"/>
      <c r="N583" s="24"/>
      <c r="O583" s="24"/>
      <c r="P583" s="24"/>
      <c r="Q583" s="24"/>
      <c r="R583" s="24"/>
      <c r="S583" s="24"/>
      <c r="T583" s="24"/>
      <c r="U583" s="24"/>
      <c r="V583" s="24"/>
      <c r="W583" s="24"/>
      <c r="X583" s="24"/>
      <c r="Y583" s="24"/>
      <c r="Z583" s="24"/>
    </row>
    <row r="584" spans="1:26" ht="15.75" customHeight="1">
      <c r="A584" s="39"/>
      <c r="B584" s="24"/>
      <c r="C584" s="24"/>
      <c r="D584" s="24"/>
      <c r="E584" s="24"/>
      <c r="F584" s="24"/>
      <c r="G584" s="3"/>
      <c r="H584" s="24"/>
      <c r="I584" s="24"/>
      <c r="J584" s="24"/>
      <c r="K584" s="24"/>
      <c r="L584" s="24"/>
      <c r="M584" s="24"/>
      <c r="N584" s="24"/>
      <c r="O584" s="24"/>
      <c r="P584" s="24"/>
      <c r="Q584" s="24"/>
      <c r="R584" s="24"/>
      <c r="S584" s="24"/>
      <c r="T584" s="24"/>
      <c r="U584" s="24"/>
      <c r="V584" s="24"/>
      <c r="W584" s="24"/>
      <c r="X584" s="24"/>
      <c r="Y584" s="24"/>
      <c r="Z584" s="24"/>
    </row>
    <row r="585" spans="1:26" ht="15.75" customHeight="1">
      <c r="A585" s="39"/>
      <c r="B585" s="24"/>
      <c r="C585" s="24"/>
      <c r="D585" s="24"/>
      <c r="E585" s="24"/>
      <c r="F585" s="24"/>
      <c r="G585" s="3"/>
      <c r="H585" s="24"/>
      <c r="I585" s="24"/>
      <c r="J585" s="24"/>
      <c r="K585" s="24"/>
      <c r="L585" s="24"/>
      <c r="M585" s="24"/>
      <c r="N585" s="24"/>
      <c r="O585" s="24"/>
      <c r="P585" s="24"/>
      <c r="Q585" s="24"/>
      <c r="R585" s="24"/>
      <c r="S585" s="24"/>
      <c r="T585" s="24"/>
      <c r="U585" s="24"/>
      <c r="V585" s="24"/>
      <c r="W585" s="24"/>
      <c r="X585" s="24"/>
      <c r="Y585" s="24"/>
      <c r="Z585" s="24"/>
    </row>
    <row r="586" spans="1:26" ht="15.75" customHeight="1">
      <c r="A586" s="39"/>
      <c r="B586" s="24"/>
      <c r="C586" s="24"/>
      <c r="D586" s="24"/>
      <c r="E586" s="24"/>
      <c r="F586" s="24"/>
      <c r="G586" s="3"/>
      <c r="H586" s="24"/>
      <c r="I586" s="24"/>
      <c r="J586" s="24"/>
      <c r="K586" s="24"/>
      <c r="L586" s="24"/>
      <c r="M586" s="24"/>
      <c r="N586" s="24"/>
      <c r="O586" s="24"/>
      <c r="P586" s="24"/>
      <c r="Q586" s="24"/>
      <c r="R586" s="24"/>
      <c r="S586" s="24"/>
      <c r="T586" s="24"/>
      <c r="U586" s="24"/>
      <c r="V586" s="24"/>
      <c r="W586" s="24"/>
      <c r="X586" s="24"/>
      <c r="Y586" s="24"/>
      <c r="Z586" s="24"/>
    </row>
    <row r="587" spans="1:26" ht="15.75" customHeight="1">
      <c r="A587" s="39"/>
      <c r="B587" s="24"/>
      <c r="C587" s="24"/>
      <c r="D587" s="24"/>
      <c r="E587" s="24"/>
      <c r="F587" s="24"/>
      <c r="G587" s="3"/>
      <c r="H587" s="24"/>
      <c r="I587" s="24"/>
      <c r="J587" s="24"/>
      <c r="K587" s="24"/>
      <c r="L587" s="24"/>
      <c r="M587" s="24"/>
      <c r="N587" s="24"/>
      <c r="O587" s="24"/>
      <c r="P587" s="24"/>
      <c r="Q587" s="24"/>
      <c r="R587" s="24"/>
      <c r="S587" s="24"/>
      <c r="T587" s="24"/>
      <c r="U587" s="24"/>
      <c r="V587" s="24"/>
      <c r="W587" s="24"/>
      <c r="X587" s="24"/>
      <c r="Y587" s="24"/>
      <c r="Z587" s="24"/>
    </row>
    <row r="588" spans="1:26" ht="15.75" customHeight="1">
      <c r="A588" s="39"/>
      <c r="B588" s="24"/>
      <c r="C588" s="24"/>
      <c r="D588" s="24"/>
      <c r="E588" s="24"/>
      <c r="F588" s="24"/>
      <c r="G588" s="3"/>
      <c r="H588" s="24"/>
      <c r="I588" s="24"/>
      <c r="J588" s="24"/>
      <c r="K588" s="24"/>
      <c r="L588" s="24"/>
      <c r="M588" s="24"/>
      <c r="N588" s="24"/>
      <c r="O588" s="24"/>
      <c r="P588" s="24"/>
      <c r="Q588" s="24"/>
      <c r="R588" s="24"/>
      <c r="S588" s="24"/>
      <c r="T588" s="24"/>
      <c r="U588" s="24"/>
      <c r="V588" s="24"/>
      <c r="W588" s="24"/>
      <c r="X588" s="24"/>
      <c r="Y588" s="24"/>
      <c r="Z588" s="24"/>
    </row>
    <row r="589" spans="1:26" ht="15.75" customHeight="1">
      <c r="A589" s="39"/>
      <c r="B589" s="24"/>
      <c r="C589" s="24"/>
      <c r="D589" s="24"/>
      <c r="E589" s="24"/>
      <c r="F589" s="24"/>
      <c r="G589" s="3"/>
      <c r="H589" s="24"/>
      <c r="I589" s="24"/>
      <c r="J589" s="24"/>
      <c r="K589" s="24"/>
      <c r="L589" s="24"/>
      <c r="M589" s="24"/>
      <c r="N589" s="24"/>
      <c r="O589" s="24"/>
      <c r="P589" s="24"/>
      <c r="Q589" s="24"/>
      <c r="R589" s="24"/>
      <c r="S589" s="24"/>
      <c r="T589" s="24"/>
      <c r="U589" s="24"/>
      <c r="V589" s="24"/>
      <c r="W589" s="24"/>
      <c r="X589" s="24"/>
      <c r="Y589" s="24"/>
      <c r="Z589" s="24"/>
    </row>
    <row r="590" spans="1:26" ht="15.75" customHeight="1">
      <c r="A590" s="39"/>
      <c r="B590" s="24"/>
      <c r="C590" s="24"/>
      <c r="D590" s="24"/>
      <c r="E590" s="24"/>
      <c r="F590" s="24"/>
      <c r="G590" s="3"/>
      <c r="H590" s="24"/>
      <c r="I590" s="24"/>
      <c r="J590" s="24"/>
      <c r="K590" s="24"/>
      <c r="L590" s="24"/>
      <c r="M590" s="24"/>
      <c r="N590" s="24"/>
      <c r="O590" s="24"/>
      <c r="P590" s="24"/>
      <c r="Q590" s="24"/>
      <c r="R590" s="24"/>
      <c r="S590" s="24"/>
      <c r="T590" s="24"/>
      <c r="U590" s="24"/>
      <c r="V590" s="24"/>
      <c r="W590" s="24"/>
      <c r="X590" s="24"/>
      <c r="Y590" s="24"/>
      <c r="Z590" s="24"/>
    </row>
    <row r="591" spans="1:26" ht="15.75" customHeight="1">
      <c r="A591" s="39"/>
      <c r="B591" s="24"/>
      <c r="C591" s="24"/>
      <c r="D591" s="24"/>
      <c r="E591" s="24"/>
      <c r="F591" s="24"/>
      <c r="G591" s="3"/>
      <c r="H591" s="24"/>
      <c r="I591" s="24"/>
      <c r="J591" s="24"/>
      <c r="K591" s="24"/>
      <c r="L591" s="24"/>
      <c r="M591" s="24"/>
      <c r="N591" s="24"/>
      <c r="O591" s="24"/>
      <c r="P591" s="24"/>
      <c r="Q591" s="24"/>
      <c r="R591" s="24"/>
      <c r="S591" s="24"/>
      <c r="T591" s="24"/>
      <c r="U591" s="24"/>
      <c r="V591" s="24"/>
      <c r="W591" s="24"/>
      <c r="X591" s="24"/>
      <c r="Y591" s="24"/>
      <c r="Z591" s="24"/>
    </row>
    <row r="592" spans="1:26" ht="15.75" customHeight="1">
      <c r="A592" s="39"/>
      <c r="B592" s="24"/>
      <c r="C592" s="24"/>
      <c r="D592" s="24"/>
      <c r="E592" s="24"/>
      <c r="F592" s="24"/>
      <c r="G592" s="3"/>
      <c r="H592" s="24"/>
      <c r="I592" s="24"/>
      <c r="J592" s="24"/>
      <c r="K592" s="24"/>
      <c r="L592" s="24"/>
      <c r="M592" s="24"/>
      <c r="N592" s="24"/>
      <c r="O592" s="24"/>
      <c r="P592" s="24"/>
      <c r="Q592" s="24"/>
      <c r="R592" s="24"/>
      <c r="S592" s="24"/>
      <c r="T592" s="24"/>
      <c r="U592" s="24"/>
      <c r="V592" s="24"/>
      <c r="W592" s="24"/>
      <c r="X592" s="24"/>
      <c r="Y592" s="24"/>
      <c r="Z592" s="24"/>
    </row>
    <row r="593" spans="1:26" ht="15.75" customHeight="1">
      <c r="A593" s="39"/>
      <c r="B593" s="24"/>
      <c r="C593" s="24"/>
      <c r="D593" s="24"/>
      <c r="E593" s="24"/>
      <c r="F593" s="24"/>
      <c r="G593" s="3"/>
      <c r="H593" s="24"/>
      <c r="I593" s="24"/>
      <c r="J593" s="24"/>
      <c r="K593" s="24"/>
      <c r="L593" s="24"/>
      <c r="M593" s="24"/>
      <c r="N593" s="24"/>
      <c r="O593" s="24"/>
      <c r="P593" s="24"/>
      <c r="Q593" s="24"/>
      <c r="R593" s="24"/>
      <c r="S593" s="24"/>
      <c r="T593" s="24"/>
      <c r="U593" s="24"/>
      <c r="V593" s="24"/>
      <c r="W593" s="24"/>
      <c r="X593" s="24"/>
      <c r="Y593" s="24"/>
      <c r="Z593" s="24"/>
    </row>
    <row r="594" spans="1:26" ht="15.75" customHeight="1">
      <c r="A594" s="39"/>
      <c r="B594" s="24"/>
      <c r="C594" s="24"/>
      <c r="D594" s="24"/>
      <c r="E594" s="24"/>
      <c r="F594" s="24"/>
      <c r="G594" s="3"/>
      <c r="H594" s="24"/>
      <c r="I594" s="24"/>
      <c r="J594" s="24"/>
      <c r="K594" s="24"/>
      <c r="L594" s="24"/>
      <c r="M594" s="24"/>
      <c r="N594" s="24"/>
      <c r="O594" s="24"/>
      <c r="P594" s="24"/>
      <c r="Q594" s="24"/>
      <c r="R594" s="24"/>
      <c r="S594" s="24"/>
      <c r="T594" s="24"/>
      <c r="U594" s="24"/>
      <c r="V594" s="24"/>
      <c r="W594" s="24"/>
      <c r="X594" s="24"/>
      <c r="Y594" s="24"/>
      <c r="Z594" s="24"/>
    </row>
    <row r="595" spans="1:26" ht="15.75" customHeight="1">
      <c r="A595" s="39"/>
      <c r="B595" s="24"/>
      <c r="C595" s="24"/>
      <c r="D595" s="24"/>
      <c r="E595" s="24"/>
      <c r="F595" s="24"/>
      <c r="G595" s="3"/>
      <c r="H595" s="24"/>
      <c r="I595" s="24"/>
      <c r="J595" s="24"/>
      <c r="K595" s="24"/>
      <c r="L595" s="24"/>
      <c r="M595" s="24"/>
      <c r="N595" s="24"/>
      <c r="O595" s="24"/>
      <c r="P595" s="24"/>
      <c r="Q595" s="24"/>
      <c r="R595" s="24"/>
      <c r="S595" s="24"/>
      <c r="T595" s="24"/>
      <c r="U595" s="24"/>
      <c r="V595" s="24"/>
      <c r="W595" s="24"/>
      <c r="X595" s="24"/>
      <c r="Y595" s="24"/>
      <c r="Z595" s="24"/>
    </row>
    <row r="596" spans="1:26" ht="15.75" customHeight="1">
      <c r="A596" s="39"/>
      <c r="B596" s="24"/>
      <c r="C596" s="24"/>
      <c r="D596" s="24"/>
      <c r="E596" s="24"/>
      <c r="F596" s="24"/>
      <c r="G596" s="3"/>
      <c r="H596" s="24"/>
      <c r="I596" s="24"/>
      <c r="J596" s="24"/>
      <c r="K596" s="24"/>
      <c r="L596" s="24"/>
      <c r="M596" s="24"/>
      <c r="N596" s="24"/>
      <c r="O596" s="24"/>
      <c r="P596" s="24"/>
      <c r="Q596" s="24"/>
      <c r="R596" s="24"/>
      <c r="S596" s="24"/>
      <c r="T596" s="24"/>
      <c r="U596" s="24"/>
      <c r="V596" s="24"/>
      <c r="W596" s="24"/>
      <c r="X596" s="24"/>
      <c r="Y596" s="24"/>
      <c r="Z596" s="24"/>
    </row>
    <row r="597" spans="1:26" ht="15.75" customHeight="1">
      <c r="A597" s="39"/>
      <c r="B597" s="24"/>
      <c r="C597" s="24"/>
      <c r="D597" s="24"/>
      <c r="E597" s="24"/>
      <c r="F597" s="24"/>
      <c r="G597" s="3"/>
      <c r="H597" s="24"/>
      <c r="I597" s="24"/>
      <c r="J597" s="24"/>
      <c r="K597" s="24"/>
      <c r="L597" s="24"/>
      <c r="M597" s="24"/>
      <c r="N597" s="24"/>
      <c r="O597" s="24"/>
      <c r="P597" s="24"/>
      <c r="Q597" s="24"/>
      <c r="R597" s="24"/>
      <c r="S597" s="24"/>
      <c r="T597" s="24"/>
      <c r="U597" s="24"/>
      <c r="V597" s="24"/>
      <c r="W597" s="24"/>
      <c r="X597" s="24"/>
      <c r="Y597" s="24"/>
      <c r="Z597" s="24"/>
    </row>
    <row r="598" spans="1:26" ht="15.75" customHeight="1">
      <c r="A598" s="39"/>
      <c r="B598" s="24"/>
      <c r="C598" s="24"/>
      <c r="D598" s="24"/>
      <c r="E598" s="24"/>
      <c r="F598" s="24"/>
      <c r="G598" s="3"/>
      <c r="H598" s="24"/>
      <c r="I598" s="24"/>
      <c r="J598" s="24"/>
      <c r="K598" s="24"/>
      <c r="L598" s="24"/>
      <c r="M598" s="24"/>
      <c r="N598" s="24"/>
      <c r="O598" s="24"/>
      <c r="P598" s="24"/>
      <c r="Q598" s="24"/>
      <c r="R598" s="24"/>
      <c r="S598" s="24"/>
      <c r="T598" s="24"/>
      <c r="U598" s="24"/>
      <c r="V598" s="24"/>
      <c r="W598" s="24"/>
      <c r="X598" s="24"/>
      <c r="Y598" s="24"/>
      <c r="Z598" s="24"/>
    </row>
    <row r="599" spans="1:26" ht="15.75" customHeight="1">
      <c r="A599" s="39"/>
      <c r="B599" s="24"/>
      <c r="C599" s="24"/>
      <c r="D599" s="24"/>
      <c r="E599" s="24"/>
      <c r="F599" s="24"/>
      <c r="G599" s="3"/>
      <c r="H599" s="24"/>
      <c r="I599" s="24"/>
      <c r="J599" s="24"/>
      <c r="K599" s="24"/>
      <c r="L599" s="24"/>
      <c r="M599" s="24"/>
      <c r="N599" s="24"/>
      <c r="O599" s="24"/>
      <c r="P599" s="24"/>
      <c r="Q599" s="24"/>
      <c r="R599" s="24"/>
      <c r="S599" s="24"/>
      <c r="T599" s="24"/>
      <c r="U599" s="24"/>
      <c r="V599" s="24"/>
      <c r="W599" s="24"/>
      <c r="X599" s="24"/>
      <c r="Y599" s="24"/>
      <c r="Z599" s="24"/>
    </row>
    <row r="600" spans="1:26" ht="15.75" customHeight="1">
      <c r="A600" s="39"/>
      <c r="B600" s="24"/>
      <c r="C600" s="24"/>
      <c r="D600" s="24"/>
      <c r="E600" s="24"/>
      <c r="F600" s="24"/>
      <c r="G600" s="3"/>
      <c r="H600" s="24"/>
      <c r="I600" s="24"/>
      <c r="J600" s="24"/>
      <c r="K600" s="24"/>
      <c r="L600" s="24"/>
      <c r="M600" s="24"/>
      <c r="N600" s="24"/>
      <c r="O600" s="24"/>
      <c r="P600" s="24"/>
      <c r="Q600" s="24"/>
      <c r="R600" s="24"/>
      <c r="S600" s="24"/>
      <c r="T600" s="24"/>
      <c r="U600" s="24"/>
      <c r="V600" s="24"/>
      <c r="W600" s="24"/>
      <c r="X600" s="24"/>
      <c r="Y600" s="24"/>
      <c r="Z600" s="24"/>
    </row>
    <row r="601" spans="1:26" ht="15.75" customHeight="1">
      <c r="A601" s="39"/>
      <c r="B601" s="24"/>
      <c r="C601" s="24"/>
      <c r="D601" s="24"/>
      <c r="E601" s="24"/>
      <c r="F601" s="24"/>
      <c r="G601" s="3"/>
      <c r="H601" s="24"/>
      <c r="I601" s="24"/>
      <c r="J601" s="24"/>
      <c r="K601" s="24"/>
      <c r="L601" s="24"/>
      <c r="M601" s="24"/>
      <c r="N601" s="24"/>
      <c r="O601" s="24"/>
      <c r="P601" s="24"/>
      <c r="Q601" s="24"/>
      <c r="R601" s="24"/>
      <c r="S601" s="24"/>
      <c r="T601" s="24"/>
      <c r="U601" s="24"/>
      <c r="V601" s="24"/>
      <c r="W601" s="24"/>
      <c r="X601" s="24"/>
      <c r="Y601" s="24"/>
      <c r="Z601" s="24"/>
    </row>
    <row r="602" spans="1:26" ht="15.75" customHeight="1">
      <c r="A602" s="39"/>
      <c r="B602" s="24"/>
      <c r="C602" s="24"/>
      <c r="D602" s="24"/>
      <c r="E602" s="24"/>
      <c r="F602" s="24"/>
      <c r="G602" s="3"/>
      <c r="H602" s="24"/>
      <c r="I602" s="24"/>
      <c r="J602" s="24"/>
      <c r="K602" s="24"/>
      <c r="L602" s="24"/>
      <c r="M602" s="24"/>
      <c r="N602" s="24"/>
      <c r="O602" s="24"/>
      <c r="P602" s="24"/>
      <c r="Q602" s="24"/>
      <c r="R602" s="24"/>
      <c r="S602" s="24"/>
      <c r="T602" s="24"/>
      <c r="U602" s="24"/>
      <c r="V602" s="24"/>
      <c r="W602" s="24"/>
      <c r="X602" s="24"/>
      <c r="Y602" s="24"/>
      <c r="Z602" s="24"/>
    </row>
    <row r="603" spans="1:26" ht="15.75" customHeight="1">
      <c r="A603" s="39"/>
      <c r="B603" s="24"/>
      <c r="C603" s="24"/>
      <c r="D603" s="24"/>
      <c r="E603" s="24"/>
      <c r="F603" s="24"/>
      <c r="G603" s="3"/>
      <c r="H603" s="24"/>
      <c r="I603" s="24"/>
      <c r="J603" s="24"/>
      <c r="K603" s="24"/>
      <c r="L603" s="24"/>
      <c r="M603" s="24"/>
      <c r="N603" s="24"/>
      <c r="O603" s="24"/>
      <c r="P603" s="24"/>
      <c r="Q603" s="24"/>
      <c r="R603" s="24"/>
      <c r="S603" s="24"/>
      <c r="T603" s="24"/>
      <c r="U603" s="24"/>
      <c r="V603" s="24"/>
      <c r="W603" s="24"/>
      <c r="X603" s="24"/>
      <c r="Y603" s="24"/>
      <c r="Z603" s="24"/>
    </row>
    <row r="604" spans="1:26" ht="15.75" customHeight="1">
      <c r="A604" s="39"/>
      <c r="B604" s="24"/>
      <c r="C604" s="24"/>
      <c r="D604" s="24"/>
      <c r="E604" s="24"/>
      <c r="F604" s="24"/>
      <c r="G604" s="3"/>
      <c r="H604" s="24"/>
      <c r="I604" s="24"/>
      <c r="J604" s="24"/>
      <c r="K604" s="24"/>
      <c r="L604" s="24"/>
      <c r="M604" s="24"/>
      <c r="N604" s="24"/>
      <c r="O604" s="24"/>
      <c r="P604" s="24"/>
      <c r="Q604" s="24"/>
      <c r="R604" s="24"/>
      <c r="S604" s="24"/>
      <c r="T604" s="24"/>
      <c r="U604" s="24"/>
      <c r="V604" s="24"/>
      <c r="W604" s="24"/>
      <c r="X604" s="24"/>
      <c r="Y604" s="24"/>
      <c r="Z604" s="24"/>
    </row>
    <row r="605" spans="1:26" ht="15.75" customHeight="1">
      <c r="A605" s="39"/>
      <c r="B605" s="24"/>
      <c r="C605" s="24"/>
      <c r="D605" s="24"/>
      <c r="E605" s="24"/>
      <c r="F605" s="24"/>
      <c r="G605" s="3"/>
      <c r="H605" s="24"/>
      <c r="I605" s="24"/>
      <c r="J605" s="24"/>
      <c r="K605" s="24"/>
      <c r="L605" s="24"/>
      <c r="M605" s="24"/>
      <c r="N605" s="24"/>
      <c r="O605" s="24"/>
      <c r="P605" s="24"/>
      <c r="Q605" s="24"/>
      <c r="R605" s="24"/>
      <c r="S605" s="24"/>
      <c r="T605" s="24"/>
      <c r="U605" s="24"/>
      <c r="V605" s="24"/>
      <c r="W605" s="24"/>
      <c r="X605" s="24"/>
      <c r="Y605" s="24"/>
      <c r="Z605" s="24"/>
    </row>
    <row r="606" spans="1:26" ht="15.75" customHeight="1">
      <c r="A606" s="39"/>
      <c r="B606" s="24"/>
      <c r="C606" s="24"/>
      <c r="D606" s="24"/>
      <c r="E606" s="24"/>
      <c r="F606" s="24"/>
      <c r="G606" s="3"/>
      <c r="H606" s="24"/>
      <c r="I606" s="24"/>
      <c r="J606" s="24"/>
      <c r="K606" s="24"/>
      <c r="L606" s="24"/>
      <c r="M606" s="24"/>
      <c r="N606" s="24"/>
      <c r="O606" s="24"/>
      <c r="P606" s="24"/>
      <c r="Q606" s="24"/>
      <c r="R606" s="24"/>
      <c r="S606" s="24"/>
      <c r="T606" s="24"/>
      <c r="U606" s="24"/>
      <c r="V606" s="24"/>
      <c r="W606" s="24"/>
      <c r="X606" s="24"/>
      <c r="Y606" s="24"/>
      <c r="Z606" s="24"/>
    </row>
    <row r="607" spans="1:26" ht="15.75" customHeight="1">
      <c r="A607" s="39"/>
      <c r="B607" s="24"/>
      <c r="C607" s="24"/>
      <c r="D607" s="24"/>
      <c r="E607" s="24"/>
      <c r="F607" s="24"/>
      <c r="G607" s="3"/>
      <c r="H607" s="24"/>
      <c r="I607" s="24"/>
      <c r="J607" s="24"/>
      <c r="K607" s="24"/>
      <c r="L607" s="24"/>
      <c r="M607" s="24"/>
      <c r="N607" s="24"/>
      <c r="O607" s="24"/>
      <c r="P607" s="24"/>
      <c r="Q607" s="24"/>
      <c r="R607" s="24"/>
      <c r="S607" s="24"/>
      <c r="T607" s="24"/>
      <c r="U607" s="24"/>
      <c r="V607" s="24"/>
      <c r="W607" s="24"/>
      <c r="X607" s="24"/>
      <c r="Y607" s="24"/>
      <c r="Z607" s="24"/>
    </row>
    <row r="608" spans="1:26" ht="15.75" customHeight="1">
      <c r="A608" s="39"/>
      <c r="B608" s="24"/>
      <c r="C608" s="24"/>
      <c r="D608" s="24"/>
      <c r="E608" s="24"/>
      <c r="F608" s="24"/>
      <c r="G608" s="3"/>
      <c r="H608" s="24"/>
      <c r="I608" s="24"/>
      <c r="J608" s="24"/>
      <c r="K608" s="24"/>
      <c r="L608" s="24"/>
      <c r="M608" s="24"/>
      <c r="N608" s="24"/>
      <c r="O608" s="24"/>
      <c r="P608" s="24"/>
      <c r="Q608" s="24"/>
      <c r="R608" s="24"/>
      <c r="S608" s="24"/>
      <c r="T608" s="24"/>
      <c r="U608" s="24"/>
      <c r="V608" s="24"/>
      <c r="W608" s="24"/>
      <c r="X608" s="24"/>
      <c r="Y608" s="24"/>
      <c r="Z608" s="24"/>
    </row>
    <row r="609" spans="1:26" ht="15.75" customHeight="1">
      <c r="A609" s="39"/>
      <c r="B609" s="24"/>
      <c r="C609" s="24"/>
      <c r="D609" s="24"/>
      <c r="E609" s="24"/>
      <c r="F609" s="24"/>
      <c r="G609" s="3"/>
      <c r="H609" s="24"/>
      <c r="I609" s="24"/>
      <c r="J609" s="24"/>
      <c r="K609" s="24"/>
      <c r="L609" s="24"/>
      <c r="M609" s="24"/>
      <c r="N609" s="24"/>
      <c r="O609" s="24"/>
      <c r="P609" s="24"/>
      <c r="Q609" s="24"/>
      <c r="R609" s="24"/>
      <c r="S609" s="24"/>
      <c r="T609" s="24"/>
      <c r="U609" s="24"/>
      <c r="V609" s="24"/>
      <c r="W609" s="24"/>
      <c r="X609" s="24"/>
      <c r="Y609" s="24"/>
      <c r="Z609" s="24"/>
    </row>
    <row r="610" spans="1:26" ht="15.75" customHeight="1">
      <c r="A610" s="39"/>
      <c r="B610" s="24"/>
      <c r="C610" s="24"/>
      <c r="D610" s="24"/>
      <c r="E610" s="24"/>
      <c r="F610" s="24"/>
      <c r="G610" s="3"/>
      <c r="H610" s="24"/>
      <c r="I610" s="24"/>
      <c r="J610" s="24"/>
      <c r="K610" s="24"/>
      <c r="L610" s="24"/>
      <c r="M610" s="24"/>
      <c r="N610" s="24"/>
      <c r="O610" s="24"/>
      <c r="P610" s="24"/>
      <c r="Q610" s="24"/>
      <c r="R610" s="24"/>
      <c r="S610" s="24"/>
      <c r="T610" s="24"/>
      <c r="U610" s="24"/>
      <c r="V610" s="24"/>
      <c r="W610" s="24"/>
      <c r="X610" s="24"/>
      <c r="Y610" s="24"/>
      <c r="Z610" s="24"/>
    </row>
    <row r="611" spans="1:26" ht="15.75" customHeight="1">
      <c r="A611" s="39"/>
      <c r="B611" s="24"/>
      <c r="C611" s="24"/>
      <c r="D611" s="24"/>
      <c r="E611" s="24"/>
      <c r="F611" s="24"/>
      <c r="G611" s="3"/>
      <c r="H611" s="24"/>
      <c r="I611" s="24"/>
      <c r="J611" s="24"/>
      <c r="K611" s="24"/>
      <c r="L611" s="24"/>
      <c r="M611" s="24"/>
      <c r="N611" s="24"/>
      <c r="O611" s="24"/>
      <c r="P611" s="24"/>
      <c r="Q611" s="24"/>
      <c r="R611" s="24"/>
      <c r="S611" s="24"/>
      <c r="T611" s="24"/>
      <c r="U611" s="24"/>
      <c r="V611" s="24"/>
      <c r="W611" s="24"/>
      <c r="X611" s="24"/>
      <c r="Y611" s="24"/>
      <c r="Z611" s="24"/>
    </row>
    <row r="612" spans="1:26" ht="15.75" customHeight="1">
      <c r="A612" s="39"/>
      <c r="B612" s="24"/>
      <c r="C612" s="24"/>
      <c r="D612" s="24"/>
      <c r="E612" s="24"/>
      <c r="F612" s="24"/>
      <c r="G612" s="3"/>
      <c r="H612" s="24"/>
      <c r="I612" s="24"/>
      <c r="J612" s="24"/>
      <c r="K612" s="24"/>
      <c r="L612" s="24"/>
      <c r="M612" s="24"/>
      <c r="N612" s="24"/>
      <c r="O612" s="24"/>
      <c r="P612" s="24"/>
      <c r="Q612" s="24"/>
      <c r="R612" s="24"/>
      <c r="S612" s="24"/>
      <c r="T612" s="24"/>
      <c r="U612" s="24"/>
      <c r="V612" s="24"/>
      <c r="W612" s="24"/>
      <c r="X612" s="24"/>
      <c r="Y612" s="24"/>
      <c r="Z612" s="24"/>
    </row>
    <row r="613" spans="1:26" ht="15.75" customHeight="1">
      <c r="A613" s="39"/>
      <c r="B613" s="24"/>
      <c r="C613" s="24"/>
      <c r="D613" s="24"/>
      <c r="E613" s="24"/>
      <c r="F613" s="24"/>
      <c r="G613" s="3"/>
      <c r="H613" s="24"/>
      <c r="I613" s="24"/>
      <c r="J613" s="24"/>
      <c r="K613" s="24"/>
      <c r="L613" s="24"/>
      <c r="M613" s="24"/>
      <c r="N613" s="24"/>
      <c r="O613" s="24"/>
      <c r="P613" s="24"/>
      <c r="Q613" s="24"/>
      <c r="R613" s="24"/>
      <c r="S613" s="24"/>
      <c r="T613" s="24"/>
      <c r="U613" s="24"/>
      <c r="V613" s="24"/>
      <c r="W613" s="24"/>
      <c r="X613" s="24"/>
      <c r="Y613" s="24"/>
      <c r="Z613" s="24"/>
    </row>
    <row r="614" spans="1:26" ht="15.75" customHeight="1">
      <c r="A614" s="39"/>
      <c r="B614" s="24"/>
      <c r="C614" s="24"/>
      <c r="D614" s="24"/>
      <c r="E614" s="24"/>
      <c r="F614" s="24"/>
      <c r="G614" s="3"/>
      <c r="H614" s="24"/>
      <c r="I614" s="24"/>
      <c r="J614" s="24"/>
      <c r="K614" s="24"/>
      <c r="L614" s="24"/>
      <c r="M614" s="24"/>
      <c r="N614" s="24"/>
      <c r="O614" s="24"/>
      <c r="P614" s="24"/>
      <c r="Q614" s="24"/>
      <c r="R614" s="24"/>
      <c r="S614" s="24"/>
      <c r="T614" s="24"/>
      <c r="U614" s="24"/>
      <c r="V614" s="24"/>
      <c r="W614" s="24"/>
      <c r="X614" s="24"/>
      <c r="Y614" s="24"/>
      <c r="Z614" s="24"/>
    </row>
    <row r="615" spans="1:26" ht="15.75" customHeight="1">
      <c r="A615" s="39"/>
      <c r="B615" s="24"/>
      <c r="C615" s="24"/>
      <c r="D615" s="24"/>
      <c r="E615" s="24"/>
      <c r="F615" s="24"/>
      <c r="G615" s="3"/>
      <c r="H615" s="24"/>
      <c r="I615" s="24"/>
      <c r="J615" s="24"/>
      <c r="K615" s="24"/>
      <c r="L615" s="24"/>
      <c r="M615" s="24"/>
      <c r="N615" s="24"/>
      <c r="O615" s="24"/>
      <c r="P615" s="24"/>
      <c r="Q615" s="24"/>
      <c r="R615" s="24"/>
      <c r="S615" s="24"/>
      <c r="T615" s="24"/>
      <c r="U615" s="24"/>
      <c r="V615" s="24"/>
      <c r="W615" s="24"/>
      <c r="X615" s="24"/>
      <c r="Y615" s="24"/>
      <c r="Z615" s="24"/>
    </row>
    <row r="616" spans="1:26" ht="15.75" customHeight="1">
      <c r="A616" s="39"/>
      <c r="B616" s="24"/>
      <c r="C616" s="24"/>
      <c r="D616" s="24"/>
      <c r="E616" s="24"/>
      <c r="F616" s="24"/>
      <c r="G616" s="3"/>
      <c r="H616" s="24"/>
      <c r="I616" s="24"/>
      <c r="J616" s="24"/>
      <c r="K616" s="24"/>
      <c r="L616" s="24"/>
      <c r="M616" s="24"/>
      <c r="N616" s="24"/>
      <c r="O616" s="24"/>
      <c r="P616" s="24"/>
      <c r="Q616" s="24"/>
      <c r="R616" s="24"/>
      <c r="S616" s="24"/>
      <c r="T616" s="24"/>
      <c r="U616" s="24"/>
      <c r="V616" s="24"/>
      <c r="W616" s="24"/>
      <c r="X616" s="24"/>
      <c r="Y616" s="24"/>
      <c r="Z616" s="24"/>
    </row>
    <row r="617" spans="1:26" ht="15.75" customHeight="1">
      <c r="A617" s="39"/>
      <c r="B617" s="24"/>
      <c r="C617" s="24"/>
      <c r="D617" s="24"/>
      <c r="E617" s="24"/>
      <c r="F617" s="24"/>
      <c r="G617" s="3"/>
      <c r="H617" s="24"/>
      <c r="I617" s="24"/>
      <c r="J617" s="24"/>
      <c r="K617" s="24"/>
      <c r="L617" s="24"/>
      <c r="M617" s="24"/>
      <c r="N617" s="24"/>
      <c r="O617" s="24"/>
      <c r="P617" s="24"/>
      <c r="Q617" s="24"/>
      <c r="R617" s="24"/>
      <c r="S617" s="24"/>
      <c r="T617" s="24"/>
      <c r="U617" s="24"/>
      <c r="V617" s="24"/>
      <c r="W617" s="24"/>
      <c r="X617" s="24"/>
      <c r="Y617" s="24"/>
      <c r="Z617" s="24"/>
    </row>
    <row r="618" spans="1:26" ht="15.75" customHeight="1">
      <c r="A618" s="39"/>
      <c r="B618" s="24"/>
      <c r="C618" s="24"/>
      <c r="D618" s="24"/>
      <c r="E618" s="24"/>
      <c r="F618" s="24"/>
      <c r="G618" s="3"/>
      <c r="H618" s="24"/>
      <c r="I618" s="24"/>
      <c r="J618" s="24"/>
      <c r="K618" s="24"/>
      <c r="L618" s="24"/>
      <c r="M618" s="24"/>
      <c r="N618" s="24"/>
      <c r="O618" s="24"/>
      <c r="P618" s="24"/>
      <c r="Q618" s="24"/>
      <c r="R618" s="24"/>
      <c r="S618" s="24"/>
      <c r="T618" s="24"/>
      <c r="U618" s="24"/>
      <c r="V618" s="24"/>
      <c r="W618" s="24"/>
      <c r="X618" s="24"/>
      <c r="Y618" s="24"/>
      <c r="Z618" s="24"/>
    </row>
    <row r="619" spans="1:26" ht="15.75" customHeight="1">
      <c r="A619" s="39"/>
      <c r="B619" s="24"/>
      <c r="C619" s="24"/>
      <c r="D619" s="24"/>
      <c r="E619" s="24"/>
      <c r="F619" s="24"/>
      <c r="G619" s="3"/>
      <c r="H619" s="24"/>
      <c r="I619" s="24"/>
      <c r="J619" s="24"/>
      <c r="K619" s="24"/>
      <c r="L619" s="24"/>
      <c r="M619" s="24"/>
      <c r="N619" s="24"/>
      <c r="O619" s="24"/>
      <c r="P619" s="24"/>
      <c r="Q619" s="24"/>
      <c r="R619" s="24"/>
      <c r="S619" s="24"/>
      <c r="T619" s="24"/>
      <c r="U619" s="24"/>
      <c r="V619" s="24"/>
      <c r="W619" s="24"/>
      <c r="X619" s="24"/>
      <c r="Y619" s="24"/>
      <c r="Z619" s="24"/>
    </row>
    <row r="620" spans="1:26" ht="15.75" customHeight="1">
      <c r="A620" s="39"/>
      <c r="B620" s="24"/>
      <c r="C620" s="24"/>
      <c r="D620" s="24"/>
      <c r="E620" s="24"/>
      <c r="F620" s="24"/>
      <c r="G620" s="3"/>
      <c r="H620" s="24"/>
      <c r="I620" s="24"/>
      <c r="J620" s="24"/>
      <c r="K620" s="24"/>
      <c r="L620" s="24"/>
      <c r="M620" s="24"/>
      <c r="N620" s="24"/>
      <c r="O620" s="24"/>
      <c r="P620" s="24"/>
      <c r="Q620" s="24"/>
      <c r="R620" s="24"/>
      <c r="S620" s="24"/>
      <c r="T620" s="24"/>
      <c r="U620" s="24"/>
      <c r="V620" s="24"/>
      <c r="W620" s="24"/>
      <c r="X620" s="24"/>
      <c r="Y620" s="24"/>
      <c r="Z620" s="24"/>
    </row>
    <row r="621" spans="1:26" ht="15.75" customHeight="1">
      <c r="A621" s="39"/>
      <c r="B621" s="24"/>
      <c r="C621" s="24"/>
      <c r="D621" s="24"/>
      <c r="E621" s="24"/>
      <c r="F621" s="24"/>
      <c r="G621" s="3"/>
      <c r="H621" s="24"/>
      <c r="I621" s="24"/>
      <c r="J621" s="24"/>
      <c r="K621" s="24"/>
      <c r="L621" s="24"/>
      <c r="M621" s="24"/>
      <c r="N621" s="24"/>
      <c r="O621" s="24"/>
      <c r="P621" s="24"/>
      <c r="Q621" s="24"/>
      <c r="R621" s="24"/>
      <c r="S621" s="24"/>
      <c r="T621" s="24"/>
      <c r="U621" s="24"/>
      <c r="V621" s="24"/>
      <c r="W621" s="24"/>
      <c r="X621" s="24"/>
      <c r="Y621" s="24"/>
      <c r="Z621" s="24"/>
    </row>
    <row r="622" spans="1:26" ht="15.75" customHeight="1">
      <c r="A622" s="39"/>
      <c r="B622" s="24"/>
      <c r="C622" s="24"/>
      <c r="D622" s="24"/>
      <c r="E622" s="24"/>
      <c r="F622" s="24"/>
      <c r="G622" s="3"/>
      <c r="H622" s="24"/>
      <c r="I622" s="24"/>
      <c r="J622" s="24"/>
      <c r="K622" s="24"/>
      <c r="L622" s="24"/>
      <c r="M622" s="24"/>
      <c r="N622" s="24"/>
      <c r="O622" s="24"/>
      <c r="P622" s="24"/>
      <c r="Q622" s="24"/>
      <c r="R622" s="24"/>
      <c r="S622" s="24"/>
      <c r="T622" s="24"/>
      <c r="U622" s="24"/>
      <c r="V622" s="24"/>
      <c r="W622" s="24"/>
      <c r="X622" s="24"/>
      <c r="Y622" s="24"/>
      <c r="Z622" s="24"/>
    </row>
    <row r="623" spans="1:26" ht="15.75" customHeight="1">
      <c r="A623" s="39"/>
      <c r="B623" s="24"/>
      <c r="C623" s="24"/>
      <c r="D623" s="24"/>
      <c r="E623" s="24"/>
      <c r="F623" s="24"/>
      <c r="G623" s="3"/>
      <c r="H623" s="24"/>
      <c r="I623" s="24"/>
      <c r="J623" s="24"/>
      <c r="K623" s="24"/>
      <c r="L623" s="24"/>
      <c r="M623" s="24"/>
      <c r="N623" s="24"/>
      <c r="O623" s="24"/>
      <c r="P623" s="24"/>
      <c r="Q623" s="24"/>
      <c r="R623" s="24"/>
      <c r="S623" s="24"/>
      <c r="T623" s="24"/>
      <c r="U623" s="24"/>
      <c r="V623" s="24"/>
      <c r="W623" s="24"/>
      <c r="X623" s="24"/>
      <c r="Y623" s="24"/>
      <c r="Z623" s="24"/>
    </row>
    <row r="624" spans="1:26" ht="15.75" customHeight="1">
      <c r="A624" s="39"/>
      <c r="B624" s="24"/>
      <c r="C624" s="24"/>
      <c r="D624" s="24"/>
      <c r="E624" s="24"/>
      <c r="F624" s="24"/>
      <c r="G624" s="3"/>
      <c r="H624" s="24"/>
      <c r="I624" s="24"/>
      <c r="J624" s="24"/>
      <c r="K624" s="24"/>
      <c r="L624" s="24"/>
      <c r="M624" s="24"/>
      <c r="N624" s="24"/>
      <c r="O624" s="24"/>
      <c r="P624" s="24"/>
      <c r="Q624" s="24"/>
      <c r="R624" s="24"/>
      <c r="S624" s="24"/>
      <c r="T624" s="24"/>
      <c r="U624" s="24"/>
      <c r="V624" s="24"/>
      <c r="W624" s="24"/>
      <c r="X624" s="24"/>
      <c r="Y624" s="24"/>
      <c r="Z624" s="24"/>
    </row>
    <row r="625" spans="1:26" ht="15.75" customHeight="1">
      <c r="A625" s="39"/>
      <c r="B625" s="24"/>
      <c r="C625" s="24"/>
      <c r="D625" s="24"/>
      <c r="E625" s="24"/>
      <c r="F625" s="24"/>
      <c r="G625" s="3"/>
      <c r="H625" s="24"/>
      <c r="I625" s="24"/>
      <c r="J625" s="24"/>
      <c r="K625" s="24"/>
      <c r="L625" s="24"/>
      <c r="M625" s="24"/>
      <c r="N625" s="24"/>
      <c r="O625" s="24"/>
      <c r="P625" s="24"/>
      <c r="Q625" s="24"/>
      <c r="R625" s="24"/>
      <c r="S625" s="24"/>
      <c r="T625" s="24"/>
      <c r="U625" s="24"/>
      <c r="V625" s="24"/>
      <c r="W625" s="24"/>
      <c r="X625" s="24"/>
      <c r="Y625" s="24"/>
      <c r="Z625" s="24"/>
    </row>
    <row r="626" spans="1:26" ht="15.75" customHeight="1">
      <c r="A626" s="39"/>
      <c r="B626" s="24"/>
      <c r="C626" s="24"/>
      <c r="D626" s="24"/>
      <c r="E626" s="24"/>
      <c r="F626" s="24"/>
      <c r="G626" s="3"/>
      <c r="H626" s="24"/>
      <c r="I626" s="24"/>
      <c r="J626" s="24"/>
      <c r="K626" s="24"/>
      <c r="L626" s="24"/>
      <c r="M626" s="24"/>
      <c r="N626" s="24"/>
      <c r="O626" s="24"/>
      <c r="P626" s="24"/>
      <c r="Q626" s="24"/>
      <c r="R626" s="24"/>
      <c r="S626" s="24"/>
      <c r="T626" s="24"/>
      <c r="U626" s="24"/>
      <c r="V626" s="24"/>
      <c r="W626" s="24"/>
      <c r="X626" s="24"/>
      <c r="Y626" s="24"/>
      <c r="Z626" s="24"/>
    </row>
    <row r="627" spans="1:26" ht="15.75" customHeight="1">
      <c r="A627" s="39"/>
      <c r="B627" s="24"/>
      <c r="C627" s="24"/>
      <c r="D627" s="24"/>
      <c r="E627" s="24"/>
      <c r="F627" s="24"/>
      <c r="G627" s="3"/>
      <c r="H627" s="24"/>
      <c r="I627" s="24"/>
      <c r="J627" s="24"/>
      <c r="K627" s="24"/>
      <c r="L627" s="24"/>
      <c r="M627" s="24"/>
      <c r="N627" s="24"/>
      <c r="O627" s="24"/>
      <c r="P627" s="24"/>
      <c r="Q627" s="24"/>
      <c r="R627" s="24"/>
      <c r="S627" s="24"/>
      <c r="T627" s="24"/>
      <c r="U627" s="24"/>
      <c r="V627" s="24"/>
      <c r="W627" s="24"/>
      <c r="X627" s="24"/>
      <c r="Y627" s="24"/>
      <c r="Z627" s="24"/>
    </row>
    <row r="628" spans="1:26" ht="15.75" customHeight="1">
      <c r="A628" s="39"/>
      <c r="B628" s="24"/>
      <c r="C628" s="24"/>
      <c r="D628" s="24"/>
      <c r="E628" s="24"/>
      <c r="F628" s="24"/>
      <c r="G628" s="3"/>
      <c r="H628" s="24"/>
      <c r="I628" s="24"/>
      <c r="J628" s="24"/>
      <c r="K628" s="24"/>
      <c r="L628" s="24"/>
      <c r="M628" s="24"/>
      <c r="N628" s="24"/>
      <c r="O628" s="24"/>
      <c r="P628" s="24"/>
      <c r="Q628" s="24"/>
      <c r="R628" s="24"/>
      <c r="S628" s="24"/>
      <c r="T628" s="24"/>
      <c r="U628" s="24"/>
      <c r="V628" s="24"/>
      <c r="W628" s="24"/>
      <c r="X628" s="24"/>
      <c r="Y628" s="24"/>
      <c r="Z628" s="24"/>
    </row>
    <row r="629" spans="1:26" ht="15.75" customHeight="1">
      <c r="A629" s="39"/>
      <c r="B629" s="24"/>
      <c r="C629" s="24"/>
      <c r="D629" s="24"/>
      <c r="E629" s="24"/>
      <c r="F629" s="24"/>
      <c r="G629" s="3"/>
      <c r="H629" s="24"/>
      <c r="I629" s="24"/>
      <c r="J629" s="24"/>
      <c r="K629" s="24"/>
      <c r="L629" s="24"/>
      <c r="M629" s="24"/>
      <c r="N629" s="24"/>
      <c r="O629" s="24"/>
      <c r="P629" s="24"/>
      <c r="Q629" s="24"/>
      <c r="R629" s="24"/>
      <c r="S629" s="24"/>
      <c r="T629" s="24"/>
      <c r="U629" s="24"/>
      <c r="V629" s="24"/>
      <c r="W629" s="24"/>
      <c r="X629" s="24"/>
      <c r="Y629" s="24"/>
      <c r="Z629" s="24"/>
    </row>
    <row r="630" spans="1:26" ht="15.75" customHeight="1">
      <c r="A630" s="39"/>
      <c r="B630" s="24"/>
      <c r="C630" s="24"/>
      <c r="D630" s="24"/>
      <c r="E630" s="24"/>
      <c r="F630" s="24"/>
      <c r="G630" s="3"/>
      <c r="H630" s="24"/>
      <c r="I630" s="24"/>
      <c r="J630" s="24"/>
      <c r="K630" s="24"/>
      <c r="L630" s="24"/>
      <c r="M630" s="24"/>
      <c r="N630" s="24"/>
      <c r="O630" s="24"/>
      <c r="P630" s="24"/>
      <c r="Q630" s="24"/>
      <c r="R630" s="24"/>
      <c r="S630" s="24"/>
      <c r="T630" s="24"/>
      <c r="U630" s="24"/>
      <c r="V630" s="24"/>
      <c r="W630" s="24"/>
      <c r="X630" s="24"/>
      <c r="Y630" s="24"/>
      <c r="Z630" s="24"/>
    </row>
    <row r="631" spans="1:26" ht="15.75" customHeight="1">
      <c r="A631" s="39"/>
      <c r="B631" s="24"/>
      <c r="C631" s="24"/>
      <c r="D631" s="24"/>
      <c r="E631" s="24"/>
      <c r="F631" s="24"/>
      <c r="G631" s="3"/>
      <c r="H631" s="24"/>
      <c r="I631" s="24"/>
      <c r="J631" s="24"/>
      <c r="K631" s="24"/>
      <c r="L631" s="24"/>
      <c r="M631" s="24"/>
      <c r="N631" s="24"/>
      <c r="O631" s="24"/>
      <c r="P631" s="24"/>
      <c r="Q631" s="24"/>
      <c r="R631" s="24"/>
      <c r="S631" s="24"/>
      <c r="T631" s="24"/>
      <c r="U631" s="24"/>
      <c r="V631" s="24"/>
      <c r="W631" s="24"/>
      <c r="X631" s="24"/>
      <c r="Y631" s="24"/>
      <c r="Z631" s="24"/>
    </row>
    <row r="632" spans="1:26" ht="15.75" customHeight="1">
      <c r="A632" s="39"/>
      <c r="B632" s="24"/>
      <c r="C632" s="24"/>
      <c r="D632" s="24"/>
      <c r="E632" s="24"/>
      <c r="F632" s="24"/>
      <c r="G632" s="3"/>
      <c r="H632" s="24"/>
      <c r="I632" s="24"/>
      <c r="J632" s="24"/>
      <c r="K632" s="24"/>
      <c r="L632" s="24"/>
      <c r="M632" s="24"/>
      <c r="N632" s="24"/>
      <c r="O632" s="24"/>
      <c r="P632" s="24"/>
      <c r="Q632" s="24"/>
      <c r="R632" s="24"/>
      <c r="S632" s="24"/>
      <c r="T632" s="24"/>
      <c r="U632" s="24"/>
      <c r="V632" s="24"/>
      <c r="W632" s="24"/>
      <c r="X632" s="24"/>
      <c r="Y632" s="24"/>
      <c r="Z632" s="24"/>
    </row>
    <row r="633" spans="1:26" ht="15.75" customHeight="1">
      <c r="A633" s="39"/>
      <c r="B633" s="24"/>
      <c r="C633" s="24"/>
      <c r="D633" s="24"/>
      <c r="E633" s="24"/>
      <c r="F633" s="24"/>
      <c r="G633" s="3"/>
      <c r="H633" s="24"/>
      <c r="I633" s="24"/>
      <c r="J633" s="24"/>
      <c r="K633" s="24"/>
      <c r="L633" s="24"/>
      <c r="M633" s="24"/>
      <c r="N633" s="24"/>
      <c r="O633" s="24"/>
      <c r="P633" s="24"/>
      <c r="Q633" s="24"/>
      <c r="R633" s="24"/>
      <c r="S633" s="24"/>
      <c r="T633" s="24"/>
      <c r="U633" s="24"/>
      <c r="V633" s="24"/>
      <c r="W633" s="24"/>
      <c r="X633" s="24"/>
      <c r="Y633" s="24"/>
      <c r="Z633" s="24"/>
    </row>
    <row r="634" spans="1:26" ht="15.75" customHeight="1">
      <c r="A634" s="39"/>
      <c r="B634" s="24"/>
      <c r="C634" s="24"/>
      <c r="D634" s="24"/>
      <c r="E634" s="24"/>
      <c r="F634" s="24"/>
      <c r="G634" s="3"/>
      <c r="H634" s="24"/>
      <c r="I634" s="24"/>
      <c r="J634" s="24"/>
      <c r="K634" s="24"/>
      <c r="L634" s="24"/>
      <c r="M634" s="24"/>
      <c r="N634" s="24"/>
      <c r="O634" s="24"/>
      <c r="P634" s="24"/>
      <c r="Q634" s="24"/>
      <c r="R634" s="24"/>
      <c r="S634" s="24"/>
      <c r="T634" s="24"/>
      <c r="U634" s="24"/>
      <c r="V634" s="24"/>
      <c r="W634" s="24"/>
      <c r="X634" s="24"/>
      <c r="Y634" s="24"/>
      <c r="Z634" s="24"/>
    </row>
    <row r="635" spans="1:26" ht="15.75" customHeight="1">
      <c r="A635" s="39"/>
      <c r="B635" s="24"/>
      <c r="C635" s="24"/>
      <c r="D635" s="24"/>
      <c r="E635" s="24"/>
      <c r="F635" s="24"/>
      <c r="G635" s="3"/>
      <c r="H635" s="24"/>
      <c r="I635" s="24"/>
      <c r="J635" s="24"/>
      <c r="K635" s="24"/>
      <c r="L635" s="24"/>
      <c r="M635" s="24"/>
      <c r="N635" s="24"/>
      <c r="O635" s="24"/>
      <c r="P635" s="24"/>
      <c r="Q635" s="24"/>
      <c r="R635" s="24"/>
      <c r="S635" s="24"/>
      <c r="T635" s="24"/>
      <c r="U635" s="24"/>
      <c r="V635" s="24"/>
      <c r="W635" s="24"/>
      <c r="X635" s="24"/>
      <c r="Y635" s="24"/>
      <c r="Z635" s="24"/>
    </row>
    <row r="636" spans="1:26" ht="15.75" customHeight="1">
      <c r="A636" s="39"/>
      <c r="B636" s="24"/>
      <c r="C636" s="24"/>
      <c r="D636" s="24"/>
      <c r="E636" s="24"/>
      <c r="F636" s="24"/>
      <c r="G636" s="3"/>
      <c r="H636" s="24"/>
      <c r="I636" s="24"/>
      <c r="J636" s="24"/>
      <c r="K636" s="24"/>
      <c r="L636" s="24"/>
      <c r="M636" s="24"/>
      <c r="N636" s="24"/>
      <c r="O636" s="24"/>
      <c r="P636" s="24"/>
      <c r="Q636" s="24"/>
      <c r="R636" s="24"/>
      <c r="S636" s="24"/>
      <c r="T636" s="24"/>
      <c r="U636" s="24"/>
      <c r="V636" s="24"/>
      <c r="W636" s="24"/>
      <c r="X636" s="24"/>
      <c r="Y636" s="24"/>
      <c r="Z636" s="24"/>
    </row>
    <row r="637" spans="1:26" ht="15.75" customHeight="1">
      <c r="A637" s="39"/>
      <c r="B637" s="24"/>
      <c r="C637" s="24"/>
      <c r="D637" s="24"/>
      <c r="E637" s="24"/>
      <c r="F637" s="24"/>
      <c r="G637" s="3"/>
      <c r="H637" s="24"/>
      <c r="I637" s="24"/>
      <c r="J637" s="24"/>
      <c r="K637" s="24"/>
      <c r="L637" s="24"/>
      <c r="M637" s="24"/>
      <c r="N637" s="24"/>
      <c r="O637" s="24"/>
      <c r="P637" s="24"/>
      <c r="Q637" s="24"/>
      <c r="R637" s="24"/>
      <c r="S637" s="24"/>
      <c r="T637" s="24"/>
      <c r="U637" s="24"/>
      <c r="V637" s="24"/>
      <c r="W637" s="24"/>
      <c r="X637" s="24"/>
      <c r="Y637" s="24"/>
      <c r="Z637" s="24"/>
    </row>
    <row r="638" spans="1:26" ht="15.75" customHeight="1">
      <c r="A638" s="39"/>
      <c r="B638" s="24"/>
      <c r="C638" s="24"/>
      <c r="D638" s="24"/>
      <c r="E638" s="24"/>
      <c r="F638" s="24"/>
      <c r="G638" s="3"/>
      <c r="H638" s="24"/>
      <c r="I638" s="24"/>
      <c r="J638" s="24"/>
      <c r="K638" s="24"/>
      <c r="L638" s="24"/>
      <c r="M638" s="24"/>
      <c r="N638" s="24"/>
      <c r="O638" s="24"/>
      <c r="P638" s="24"/>
      <c r="Q638" s="24"/>
      <c r="R638" s="24"/>
      <c r="S638" s="24"/>
      <c r="T638" s="24"/>
      <c r="U638" s="24"/>
      <c r="V638" s="24"/>
      <c r="W638" s="24"/>
      <c r="X638" s="24"/>
      <c r="Y638" s="24"/>
      <c r="Z638" s="24"/>
    </row>
    <row r="639" spans="1:26" ht="15.75" customHeight="1">
      <c r="A639" s="39"/>
      <c r="B639" s="24"/>
      <c r="C639" s="24"/>
      <c r="D639" s="24"/>
      <c r="E639" s="24"/>
      <c r="F639" s="24"/>
      <c r="G639" s="3"/>
      <c r="H639" s="24"/>
      <c r="I639" s="24"/>
      <c r="J639" s="24"/>
      <c r="K639" s="24"/>
      <c r="L639" s="24"/>
      <c r="M639" s="24"/>
      <c r="N639" s="24"/>
      <c r="O639" s="24"/>
      <c r="P639" s="24"/>
      <c r="Q639" s="24"/>
      <c r="R639" s="24"/>
      <c r="S639" s="24"/>
      <c r="T639" s="24"/>
      <c r="U639" s="24"/>
      <c r="V639" s="24"/>
      <c r="W639" s="24"/>
      <c r="X639" s="24"/>
      <c r="Y639" s="24"/>
      <c r="Z639" s="24"/>
    </row>
    <row r="640" spans="1:26" ht="15.75" customHeight="1">
      <c r="A640" s="39"/>
      <c r="B640" s="24"/>
      <c r="C640" s="24"/>
      <c r="D640" s="24"/>
      <c r="E640" s="24"/>
      <c r="F640" s="24"/>
      <c r="G640" s="3"/>
      <c r="H640" s="24"/>
      <c r="I640" s="24"/>
      <c r="J640" s="24"/>
      <c r="K640" s="24"/>
      <c r="L640" s="24"/>
      <c r="M640" s="24"/>
      <c r="N640" s="24"/>
      <c r="O640" s="24"/>
      <c r="P640" s="24"/>
      <c r="Q640" s="24"/>
      <c r="R640" s="24"/>
      <c r="S640" s="24"/>
      <c r="T640" s="24"/>
      <c r="U640" s="24"/>
      <c r="V640" s="24"/>
      <c r="W640" s="24"/>
      <c r="X640" s="24"/>
      <c r="Y640" s="24"/>
      <c r="Z640" s="24"/>
    </row>
    <row r="641" spans="1:26" ht="15.75" customHeight="1">
      <c r="A641" s="39"/>
      <c r="B641" s="24"/>
      <c r="C641" s="24"/>
      <c r="D641" s="24"/>
      <c r="E641" s="24"/>
      <c r="F641" s="24"/>
      <c r="G641" s="3"/>
      <c r="H641" s="24"/>
      <c r="I641" s="24"/>
      <c r="J641" s="24"/>
      <c r="K641" s="24"/>
      <c r="L641" s="24"/>
      <c r="M641" s="24"/>
      <c r="N641" s="24"/>
      <c r="O641" s="24"/>
      <c r="P641" s="24"/>
      <c r="Q641" s="24"/>
      <c r="R641" s="24"/>
      <c r="S641" s="24"/>
      <c r="T641" s="24"/>
      <c r="U641" s="24"/>
      <c r="V641" s="24"/>
      <c r="W641" s="24"/>
      <c r="X641" s="24"/>
      <c r="Y641" s="24"/>
      <c r="Z641" s="24"/>
    </row>
    <row r="642" spans="1:26" ht="15.75" customHeight="1">
      <c r="A642" s="39"/>
      <c r="B642" s="24"/>
      <c r="C642" s="24"/>
      <c r="D642" s="24"/>
      <c r="E642" s="24"/>
      <c r="F642" s="24"/>
      <c r="G642" s="3"/>
      <c r="H642" s="24"/>
      <c r="I642" s="24"/>
      <c r="J642" s="24"/>
      <c r="K642" s="24"/>
      <c r="L642" s="24"/>
      <c r="M642" s="24"/>
      <c r="N642" s="24"/>
      <c r="O642" s="24"/>
      <c r="P642" s="24"/>
      <c r="Q642" s="24"/>
      <c r="R642" s="24"/>
      <c r="S642" s="24"/>
      <c r="T642" s="24"/>
      <c r="U642" s="24"/>
      <c r="V642" s="24"/>
      <c r="W642" s="24"/>
      <c r="X642" s="24"/>
      <c r="Y642" s="24"/>
      <c r="Z642" s="24"/>
    </row>
    <row r="643" spans="1:26" ht="15.75" customHeight="1">
      <c r="A643" s="39"/>
      <c r="B643" s="24"/>
      <c r="C643" s="24"/>
      <c r="D643" s="24"/>
      <c r="E643" s="24"/>
      <c r="F643" s="24"/>
      <c r="G643" s="3"/>
      <c r="H643" s="24"/>
      <c r="I643" s="24"/>
      <c r="J643" s="24"/>
      <c r="K643" s="24"/>
      <c r="L643" s="24"/>
      <c r="M643" s="24"/>
      <c r="N643" s="24"/>
      <c r="O643" s="24"/>
      <c r="P643" s="24"/>
      <c r="Q643" s="24"/>
      <c r="R643" s="24"/>
      <c r="S643" s="24"/>
      <c r="T643" s="24"/>
      <c r="U643" s="24"/>
      <c r="V643" s="24"/>
      <c r="W643" s="24"/>
      <c r="X643" s="24"/>
      <c r="Y643" s="24"/>
      <c r="Z643" s="24"/>
    </row>
    <row r="644" spans="1:26" ht="15.75" customHeight="1">
      <c r="A644" s="39"/>
      <c r="B644" s="24"/>
      <c r="C644" s="24"/>
      <c r="D644" s="24"/>
      <c r="E644" s="24"/>
      <c r="F644" s="24"/>
      <c r="G644" s="3"/>
      <c r="H644" s="24"/>
      <c r="I644" s="24"/>
      <c r="J644" s="24"/>
      <c r="K644" s="24"/>
      <c r="L644" s="24"/>
      <c r="M644" s="24"/>
      <c r="N644" s="24"/>
      <c r="O644" s="24"/>
      <c r="P644" s="24"/>
      <c r="Q644" s="24"/>
      <c r="R644" s="24"/>
      <c r="S644" s="24"/>
      <c r="T644" s="24"/>
      <c r="U644" s="24"/>
      <c r="V644" s="24"/>
      <c r="W644" s="24"/>
      <c r="X644" s="24"/>
      <c r="Y644" s="24"/>
      <c r="Z644" s="24"/>
    </row>
    <row r="645" spans="1:26" ht="15.75" customHeight="1">
      <c r="A645" s="39"/>
      <c r="B645" s="24"/>
      <c r="C645" s="24"/>
      <c r="D645" s="24"/>
      <c r="E645" s="24"/>
      <c r="F645" s="24"/>
      <c r="G645" s="3"/>
      <c r="H645" s="24"/>
      <c r="I645" s="24"/>
      <c r="J645" s="24"/>
      <c r="K645" s="24"/>
      <c r="L645" s="24"/>
      <c r="M645" s="24"/>
      <c r="N645" s="24"/>
      <c r="O645" s="24"/>
      <c r="P645" s="24"/>
      <c r="Q645" s="24"/>
      <c r="R645" s="24"/>
      <c r="S645" s="24"/>
      <c r="T645" s="24"/>
      <c r="U645" s="24"/>
      <c r="V645" s="24"/>
      <c r="W645" s="24"/>
      <c r="X645" s="24"/>
      <c r="Y645" s="24"/>
      <c r="Z645" s="24"/>
    </row>
    <row r="646" spans="1:26" ht="15.75" customHeight="1">
      <c r="A646" s="39"/>
      <c r="B646" s="24"/>
      <c r="C646" s="24"/>
      <c r="D646" s="24"/>
      <c r="E646" s="24"/>
      <c r="F646" s="24"/>
      <c r="G646" s="3"/>
      <c r="H646" s="24"/>
      <c r="I646" s="24"/>
      <c r="J646" s="24"/>
      <c r="K646" s="24"/>
      <c r="L646" s="24"/>
      <c r="M646" s="24"/>
      <c r="N646" s="24"/>
      <c r="O646" s="24"/>
      <c r="P646" s="24"/>
      <c r="Q646" s="24"/>
      <c r="R646" s="24"/>
      <c r="S646" s="24"/>
      <c r="T646" s="24"/>
      <c r="U646" s="24"/>
      <c r="V646" s="24"/>
      <c r="W646" s="24"/>
      <c r="X646" s="24"/>
      <c r="Y646" s="24"/>
      <c r="Z646" s="24"/>
    </row>
    <row r="647" spans="1:26" ht="15.75" customHeight="1">
      <c r="A647" s="39"/>
      <c r="B647" s="24"/>
      <c r="C647" s="24"/>
      <c r="D647" s="24"/>
      <c r="E647" s="24"/>
      <c r="F647" s="24"/>
      <c r="G647" s="3"/>
      <c r="H647" s="24"/>
      <c r="I647" s="24"/>
      <c r="J647" s="24"/>
      <c r="K647" s="24"/>
      <c r="L647" s="24"/>
      <c r="M647" s="24"/>
      <c r="N647" s="24"/>
      <c r="O647" s="24"/>
      <c r="P647" s="24"/>
      <c r="Q647" s="24"/>
      <c r="R647" s="24"/>
      <c r="S647" s="24"/>
      <c r="T647" s="24"/>
      <c r="U647" s="24"/>
      <c r="V647" s="24"/>
      <c r="W647" s="24"/>
      <c r="X647" s="24"/>
      <c r="Y647" s="24"/>
      <c r="Z647" s="24"/>
    </row>
    <row r="648" spans="1:26" ht="15.75" customHeight="1">
      <c r="A648" s="39"/>
      <c r="B648" s="24"/>
      <c r="C648" s="24"/>
      <c r="D648" s="24"/>
      <c r="E648" s="24"/>
      <c r="F648" s="24"/>
      <c r="G648" s="3"/>
      <c r="H648" s="24"/>
      <c r="I648" s="24"/>
      <c r="J648" s="24"/>
      <c r="K648" s="24"/>
      <c r="L648" s="24"/>
      <c r="M648" s="24"/>
      <c r="N648" s="24"/>
      <c r="O648" s="24"/>
      <c r="P648" s="24"/>
      <c r="Q648" s="24"/>
      <c r="R648" s="24"/>
      <c r="S648" s="24"/>
      <c r="T648" s="24"/>
      <c r="U648" s="24"/>
      <c r="V648" s="24"/>
      <c r="W648" s="24"/>
      <c r="X648" s="24"/>
      <c r="Y648" s="24"/>
      <c r="Z648" s="24"/>
    </row>
    <row r="649" spans="1:26" ht="15.75" customHeight="1">
      <c r="A649" s="39"/>
      <c r="B649" s="24"/>
      <c r="C649" s="24"/>
      <c r="D649" s="24"/>
      <c r="E649" s="24"/>
      <c r="F649" s="24"/>
      <c r="G649" s="3"/>
      <c r="H649" s="24"/>
      <c r="I649" s="24"/>
      <c r="J649" s="24"/>
      <c r="K649" s="24"/>
      <c r="L649" s="24"/>
      <c r="M649" s="24"/>
      <c r="N649" s="24"/>
      <c r="O649" s="24"/>
      <c r="P649" s="24"/>
      <c r="Q649" s="24"/>
      <c r="R649" s="24"/>
      <c r="S649" s="24"/>
      <c r="T649" s="24"/>
      <c r="U649" s="24"/>
      <c r="V649" s="24"/>
      <c r="W649" s="24"/>
      <c r="X649" s="24"/>
      <c r="Y649" s="24"/>
      <c r="Z649" s="24"/>
    </row>
    <row r="650" spans="1:26" ht="15.75" customHeight="1">
      <c r="A650" s="39"/>
      <c r="B650" s="24"/>
      <c r="C650" s="24"/>
      <c r="D650" s="24"/>
      <c r="E650" s="24"/>
      <c r="F650" s="24"/>
      <c r="G650" s="3"/>
      <c r="H650" s="24"/>
      <c r="I650" s="24"/>
      <c r="J650" s="24"/>
      <c r="K650" s="24"/>
      <c r="L650" s="24"/>
      <c r="M650" s="24"/>
      <c r="N650" s="24"/>
      <c r="O650" s="24"/>
      <c r="P650" s="24"/>
      <c r="Q650" s="24"/>
      <c r="R650" s="24"/>
      <c r="S650" s="24"/>
      <c r="T650" s="24"/>
      <c r="U650" s="24"/>
      <c r="V650" s="24"/>
      <c r="W650" s="24"/>
      <c r="X650" s="24"/>
      <c r="Y650" s="24"/>
      <c r="Z650" s="24"/>
    </row>
    <row r="651" spans="1:26" ht="15.75" customHeight="1">
      <c r="A651" s="39"/>
      <c r="B651" s="24"/>
      <c r="C651" s="24"/>
      <c r="D651" s="24"/>
      <c r="E651" s="24"/>
      <c r="F651" s="24"/>
      <c r="G651" s="3"/>
      <c r="H651" s="24"/>
      <c r="I651" s="24"/>
      <c r="J651" s="24"/>
      <c r="K651" s="24"/>
      <c r="L651" s="24"/>
      <c r="M651" s="24"/>
      <c r="N651" s="24"/>
      <c r="O651" s="24"/>
      <c r="P651" s="24"/>
      <c r="Q651" s="24"/>
      <c r="R651" s="24"/>
      <c r="S651" s="24"/>
      <c r="T651" s="24"/>
      <c r="U651" s="24"/>
      <c r="V651" s="24"/>
      <c r="W651" s="24"/>
      <c r="X651" s="24"/>
      <c r="Y651" s="24"/>
      <c r="Z651" s="24"/>
    </row>
    <row r="652" spans="1:26" ht="15.75" customHeight="1">
      <c r="A652" s="39"/>
      <c r="B652" s="24"/>
      <c r="C652" s="24"/>
      <c r="D652" s="24"/>
      <c r="E652" s="24"/>
      <c r="F652" s="24"/>
      <c r="G652" s="3"/>
      <c r="H652" s="24"/>
      <c r="I652" s="24"/>
      <c r="J652" s="24"/>
      <c r="K652" s="24"/>
      <c r="L652" s="24"/>
      <c r="M652" s="24"/>
      <c r="N652" s="24"/>
      <c r="O652" s="24"/>
      <c r="P652" s="24"/>
      <c r="Q652" s="24"/>
      <c r="R652" s="24"/>
      <c r="S652" s="24"/>
      <c r="T652" s="24"/>
      <c r="U652" s="24"/>
      <c r="V652" s="24"/>
      <c r="W652" s="24"/>
      <c r="X652" s="24"/>
      <c r="Y652" s="24"/>
      <c r="Z652" s="24"/>
    </row>
    <row r="653" spans="1:26" ht="15.75" customHeight="1">
      <c r="A653" s="39"/>
      <c r="B653" s="24"/>
      <c r="C653" s="24"/>
      <c r="D653" s="24"/>
      <c r="E653" s="24"/>
      <c r="F653" s="24"/>
      <c r="G653" s="3"/>
      <c r="H653" s="24"/>
      <c r="I653" s="24"/>
      <c r="J653" s="24"/>
      <c r="K653" s="24"/>
      <c r="L653" s="24"/>
      <c r="M653" s="24"/>
      <c r="N653" s="24"/>
      <c r="O653" s="24"/>
      <c r="P653" s="24"/>
      <c r="Q653" s="24"/>
      <c r="R653" s="24"/>
      <c r="S653" s="24"/>
      <c r="T653" s="24"/>
      <c r="U653" s="24"/>
      <c r="V653" s="24"/>
      <c r="W653" s="24"/>
      <c r="X653" s="24"/>
      <c r="Y653" s="24"/>
      <c r="Z653" s="24"/>
    </row>
    <row r="654" spans="1:26" ht="15.75" customHeight="1">
      <c r="A654" s="39"/>
      <c r="B654" s="24"/>
      <c r="C654" s="24"/>
      <c r="D654" s="24"/>
      <c r="E654" s="24"/>
      <c r="F654" s="24"/>
      <c r="G654" s="3"/>
      <c r="H654" s="24"/>
      <c r="I654" s="24"/>
      <c r="J654" s="24"/>
      <c r="K654" s="24"/>
      <c r="L654" s="24"/>
      <c r="M654" s="24"/>
      <c r="N654" s="24"/>
      <c r="O654" s="24"/>
      <c r="P654" s="24"/>
      <c r="Q654" s="24"/>
      <c r="R654" s="24"/>
      <c r="S654" s="24"/>
      <c r="T654" s="24"/>
      <c r="U654" s="24"/>
      <c r="V654" s="24"/>
      <c r="W654" s="24"/>
      <c r="X654" s="24"/>
      <c r="Y654" s="24"/>
      <c r="Z654" s="24"/>
    </row>
    <row r="655" spans="1:26" ht="15.75" customHeight="1">
      <c r="A655" s="39"/>
      <c r="B655" s="24"/>
      <c r="C655" s="24"/>
      <c r="D655" s="24"/>
      <c r="E655" s="24"/>
      <c r="F655" s="24"/>
      <c r="G655" s="3"/>
      <c r="H655" s="24"/>
      <c r="I655" s="24"/>
      <c r="J655" s="24"/>
      <c r="K655" s="24"/>
      <c r="L655" s="24"/>
      <c r="M655" s="24"/>
      <c r="N655" s="24"/>
      <c r="O655" s="24"/>
      <c r="P655" s="24"/>
      <c r="Q655" s="24"/>
      <c r="R655" s="24"/>
      <c r="S655" s="24"/>
      <c r="T655" s="24"/>
      <c r="U655" s="24"/>
      <c r="V655" s="24"/>
      <c r="W655" s="24"/>
      <c r="X655" s="24"/>
      <c r="Y655" s="24"/>
      <c r="Z655" s="24"/>
    </row>
    <row r="656" spans="1:26" ht="15.75" customHeight="1">
      <c r="A656" s="39"/>
      <c r="B656" s="24"/>
      <c r="C656" s="24"/>
      <c r="D656" s="24"/>
      <c r="E656" s="24"/>
      <c r="F656" s="24"/>
      <c r="G656" s="3"/>
      <c r="H656" s="24"/>
      <c r="I656" s="24"/>
      <c r="J656" s="24"/>
      <c r="K656" s="24"/>
      <c r="L656" s="24"/>
      <c r="M656" s="24"/>
      <c r="N656" s="24"/>
      <c r="O656" s="24"/>
      <c r="P656" s="24"/>
      <c r="Q656" s="24"/>
      <c r="R656" s="24"/>
      <c r="S656" s="24"/>
      <c r="T656" s="24"/>
      <c r="U656" s="24"/>
      <c r="V656" s="24"/>
      <c r="W656" s="24"/>
      <c r="X656" s="24"/>
      <c r="Y656" s="24"/>
      <c r="Z656" s="24"/>
    </row>
    <row r="657" spans="1:26" ht="15.75" customHeight="1">
      <c r="A657" s="39"/>
      <c r="B657" s="24"/>
      <c r="C657" s="24"/>
      <c r="D657" s="24"/>
      <c r="E657" s="24"/>
      <c r="F657" s="24"/>
      <c r="G657" s="3"/>
      <c r="H657" s="24"/>
      <c r="I657" s="24"/>
      <c r="J657" s="24"/>
      <c r="K657" s="24"/>
      <c r="L657" s="24"/>
      <c r="M657" s="24"/>
      <c r="N657" s="24"/>
      <c r="O657" s="24"/>
      <c r="P657" s="24"/>
      <c r="Q657" s="24"/>
      <c r="R657" s="24"/>
      <c r="S657" s="24"/>
      <c r="T657" s="24"/>
      <c r="U657" s="24"/>
      <c r="V657" s="24"/>
      <c r="W657" s="24"/>
      <c r="X657" s="24"/>
      <c r="Y657" s="24"/>
      <c r="Z657" s="24"/>
    </row>
    <row r="658" spans="1:26" ht="15.75" customHeight="1">
      <c r="A658" s="39"/>
      <c r="B658" s="24"/>
      <c r="C658" s="24"/>
      <c r="D658" s="24"/>
      <c r="E658" s="24"/>
      <c r="F658" s="24"/>
      <c r="G658" s="3"/>
      <c r="H658" s="24"/>
      <c r="I658" s="24"/>
      <c r="J658" s="24"/>
      <c r="K658" s="24"/>
      <c r="L658" s="24"/>
      <c r="M658" s="24"/>
      <c r="N658" s="24"/>
      <c r="O658" s="24"/>
      <c r="P658" s="24"/>
      <c r="Q658" s="24"/>
      <c r="R658" s="24"/>
      <c r="S658" s="24"/>
      <c r="T658" s="24"/>
      <c r="U658" s="24"/>
      <c r="V658" s="24"/>
      <c r="W658" s="24"/>
      <c r="X658" s="24"/>
      <c r="Y658" s="24"/>
      <c r="Z658" s="24"/>
    </row>
    <row r="659" spans="1:26" ht="15.75" customHeight="1">
      <c r="A659" s="39"/>
      <c r="B659" s="24"/>
      <c r="C659" s="24"/>
      <c r="D659" s="24"/>
      <c r="E659" s="24"/>
      <c r="F659" s="24"/>
      <c r="G659" s="3"/>
      <c r="H659" s="24"/>
      <c r="I659" s="24"/>
      <c r="J659" s="24"/>
      <c r="K659" s="24"/>
      <c r="L659" s="24"/>
      <c r="M659" s="24"/>
      <c r="N659" s="24"/>
      <c r="O659" s="24"/>
      <c r="P659" s="24"/>
      <c r="Q659" s="24"/>
      <c r="R659" s="24"/>
      <c r="S659" s="24"/>
      <c r="T659" s="24"/>
      <c r="U659" s="24"/>
      <c r="V659" s="24"/>
      <c r="W659" s="24"/>
      <c r="X659" s="24"/>
      <c r="Y659" s="24"/>
      <c r="Z659" s="24"/>
    </row>
    <row r="660" spans="1:26" ht="15.75" customHeight="1">
      <c r="A660" s="39"/>
      <c r="B660" s="24"/>
      <c r="C660" s="24"/>
      <c r="D660" s="24"/>
      <c r="E660" s="24"/>
      <c r="F660" s="24"/>
      <c r="G660" s="3"/>
      <c r="H660" s="24"/>
      <c r="I660" s="24"/>
      <c r="J660" s="24"/>
      <c r="K660" s="24"/>
      <c r="L660" s="24"/>
      <c r="M660" s="24"/>
      <c r="N660" s="24"/>
      <c r="O660" s="24"/>
      <c r="P660" s="24"/>
      <c r="Q660" s="24"/>
      <c r="R660" s="24"/>
      <c r="S660" s="24"/>
      <c r="T660" s="24"/>
      <c r="U660" s="24"/>
      <c r="V660" s="24"/>
      <c r="W660" s="24"/>
      <c r="X660" s="24"/>
      <c r="Y660" s="24"/>
      <c r="Z660" s="24"/>
    </row>
    <row r="661" spans="1:26" ht="15.75" customHeight="1">
      <c r="A661" s="39"/>
      <c r="B661" s="24"/>
      <c r="C661" s="24"/>
      <c r="D661" s="24"/>
      <c r="E661" s="24"/>
      <c r="F661" s="24"/>
      <c r="G661" s="3"/>
      <c r="H661" s="24"/>
      <c r="I661" s="24"/>
      <c r="J661" s="24"/>
      <c r="K661" s="24"/>
      <c r="L661" s="24"/>
      <c r="M661" s="24"/>
      <c r="N661" s="24"/>
      <c r="O661" s="24"/>
      <c r="P661" s="24"/>
      <c r="Q661" s="24"/>
      <c r="R661" s="24"/>
      <c r="S661" s="24"/>
      <c r="T661" s="24"/>
      <c r="U661" s="24"/>
      <c r="V661" s="24"/>
      <c r="W661" s="24"/>
      <c r="X661" s="24"/>
      <c r="Y661" s="24"/>
      <c r="Z661" s="24"/>
    </row>
    <row r="662" spans="1:26" ht="15.75" customHeight="1">
      <c r="A662" s="39"/>
      <c r="B662" s="24"/>
      <c r="C662" s="24"/>
      <c r="D662" s="24"/>
      <c r="E662" s="24"/>
      <c r="F662" s="24"/>
      <c r="G662" s="3"/>
      <c r="H662" s="24"/>
      <c r="I662" s="24"/>
      <c r="J662" s="24"/>
      <c r="K662" s="24"/>
      <c r="L662" s="24"/>
      <c r="M662" s="24"/>
      <c r="N662" s="24"/>
      <c r="O662" s="24"/>
      <c r="P662" s="24"/>
      <c r="Q662" s="24"/>
      <c r="R662" s="24"/>
      <c r="S662" s="24"/>
      <c r="T662" s="24"/>
      <c r="U662" s="24"/>
      <c r="V662" s="24"/>
      <c r="W662" s="24"/>
      <c r="X662" s="24"/>
      <c r="Y662" s="24"/>
      <c r="Z662" s="24"/>
    </row>
    <row r="663" spans="1:26" ht="15.75" customHeight="1">
      <c r="A663" s="39"/>
      <c r="B663" s="24"/>
      <c r="C663" s="24"/>
      <c r="D663" s="24"/>
      <c r="E663" s="24"/>
      <c r="F663" s="24"/>
      <c r="G663" s="3"/>
      <c r="H663" s="24"/>
      <c r="I663" s="24"/>
      <c r="J663" s="24"/>
      <c r="K663" s="24"/>
      <c r="L663" s="24"/>
      <c r="M663" s="24"/>
      <c r="N663" s="24"/>
      <c r="O663" s="24"/>
      <c r="P663" s="24"/>
      <c r="Q663" s="24"/>
      <c r="R663" s="24"/>
      <c r="S663" s="24"/>
      <c r="T663" s="24"/>
      <c r="U663" s="24"/>
      <c r="V663" s="24"/>
      <c r="W663" s="24"/>
      <c r="X663" s="24"/>
      <c r="Y663" s="24"/>
      <c r="Z663" s="24"/>
    </row>
    <row r="664" spans="1:26" ht="15.75" customHeight="1">
      <c r="A664" s="39"/>
      <c r="B664" s="24"/>
      <c r="C664" s="24"/>
      <c r="D664" s="24"/>
      <c r="E664" s="24"/>
      <c r="F664" s="24"/>
      <c r="G664" s="3"/>
      <c r="H664" s="24"/>
      <c r="I664" s="24"/>
      <c r="J664" s="24"/>
      <c r="K664" s="24"/>
      <c r="L664" s="24"/>
      <c r="M664" s="24"/>
      <c r="N664" s="24"/>
      <c r="O664" s="24"/>
      <c r="P664" s="24"/>
      <c r="Q664" s="24"/>
      <c r="R664" s="24"/>
      <c r="S664" s="24"/>
      <c r="T664" s="24"/>
      <c r="U664" s="24"/>
      <c r="V664" s="24"/>
      <c r="W664" s="24"/>
      <c r="X664" s="24"/>
      <c r="Y664" s="24"/>
      <c r="Z664" s="24"/>
    </row>
    <row r="665" spans="1:26" ht="15.75" customHeight="1">
      <c r="A665" s="39"/>
      <c r="B665" s="24"/>
      <c r="C665" s="24"/>
      <c r="D665" s="24"/>
      <c r="E665" s="24"/>
      <c r="F665" s="24"/>
      <c r="G665" s="3"/>
      <c r="H665" s="24"/>
      <c r="I665" s="24"/>
      <c r="J665" s="24"/>
      <c r="K665" s="24"/>
      <c r="L665" s="24"/>
      <c r="M665" s="24"/>
      <c r="N665" s="24"/>
      <c r="O665" s="24"/>
      <c r="P665" s="24"/>
      <c r="Q665" s="24"/>
      <c r="R665" s="24"/>
      <c r="S665" s="24"/>
      <c r="T665" s="24"/>
      <c r="U665" s="24"/>
      <c r="V665" s="24"/>
      <c r="W665" s="24"/>
      <c r="X665" s="24"/>
      <c r="Y665" s="24"/>
      <c r="Z665" s="24"/>
    </row>
    <row r="666" spans="1:26" ht="15.75" customHeight="1">
      <c r="A666" s="39"/>
      <c r="B666" s="24"/>
      <c r="C666" s="24"/>
      <c r="D666" s="24"/>
      <c r="E666" s="24"/>
      <c r="F666" s="24"/>
      <c r="G666" s="3"/>
      <c r="H666" s="24"/>
      <c r="I666" s="24"/>
      <c r="J666" s="24"/>
      <c r="K666" s="24"/>
      <c r="L666" s="24"/>
      <c r="M666" s="24"/>
      <c r="N666" s="24"/>
      <c r="O666" s="24"/>
      <c r="P666" s="24"/>
      <c r="Q666" s="24"/>
      <c r="R666" s="24"/>
      <c r="S666" s="24"/>
      <c r="T666" s="24"/>
      <c r="U666" s="24"/>
      <c r="V666" s="24"/>
      <c r="W666" s="24"/>
      <c r="X666" s="24"/>
      <c r="Y666" s="24"/>
      <c r="Z666" s="24"/>
    </row>
    <row r="667" spans="1:26" ht="15.75" customHeight="1">
      <c r="A667" s="39"/>
      <c r="B667" s="24"/>
      <c r="C667" s="24"/>
      <c r="D667" s="24"/>
      <c r="E667" s="24"/>
      <c r="F667" s="24"/>
      <c r="G667" s="3"/>
      <c r="H667" s="24"/>
      <c r="I667" s="24"/>
      <c r="J667" s="24"/>
      <c r="K667" s="24"/>
      <c r="L667" s="24"/>
      <c r="M667" s="24"/>
      <c r="N667" s="24"/>
      <c r="O667" s="24"/>
      <c r="P667" s="24"/>
      <c r="Q667" s="24"/>
      <c r="R667" s="24"/>
      <c r="S667" s="24"/>
      <c r="T667" s="24"/>
      <c r="U667" s="24"/>
      <c r="V667" s="24"/>
      <c r="W667" s="24"/>
      <c r="X667" s="24"/>
      <c r="Y667" s="24"/>
      <c r="Z667" s="24"/>
    </row>
    <row r="668" spans="1:26" ht="15.75" customHeight="1">
      <c r="A668" s="39"/>
      <c r="B668" s="24"/>
      <c r="C668" s="24"/>
      <c r="D668" s="24"/>
      <c r="E668" s="24"/>
      <c r="F668" s="24"/>
      <c r="G668" s="3"/>
      <c r="H668" s="24"/>
      <c r="I668" s="24"/>
      <c r="J668" s="24"/>
      <c r="K668" s="24"/>
      <c r="L668" s="24"/>
      <c r="M668" s="24"/>
      <c r="N668" s="24"/>
      <c r="O668" s="24"/>
      <c r="P668" s="24"/>
      <c r="Q668" s="24"/>
      <c r="R668" s="24"/>
      <c r="S668" s="24"/>
      <c r="T668" s="24"/>
      <c r="U668" s="24"/>
      <c r="V668" s="24"/>
      <c r="W668" s="24"/>
      <c r="X668" s="24"/>
      <c r="Y668" s="24"/>
      <c r="Z668" s="24"/>
    </row>
    <row r="669" spans="1:26" ht="15.75" customHeight="1">
      <c r="A669" s="39"/>
      <c r="B669" s="24"/>
      <c r="C669" s="24"/>
      <c r="D669" s="24"/>
      <c r="E669" s="24"/>
      <c r="F669" s="24"/>
      <c r="G669" s="3"/>
      <c r="H669" s="24"/>
      <c r="I669" s="24"/>
      <c r="J669" s="24"/>
      <c r="K669" s="24"/>
      <c r="L669" s="24"/>
      <c r="M669" s="24"/>
      <c r="N669" s="24"/>
      <c r="O669" s="24"/>
      <c r="P669" s="24"/>
      <c r="Q669" s="24"/>
      <c r="R669" s="24"/>
      <c r="S669" s="24"/>
      <c r="T669" s="24"/>
      <c r="U669" s="24"/>
      <c r="V669" s="24"/>
      <c r="W669" s="24"/>
      <c r="X669" s="24"/>
      <c r="Y669" s="24"/>
      <c r="Z669" s="24"/>
    </row>
    <row r="670" spans="1:26" ht="15.75" customHeight="1">
      <c r="A670" s="39"/>
      <c r="B670" s="24"/>
      <c r="C670" s="24"/>
      <c r="D670" s="24"/>
      <c r="E670" s="24"/>
      <c r="F670" s="24"/>
      <c r="G670" s="3"/>
      <c r="H670" s="24"/>
      <c r="I670" s="24"/>
      <c r="J670" s="24"/>
      <c r="K670" s="24"/>
      <c r="L670" s="24"/>
      <c r="M670" s="24"/>
      <c r="N670" s="24"/>
      <c r="O670" s="24"/>
      <c r="P670" s="24"/>
      <c r="Q670" s="24"/>
      <c r="R670" s="24"/>
      <c r="S670" s="24"/>
      <c r="T670" s="24"/>
      <c r="U670" s="24"/>
      <c r="V670" s="24"/>
      <c r="W670" s="24"/>
      <c r="X670" s="24"/>
      <c r="Y670" s="24"/>
      <c r="Z670" s="24"/>
    </row>
    <row r="671" spans="1:26" ht="15.75" customHeight="1">
      <c r="A671" s="39"/>
      <c r="B671" s="24"/>
      <c r="C671" s="24"/>
      <c r="D671" s="24"/>
      <c r="E671" s="24"/>
      <c r="F671" s="24"/>
      <c r="G671" s="3"/>
      <c r="H671" s="24"/>
      <c r="I671" s="24"/>
      <c r="J671" s="24"/>
      <c r="K671" s="24"/>
      <c r="L671" s="24"/>
      <c r="M671" s="24"/>
      <c r="N671" s="24"/>
      <c r="O671" s="24"/>
      <c r="P671" s="24"/>
      <c r="Q671" s="24"/>
      <c r="R671" s="24"/>
      <c r="S671" s="24"/>
      <c r="T671" s="24"/>
      <c r="U671" s="24"/>
      <c r="V671" s="24"/>
      <c r="W671" s="24"/>
      <c r="X671" s="24"/>
      <c r="Y671" s="24"/>
      <c r="Z671" s="24"/>
    </row>
    <row r="672" spans="1:26" ht="15.75" customHeight="1">
      <c r="A672" s="39"/>
      <c r="B672" s="24"/>
      <c r="C672" s="24"/>
      <c r="D672" s="24"/>
      <c r="E672" s="24"/>
      <c r="F672" s="24"/>
      <c r="G672" s="3"/>
      <c r="H672" s="24"/>
      <c r="I672" s="24"/>
      <c r="J672" s="24"/>
      <c r="K672" s="24"/>
      <c r="L672" s="24"/>
      <c r="M672" s="24"/>
      <c r="N672" s="24"/>
      <c r="O672" s="24"/>
      <c r="P672" s="24"/>
      <c r="Q672" s="24"/>
      <c r="R672" s="24"/>
      <c r="S672" s="24"/>
      <c r="T672" s="24"/>
      <c r="U672" s="24"/>
      <c r="V672" s="24"/>
      <c r="W672" s="24"/>
      <c r="X672" s="24"/>
      <c r="Y672" s="24"/>
      <c r="Z672" s="24"/>
    </row>
    <row r="673" spans="1:26" ht="15.75" customHeight="1">
      <c r="A673" s="39"/>
      <c r="B673" s="24"/>
      <c r="C673" s="24"/>
      <c r="D673" s="24"/>
      <c r="E673" s="24"/>
      <c r="F673" s="24"/>
      <c r="G673" s="3"/>
      <c r="H673" s="24"/>
      <c r="I673" s="24"/>
      <c r="J673" s="24"/>
      <c r="K673" s="24"/>
      <c r="L673" s="24"/>
      <c r="M673" s="24"/>
      <c r="N673" s="24"/>
      <c r="O673" s="24"/>
      <c r="P673" s="24"/>
      <c r="Q673" s="24"/>
      <c r="R673" s="24"/>
      <c r="S673" s="24"/>
      <c r="T673" s="24"/>
      <c r="U673" s="24"/>
      <c r="V673" s="24"/>
      <c r="W673" s="24"/>
      <c r="X673" s="24"/>
      <c r="Y673" s="24"/>
      <c r="Z673" s="24"/>
    </row>
    <row r="674" spans="1:26" ht="15.75" customHeight="1">
      <c r="A674" s="39"/>
      <c r="B674" s="24"/>
      <c r="C674" s="24"/>
      <c r="D674" s="24"/>
      <c r="E674" s="24"/>
      <c r="F674" s="24"/>
      <c r="G674" s="3"/>
      <c r="H674" s="24"/>
      <c r="I674" s="24"/>
      <c r="J674" s="24"/>
      <c r="K674" s="24"/>
      <c r="L674" s="24"/>
      <c r="M674" s="24"/>
      <c r="N674" s="24"/>
      <c r="O674" s="24"/>
      <c r="P674" s="24"/>
      <c r="Q674" s="24"/>
      <c r="R674" s="24"/>
      <c r="S674" s="24"/>
      <c r="T674" s="24"/>
      <c r="U674" s="24"/>
      <c r="V674" s="24"/>
      <c r="W674" s="24"/>
      <c r="X674" s="24"/>
      <c r="Y674" s="24"/>
      <c r="Z674" s="24"/>
    </row>
    <row r="675" spans="1:26" ht="15.75" customHeight="1">
      <c r="A675" s="39"/>
      <c r="B675" s="24"/>
      <c r="C675" s="24"/>
      <c r="D675" s="24"/>
      <c r="E675" s="24"/>
      <c r="F675" s="24"/>
      <c r="G675" s="3"/>
      <c r="H675" s="24"/>
      <c r="I675" s="24"/>
      <c r="J675" s="24"/>
      <c r="K675" s="24"/>
      <c r="L675" s="24"/>
      <c r="M675" s="24"/>
      <c r="N675" s="24"/>
      <c r="O675" s="24"/>
      <c r="P675" s="24"/>
      <c r="Q675" s="24"/>
      <c r="R675" s="24"/>
      <c r="S675" s="24"/>
      <c r="T675" s="24"/>
      <c r="U675" s="24"/>
      <c r="V675" s="24"/>
      <c r="W675" s="24"/>
      <c r="X675" s="24"/>
      <c r="Y675" s="24"/>
      <c r="Z675" s="24"/>
    </row>
    <row r="676" spans="1:26" ht="15.75" customHeight="1">
      <c r="A676" s="39"/>
      <c r="B676" s="24"/>
      <c r="C676" s="24"/>
      <c r="D676" s="24"/>
      <c r="E676" s="24"/>
      <c r="F676" s="24"/>
      <c r="G676" s="3"/>
      <c r="H676" s="24"/>
      <c r="I676" s="24"/>
      <c r="J676" s="24"/>
      <c r="K676" s="24"/>
      <c r="L676" s="24"/>
      <c r="M676" s="24"/>
      <c r="N676" s="24"/>
      <c r="O676" s="24"/>
      <c r="P676" s="24"/>
      <c r="Q676" s="24"/>
      <c r="R676" s="24"/>
      <c r="S676" s="24"/>
      <c r="T676" s="24"/>
      <c r="U676" s="24"/>
      <c r="V676" s="24"/>
      <c r="W676" s="24"/>
      <c r="X676" s="24"/>
      <c r="Y676" s="24"/>
      <c r="Z676" s="24"/>
    </row>
    <row r="677" spans="1:26" ht="15.75" customHeight="1">
      <c r="A677" s="39"/>
      <c r="B677" s="24"/>
      <c r="C677" s="24"/>
      <c r="D677" s="24"/>
      <c r="E677" s="24"/>
      <c r="F677" s="24"/>
      <c r="G677" s="3"/>
      <c r="H677" s="24"/>
      <c r="I677" s="24"/>
      <c r="J677" s="24"/>
      <c r="K677" s="24"/>
      <c r="L677" s="24"/>
      <c r="M677" s="24"/>
      <c r="N677" s="24"/>
      <c r="O677" s="24"/>
      <c r="P677" s="24"/>
      <c r="Q677" s="24"/>
      <c r="R677" s="24"/>
      <c r="S677" s="24"/>
      <c r="T677" s="24"/>
      <c r="U677" s="24"/>
      <c r="V677" s="24"/>
      <c r="W677" s="24"/>
      <c r="X677" s="24"/>
      <c r="Y677" s="24"/>
      <c r="Z677" s="24"/>
    </row>
    <row r="678" spans="1:26" ht="15.75" customHeight="1">
      <c r="A678" s="39"/>
      <c r="B678" s="24"/>
      <c r="C678" s="24"/>
      <c r="D678" s="24"/>
      <c r="E678" s="24"/>
      <c r="F678" s="24"/>
      <c r="G678" s="3"/>
      <c r="H678" s="24"/>
      <c r="I678" s="24"/>
      <c r="J678" s="24"/>
      <c r="K678" s="24"/>
      <c r="L678" s="24"/>
      <c r="M678" s="24"/>
      <c r="N678" s="24"/>
      <c r="O678" s="24"/>
      <c r="P678" s="24"/>
      <c r="Q678" s="24"/>
      <c r="R678" s="24"/>
      <c r="S678" s="24"/>
      <c r="T678" s="24"/>
      <c r="U678" s="24"/>
      <c r="V678" s="24"/>
      <c r="W678" s="24"/>
      <c r="X678" s="24"/>
      <c r="Y678" s="24"/>
      <c r="Z678" s="24"/>
    </row>
    <row r="679" spans="1:26" ht="15.75" customHeight="1">
      <c r="A679" s="39"/>
      <c r="B679" s="24"/>
      <c r="C679" s="24"/>
      <c r="D679" s="24"/>
      <c r="E679" s="24"/>
      <c r="F679" s="24"/>
      <c r="G679" s="3"/>
      <c r="H679" s="24"/>
      <c r="I679" s="24"/>
      <c r="J679" s="24"/>
      <c r="K679" s="24"/>
      <c r="L679" s="24"/>
      <c r="M679" s="24"/>
      <c r="N679" s="24"/>
      <c r="O679" s="24"/>
      <c r="P679" s="24"/>
      <c r="Q679" s="24"/>
      <c r="R679" s="24"/>
      <c r="S679" s="24"/>
      <c r="T679" s="24"/>
      <c r="U679" s="24"/>
      <c r="V679" s="24"/>
      <c r="W679" s="24"/>
      <c r="X679" s="24"/>
      <c r="Y679" s="24"/>
      <c r="Z679" s="24"/>
    </row>
    <row r="680" spans="1:26" ht="15.75" customHeight="1">
      <c r="A680" s="39"/>
      <c r="B680" s="24"/>
      <c r="C680" s="24"/>
      <c r="D680" s="24"/>
      <c r="E680" s="24"/>
      <c r="F680" s="24"/>
      <c r="G680" s="3"/>
      <c r="H680" s="24"/>
      <c r="I680" s="24"/>
      <c r="J680" s="24"/>
      <c r="K680" s="24"/>
      <c r="L680" s="24"/>
      <c r="M680" s="24"/>
      <c r="N680" s="24"/>
      <c r="O680" s="24"/>
      <c r="P680" s="24"/>
      <c r="Q680" s="24"/>
      <c r="R680" s="24"/>
      <c r="S680" s="24"/>
      <c r="T680" s="24"/>
      <c r="U680" s="24"/>
      <c r="V680" s="24"/>
      <c r="W680" s="24"/>
      <c r="X680" s="24"/>
      <c r="Y680" s="24"/>
      <c r="Z680" s="24"/>
    </row>
    <row r="681" spans="1:26" ht="15.75" customHeight="1">
      <c r="A681" s="39"/>
      <c r="B681" s="24"/>
      <c r="C681" s="24"/>
      <c r="D681" s="24"/>
      <c r="E681" s="24"/>
      <c r="F681" s="24"/>
      <c r="G681" s="3"/>
      <c r="H681" s="24"/>
      <c r="I681" s="24"/>
      <c r="J681" s="24"/>
      <c r="K681" s="24"/>
      <c r="L681" s="24"/>
      <c r="M681" s="24"/>
      <c r="N681" s="24"/>
      <c r="O681" s="24"/>
      <c r="P681" s="24"/>
      <c r="Q681" s="24"/>
      <c r="R681" s="24"/>
      <c r="S681" s="24"/>
      <c r="T681" s="24"/>
      <c r="U681" s="24"/>
      <c r="V681" s="24"/>
      <c r="W681" s="24"/>
      <c r="X681" s="24"/>
      <c r="Y681" s="24"/>
      <c r="Z681" s="24"/>
    </row>
    <row r="682" spans="1:26" ht="15.75" customHeight="1">
      <c r="A682" s="39"/>
      <c r="B682" s="24"/>
      <c r="C682" s="24"/>
      <c r="D682" s="24"/>
      <c r="E682" s="24"/>
      <c r="F682" s="24"/>
      <c r="G682" s="3"/>
      <c r="H682" s="24"/>
      <c r="I682" s="24"/>
      <c r="J682" s="24"/>
      <c r="K682" s="24"/>
      <c r="L682" s="24"/>
      <c r="M682" s="24"/>
      <c r="N682" s="24"/>
      <c r="O682" s="24"/>
      <c r="P682" s="24"/>
      <c r="Q682" s="24"/>
      <c r="R682" s="24"/>
      <c r="S682" s="24"/>
      <c r="T682" s="24"/>
      <c r="U682" s="24"/>
      <c r="V682" s="24"/>
      <c r="W682" s="24"/>
      <c r="X682" s="24"/>
      <c r="Y682" s="24"/>
      <c r="Z682" s="24"/>
    </row>
    <row r="683" spans="1:26" ht="15.75" customHeight="1">
      <c r="A683" s="39"/>
      <c r="B683" s="24"/>
      <c r="C683" s="24"/>
      <c r="D683" s="24"/>
      <c r="E683" s="24"/>
      <c r="F683" s="24"/>
      <c r="G683" s="3"/>
      <c r="H683" s="24"/>
      <c r="I683" s="24"/>
      <c r="J683" s="24"/>
      <c r="K683" s="24"/>
      <c r="L683" s="24"/>
      <c r="M683" s="24"/>
      <c r="N683" s="24"/>
      <c r="O683" s="24"/>
      <c r="P683" s="24"/>
      <c r="Q683" s="24"/>
      <c r="R683" s="24"/>
      <c r="S683" s="24"/>
      <c r="T683" s="24"/>
      <c r="U683" s="24"/>
      <c r="V683" s="24"/>
      <c r="W683" s="24"/>
      <c r="X683" s="24"/>
      <c r="Y683" s="24"/>
      <c r="Z683" s="24"/>
    </row>
    <row r="684" spans="1:26" ht="15.75" customHeight="1">
      <c r="A684" s="39"/>
      <c r="B684" s="24"/>
      <c r="C684" s="24"/>
      <c r="D684" s="24"/>
      <c r="E684" s="24"/>
      <c r="F684" s="24"/>
      <c r="G684" s="3"/>
      <c r="H684" s="24"/>
      <c r="I684" s="24"/>
      <c r="J684" s="24"/>
      <c r="K684" s="24"/>
      <c r="L684" s="24"/>
      <c r="M684" s="24"/>
      <c r="N684" s="24"/>
      <c r="O684" s="24"/>
      <c r="P684" s="24"/>
      <c r="Q684" s="24"/>
      <c r="R684" s="24"/>
      <c r="S684" s="24"/>
      <c r="T684" s="24"/>
      <c r="U684" s="24"/>
      <c r="V684" s="24"/>
      <c r="W684" s="24"/>
      <c r="X684" s="24"/>
      <c r="Y684" s="24"/>
      <c r="Z684" s="24"/>
    </row>
    <row r="685" spans="1:26" ht="15.75" customHeight="1">
      <c r="A685" s="39"/>
      <c r="B685" s="24"/>
      <c r="C685" s="24"/>
      <c r="D685" s="24"/>
      <c r="E685" s="24"/>
      <c r="F685" s="24"/>
      <c r="G685" s="3"/>
      <c r="H685" s="24"/>
      <c r="I685" s="24"/>
      <c r="J685" s="24"/>
      <c r="K685" s="24"/>
      <c r="L685" s="24"/>
      <c r="M685" s="24"/>
      <c r="N685" s="24"/>
      <c r="O685" s="24"/>
      <c r="P685" s="24"/>
      <c r="Q685" s="24"/>
      <c r="R685" s="24"/>
      <c r="S685" s="24"/>
      <c r="T685" s="24"/>
      <c r="U685" s="24"/>
      <c r="V685" s="24"/>
      <c r="W685" s="24"/>
      <c r="X685" s="24"/>
      <c r="Y685" s="24"/>
      <c r="Z685" s="24"/>
    </row>
    <row r="686" spans="1:26" ht="15.75" customHeight="1">
      <c r="A686" s="39"/>
      <c r="B686" s="24"/>
      <c r="C686" s="24"/>
      <c r="D686" s="24"/>
      <c r="E686" s="24"/>
      <c r="F686" s="24"/>
      <c r="G686" s="3"/>
      <c r="H686" s="24"/>
      <c r="I686" s="24"/>
      <c r="J686" s="24"/>
      <c r="K686" s="24"/>
      <c r="L686" s="24"/>
      <c r="M686" s="24"/>
      <c r="N686" s="24"/>
      <c r="O686" s="24"/>
      <c r="P686" s="24"/>
      <c r="Q686" s="24"/>
      <c r="R686" s="24"/>
      <c r="S686" s="24"/>
      <c r="T686" s="24"/>
      <c r="U686" s="24"/>
      <c r="V686" s="24"/>
      <c r="W686" s="24"/>
      <c r="X686" s="24"/>
      <c r="Y686" s="24"/>
      <c r="Z686" s="24"/>
    </row>
    <row r="687" spans="1:26" ht="15.75" customHeight="1">
      <c r="A687" s="39"/>
      <c r="B687" s="24"/>
      <c r="C687" s="24"/>
      <c r="D687" s="24"/>
      <c r="E687" s="24"/>
      <c r="F687" s="24"/>
      <c r="G687" s="3"/>
      <c r="H687" s="24"/>
      <c r="I687" s="24"/>
      <c r="J687" s="24"/>
      <c r="K687" s="24"/>
      <c r="L687" s="24"/>
      <c r="M687" s="24"/>
      <c r="N687" s="24"/>
      <c r="O687" s="24"/>
      <c r="P687" s="24"/>
      <c r="Q687" s="24"/>
      <c r="R687" s="24"/>
      <c r="S687" s="24"/>
      <c r="T687" s="24"/>
      <c r="U687" s="24"/>
      <c r="V687" s="24"/>
      <c r="W687" s="24"/>
      <c r="X687" s="24"/>
      <c r="Y687" s="24"/>
      <c r="Z687" s="24"/>
    </row>
    <row r="688" spans="1:26" ht="15.75" customHeight="1">
      <c r="A688" s="39"/>
      <c r="B688" s="24"/>
      <c r="C688" s="24"/>
      <c r="D688" s="24"/>
      <c r="E688" s="24"/>
      <c r="F688" s="24"/>
      <c r="G688" s="3"/>
      <c r="H688" s="24"/>
      <c r="I688" s="24"/>
      <c r="J688" s="24"/>
      <c r="K688" s="24"/>
      <c r="L688" s="24"/>
      <c r="M688" s="24"/>
      <c r="N688" s="24"/>
      <c r="O688" s="24"/>
      <c r="P688" s="24"/>
      <c r="Q688" s="24"/>
      <c r="R688" s="24"/>
      <c r="S688" s="24"/>
      <c r="T688" s="24"/>
      <c r="U688" s="24"/>
      <c r="V688" s="24"/>
      <c r="W688" s="24"/>
      <c r="X688" s="24"/>
      <c r="Y688" s="24"/>
      <c r="Z688" s="24"/>
    </row>
    <row r="689" spans="1:26" ht="15.75" customHeight="1">
      <c r="A689" s="39"/>
      <c r="B689" s="24"/>
      <c r="C689" s="24"/>
      <c r="D689" s="24"/>
      <c r="E689" s="24"/>
      <c r="F689" s="24"/>
      <c r="G689" s="3"/>
      <c r="H689" s="24"/>
      <c r="I689" s="24"/>
      <c r="J689" s="24"/>
      <c r="K689" s="24"/>
      <c r="L689" s="24"/>
      <c r="M689" s="24"/>
      <c r="N689" s="24"/>
      <c r="O689" s="24"/>
      <c r="P689" s="24"/>
      <c r="Q689" s="24"/>
      <c r="R689" s="24"/>
      <c r="S689" s="24"/>
      <c r="T689" s="24"/>
      <c r="U689" s="24"/>
      <c r="V689" s="24"/>
      <c r="W689" s="24"/>
      <c r="X689" s="24"/>
      <c r="Y689" s="24"/>
      <c r="Z689" s="24"/>
    </row>
    <row r="690" spans="1:26" ht="15.75" customHeight="1">
      <c r="A690" s="39"/>
      <c r="B690" s="24"/>
      <c r="C690" s="24"/>
      <c r="D690" s="24"/>
      <c r="E690" s="24"/>
      <c r="F690" s="24"/>
      <c r="G690" s="3"/>
      <c r="H690" s="24"/>
      <c r="I690" s="24"/>
      <c r="J690" s="24"/>
      <c r="K690" s="24"/>
      <c r="L690" s="24"/>
      <c r="M690" s="24"/>
      <c r="N690" s="24"/>
      <c r="O690" s="24"/>
      <c r="P690" s="24"/>
      <c r="Q690" s="24"/>
      <c r="R690" s="24"/>
      <c r="S690" s="24"/>
      <c r="T690" s="24"/>
      <c r="U690" s="24"/>
      <c r="V690" s="24"/>
      <c r="W690" s="24"/>
      <c r="X690" s="24"/>
      <c r="Y690" s="24"/>
      <c r="Z690" s="24"/>
    </row>
    <row r="691" spans="1:26" ht="15.75" customHeight="1">
      <c r="A691" s="39"/>
      <c r="B691" s="24"/>
      <c r="C691" s="24"/>
      <c r="D691" s="24"/>
      <c r="E691" s="24"/>
      <c r="F691" s="24"/>
      <c r="G691" s="3"/>
      <c r="H691" s="24"/>
      <c r="I691" s="24"/>
      <c r="J691" s="24"/>
      <c r="K691" s="24"/>
      <c r="L691" s="24"/>
      <c r="M691" s="24"/>
      <c r="N691" s="24"/>
      <c r="O691" s="24"/>
      <c r="P691" s="24"/>
      <c r="Q691" s="24"/>
      <c r="R691" s="24"/>
      <c r="S691" s="24"/>
      <c r="T691" s="24"/>
      <c r="U691" s="24"/>
      <c r="V691" s="24"/>
      <c r="W691" s="24"/>
      <c r="X691" s="24"/>
      <c r="Y691" s="24"/>
      <c r="Z691" s="24"/>
    </row>
    <row r="692" spans="1:26" ht="15.75" customHeight="1">
      <c r="A692" s="39"/>
      <c r="B692" s="24"/>
      <c r="C692" s="24"/>
      <c r="D692" s="24"/>
      <c r="E692" s="24"/>
      <c r="F692" s="24"/>
      <c r="G692" s="3"/>
      <c r="H692" s="24"/>
      <c r="I692" s="24"/>
      <c r="J692" s="24"/>
      <c r="K692" s="24"/>
      <c r="L692" s="24"/>
      <c r="M692" s="24"/>
      <c r="N692" s="24"/>
      <c r="O692" s="24"/>
      <c r="P692" s="24"/>
      <c r="Q692" s="24"/>
      <c r="R692" s="24"/>
      <c r="S692" s="24"/>
      <c r="T692" s="24"/>
      <c r="U692" s="24"/>
      <c r="V692" s="24"/>
      <c r="W692" s="24"/>
      <c r="X692" s="24"/>
      <c r="Y692" s="24"/>
      <c r="Z692" s="24"/>
    </row>
    <row r="693" spans="1:26" ht="15.75" customHeight="1">
      <c r="A693" s="39"/>
      <c r="B693" s="24"/>
      <c r="C693" s="24"/>
      <c r="D693" s="24"/>
      <c r="E693" s="24"/>
      <c r="F693" s="24"/>
      <c r="G693" s="3"/>
      <c r="H693" s="24"/>
      <c r="I693" s="24"/>
      <c r="J693" s="24"/>
      <c r="K693" s="24"/>
      <c r="L693" s="24"/>
      <c r="M693" s="24"/>
      <c r="N693" s="24"/>
      <c r="O693" s="24"/>
      <c r="P693" s="24"/>
      <c r="Q693" s="24"/>
      <c r="R693" s="24"/>
      <c r="S693" s="24"/>
      <c r="T693" s="24"/>
      <c r="U693" s="24"/>
      <c r="V693" s="24"/>
      <c r="W693" s="24"/>
      <c r="X693" s="24"/>
      <c r="Y693" s="24"/>
      <c r="Z693" s="24"/>
    </row>
    <row r="694" spans="1:26" ht="15.75" customHeight="1">
      <c r="A694" s="39"/>
      <c r="B694" s="24"/>
      <c r="C694" s="24"/>
      <c r="D694" s="24"/>
      <c r="E694" s="24"/>
      <c r="F694" s="24"/>
      <c r="G694" s="3"/>
      <c r="H694" s="24"/>
      <c r="I694" s="24"/>
      <c r="J694" s="24"/>
      <c r="K694" s="24"/>
      <c r="L694" s="24"/>
      <c r="M694" s="24"/>
      <c r="N694" s="24"/>
      <c r="O694" s="24"/>
      <c r="P694" s="24"/>
      <c r="Q694" s="24"/>
      <c r="R694" s="24"/>
      <c r="S694" s="24"/>
      <c r="T694" s="24"/>
      <c r="U694" s="24"/>
      <c r="V694" s="24"/>
      <c r="W694" s="24"/>
      <c r="X694" s="24"/>
      <c r="Y694" s="24"/>
      <c r="Z694" s="24"/>
    </row>
    <row r="695" spans="1:26" ht="15.75" customHeight="1">
      <c r="A695" s="39"/>
      <c r="B695" s="24"/>
      <c r="C695" s="24"/>
      <c r="D695" s="24"/>
      <c r="E695" s="24"/>
      <c r="F695" s="24"/>
      <c r="G695" s="3"/>
      <c r="H695" s="24"/>
      <c r="I695" s="24"/>
      <c r="J695" s="24"/>
      <c r="K695" s="24"/>
      <c r="L695" s="24"/>
      <c r="M695" s="24"/>
      <c r="N695" s="24"/>
      <c r="O695" s="24"/>
      <c r="P695" s="24"/>
      <c r="Q695" s="24"/>
      <c r="R695" s="24"/>
      <c r="S695" s="24"/>
      <c r="T695" s="24"/>
      <c r="U695" s="24"/>
      <c r="V695" s="24"/>
      <c r="W695" s="24"/>
      <c r="X695" s="24"/>
      <c r="Y695" s="24"/>
      <c r="Z695" s="24"/>
    </row>
    <row r="696" spans="1:26" ht="15.75" customHeight="1">
      <c r="A696" s="39"/>
      <c r="B696" s="24"/>
      <c r="C696" s="24"/>
      <c r="D696" s="24"/>
      <c r="E696" s="24"/>
      <c r="F696" s="24"/>
      <c r="G696" s="3"/>
      <c r="H696" s="24"/>
      <c r="I696" s="24"/>
      <c r="J696" s="24"/>
      <c r="K696" s="24"/>
      <c r="L696" s="24"/>
      <c r="M696" s="24"/>
      <c r="N696" s="24"/>
      <c r="O696" s="24"/>
      <c r="P696" s="24"/>
      <c r="Q696" s="24"/>
      <c r="R696" s="24"/>
      <c r="S696" s="24"/>
      <c r="T696" s="24"/>
      <c r="U696" s="24"/>
      <c r="V696" s="24"/>
      <c r="W696" s="24"/>
      <c r="X696" s="24"/>
      <c r="Y696" s="24"/>
      <c r="Z696" s="24"/>
    </row>
    <row r="697" spans="1:26" ht="15.75" customHeight="1">
      <c r="A697" s="39"/>
      <c r="B697" s="24"/>
      <c r="C697" s="24"/>
      <c r="D697" s="24"/>
      <c r="E697" s="24"/>
      <c r="F697" s="24"/>
      <c r="G697" s="3"/>
      <c r="H697" s="24"/>
      <c r="I697" s="24"/>
      <c r="J697" s="24"/>
      <c r="K697" s="24"/>
      <c r="L697" s="24"/>
      <c r="M697" s="24"/>
      <c r="N697" s="24"/>
      <c r="O697" s="24"/>
      <c r="P697" s="24"/>
      <c r="Q697" s="24"/>
      <c r="R697" s="24"/>
      <c r="S697" s="24"/>
      <c r="T697" s="24"/>
      <c r="U697" s="24"/>
      <c r="V697" s="24"/>
      <c r="W697" s="24"/>
      <c r="X697" s="24"/>
      <c r="Y697" s="24"/>
      <c r="Z697" s="24"/>
    </row>
    <row r="698" spans="1:26" ht="15.75" customHeight="1">
      <c r="A698" s="39"/>
      <c r="B698" s="24"/>
      <c r="C698" s="24"/>
      <c r="D698" s="24"/>
      <c r="E698" s="24"/>
      <c r="F698" s="24"/>
      <c r="G698" s="3"/>
      <c r="H698" s="24"/>
      <c r="I698" s="24"/>
      <c r="J698" s="24"/>
      <c r="K698" s="24"/>
      <c r="L698" s="24"/>
      <c r="M698" s="24"/>
      <c r="N698" s="24"/>
      <c r="O698" s="24"/>
      <c r="P698" s="24"/>
      <c r="Q698" s="24"/>
      <c r="R698" s="24"/>
      <c r="S698" s="24"/>
      <c r="T698" s="24"/>
      <c r="U698" s="24"/>
      <c r="V698" s="24"/>
      <c r="W698" s="24"/>
      <c r="X698" s="24"/>
      <c r="Y698" s="24"/>
      <c r="Z698" s="24"/>
    </row>
    <row r="699" spans="1:26" ht="15.75" customHeight="1">
      <c r="A699" s="39"/>
      <c r="B699" s="24"/>
      <c r="C699" s="24"/>
      <c r="D699" s="24"/>
      <c r="E699" s="24"/>
      <c r="F699" s="24"/>
      <c r="G699" s="3"/>
      <c r="H699" s="24"/>
      <c r="I699" s="24"/>
      <c r="J699" s="24"/>
      <c r="K699" s="24"/>
      <c r="L699" s="24"/>
      <c r="M699" s="24"/>
      <c r="N699" s="24"/>
      <c r="O699" s="24"/>
      <c r="P699" s="24"/>
      <c r="Q699" s="24"/>
      <c r="R699" s="24"/>
      <c r="S699" s="24"/>
      <c r="T699" s="24"/>
      <c r="U699" s="24"/>
      <c r="V699" s="24"/>
      <c r="W699" s="24"/>
      <c r="X699" s="24"/>
      <c r="Y699" s="24"/>
      <c r="Z699" s="24"/>
    </row>
    <row r="700" spans="1:26" ht="15.75" customHeight="1">
      <c r="A700" s="39"/>
      <c r="B700" s="24"/>
      <c r="C700" s="24"/>
      <c r="D700" s="24"/>
      <c r="E700" s="24"/>
      <c r="F700" s="24"/>
      <c r="G700" s="3"/>
      <c r="H700" s="24"/>
      <c r="I700" s="24"/>
      <c r="J700" s="24"/>
      <c r="K700" s="24"/>
      <c r="L700" s="24"/>
      <c r="M700" s="24"/>
      <c r="N700" s="24"/>
      <c r="O700" s="24"/>
      <c r="P700" s="24"/>
      <c r="Q700" s="24"/>
      <c r="R700" s="24"/>
      <c r="S700" s="24"/>
      <c r="T700" s="24"/>
      <c r="U700" s="24"/>
      <c r="V700" s="24"/>
      <c r="W700" s="24"/>
      <c r="X700" s="24"/>
      <c r="Y700" s="24"/>
      <c r="Z700" s="24"/>
    </row>
    <row r="701" spans="1:26" ht="15.75" customHeight="1">
      <c r="A701" s="39"/>
      <c r="B701" s="24"/>
      <c r="C701" s="24"/>
      <c r="D701" s="24"/>
      <c r="E701" s="24"/>
      <c r="F701" s="24"/>
      <c r="G701" s="3"/>
      <c r="H701" s="24"/>
      <c r="I701" s="24"/>
      <c r="J701" s="24"/>
      <c r="K701" s="24"/>
      <c r="L701" s="24"/>
      <c r="M701" s="24"/>
      <c r="N701" s="24"/>
      <c r="O701" s="24"/>
      <c r="P701" s="24"/>
      <c r="Q701" s="24"/>
      <c r="R701" s="24"/>
      <c r="S701" s="24"/>
      <c r="T701" s="24"/>
      <c r="U701" s="24"/>
      <c r="V701" s="24"/>
      <c r="W701" s="24"/>
      <c r="X701" s="24"/>
      <c r="Y701" s="24"/>
      <c r="Z701" s="24"/>
    </row>
    <row r="702" spans="1:26" ht="15.75" customHeight="1">
      <c r="A702" s="39"/>
      <c r="B702" s="24"/>
      <c r="C702" s="24"/>
      <c r="D702" s="24"/>
      <c r="E702" s="24"/>
      <c r="F702" s="24"/>
      <c r="G702" s="3"/>
      <c r="H702" s="24"/>
      <c r="I702" s="24"/>
      <c r="J702" s="24"/>
      <c r="K702" s="24"/>
      <c r="L702" s="24"/>
      <c r="M702" s="24"/>
      <c r="N702" s="24"/>
      <c r="O702" s="24"/>
      <c r="P702" s="24"/>
      <c r="Q702" s="24"/>
      <c r="R702" s="24"/>
      <c r="S702" s="24"/>
      <c r="T702" s="24"/>
      <c r="U702" s="24"/>
      <c r="V702" s="24"/>
      <c r="W702" s="24"/>
      <c r="X702" s="24"/>
      <c r="Y702" s="24"/>
      <c r="Z702" s="24"/>
    </row>
    <row r="703" spans="1:26" ht="15.75" customHeight="1">
      <c r="A703" s="39"/>
      <c r="B703" s="24"/>
      <c r="C703" s="24"/>
      <c r="D703" s="24"/>
      <c r="E703" s="24"/>
      <c r="F703" s="24"/>
      <c r="G703" s="3"/>
      <c r="H703" s="24"/>
      <c r="I703" s="24"/>
      <c r="J703" s="24"/>
      <c r="K703" s="24"/>
      <c r="L703" s="24"/>
      <c r="M703" s="24"/>
      <c r="N703" s="24"/>
      <c r="O703" s="24"/>
      <c r="P703" s="24"/>
      <c r="Q703" s="24"/>
      <c r="R703" s="24"/>
      <c r="S703" s="24"/>
      <c r="T703" s="24"/>
      <c r="U703" s="24"/>
      <c r="V703" s="24"/>
      <c r="W703" s="24"/>
      <c r="X703" s="24"/>
      <c r="Y703" s="24"/>
      <c r="Z703" s="24"/>
    </row>
    <row r="704" spans="1:26" ht="15.75" customHeight="1">
      <c r="A704" s="39"/>
      <c r="B704" s="24"/>
      <c r="C704" s="24"/>
      <c r="D704" s="24"/>
      <c r="E704" s="24"/>
      <c r="F704" s="24"/>
      <c r="G704" s="3"/>
      <c r="H704" s="24"/>
      <c r="I704" s="24"/>
      <c r="J704" s="24"/>
      <c r="K704" s="24"/>
      <c r="L704" s="24"/>
      <c r="M704" s="24"/>
      <c r="N704" s="24"/>
      <c r="O704" s="24"/>
      <c r="P704" s="24"/>
      <c r="Q704" s="24"/>
      <c r="R704" s="24"/>
      <c r="S704" s="24"/>
      <c r="T704" s="24"/>
      <c r="U704" s="24"/>
      <c r="V704" s="24"/>
      <c r="W704" s="24"/>
      <c r="X704" s="24"/>
      <c r="Y704" s="24"/>
      <c r="Z704" s="24"/>
    </row>
    <row r="705" spans="1:26" ht="15.75" customHeight="1">
      <c r="A705" s="39"/>
      <c r="B705" s="24"/>
      <c r="C705" s="24"/>
      <c r="D705" s="24"/>
      <c r="E705" s="24"/>
      <c r="F705" s="24"/>
      <c r="G705" s="3"/>
      <c r="H705" s="24"/>
      <c r="I705" s="24"/>
      <c r="J705" s="24"/>
      <c r="K705" s="24"/>
      <c r="L705" s="24"/>
      <c r="M705" s="24"/>
      <c r="N705" s="24"/>
      <c r="O705" s="24"/>
      <c r="P705" s="24"/>
      <c r="Q705" s="24"/>
      <c r="R705" s="24"/>
      <c r="S705" s="24"/>
      <c r="T705" s="24"/>
      <c r="U705" s="24"/>
      <c r="V705" s="24"/>
      <c r="W705" s="24"/>
      <c r="X705" s="24"/>
      <c r="Y705" s="24"/>
      <c r="Z705" s="24"/>
    </row>
    <row r="706" spans="1:26" ht="15.75" customHeight="1">
      <c r="A706" s="39"/>
      <c r="B706" s="24"/>
      <c r="C706" s="24"/>
      <c r="D706" s="24"/>
      <c r="E706" s="24"/>
      <c r="F706" s="24"/>
      <c r="G706" s="3"/>
      <c r="H706" s="24"/>
      <c r="I706" s="24"/>
      <c r="J706" s="24"/>
      <c r="K706" s="24"/>
      <c r="L706" s="24"/>
      <c r="M706" s="24"/>
      <c r="N706" s="24"/>
      <c r="O706" s="24"/>
      <c r="P706" s="24"/>
      <c r="Q706" s="24"/>
      <c r="R706" s="24"/>
      <c r="S706" s="24"/>
      <c r="T706" s="24"/>
      <c r="U706" s="24"/>
      <c r="V706" s="24"/>
      <c r="W706" s="24"/>
      <c r="X706" s="24"/>
      <c r="Y706" s="24"/>
      <c r="Z706" s="24"/>
    </row>
    <row r="707" spans="1:26" ht="15.75" customHeight="1">
      <c r="A707" s="39"/>
      <c r="B707" s="24"/>
      <c r="C707" s="24"/>
      <c r="D707" s="24"/>
      <c r="E707" s="24"/>
      <c r="F707" s="24"/>
      <c r="G707" s="3"/>
      <c r="H707" s="24"/>
      <c r="I707" s="24"/>
      <c r="J707" s="24"/>
      <c r="K707" s="24"/>
      <c r="L707" s="24"/>
      <c r="M707" s="24"/>
      <c r="N707" s="24"/>
      <c r="O707" s="24"/>
      <c r="P707" s="24"/>
      <c r="Q707" s="24"/>
      <c r="R707" s="24"/>
      <c r="S707" s="24"/>
      <c r="T707" s="24"/>
      <c r="U707" s="24"/>
      <c r="V707" s="24"/>
      <c r="W707" s="24"/>
      <c r="X707" s="24"/>
      <c r="Y707" s="24"/>
      <c r="Z707" s="24"/>
    </row>
    <row r="708" spans="1:26" ht="15.75" customHeight="1">
      <c r="A708" s="39"/>
      <c r="B708" s="24"/>
      <c r="C708" s="24"/>
      <c r="D708" s="24"/>
      <c r="E708" s="24"/>
      <c r="F708" s="24"/>
      <c r="G708" s="3"/>
      <c r="H708" s="24"/>
      <c r="I708" s="24"/>
      <c r="J708" s="24"/>
      <c r="K708" s="24"/>
      <c r="L708" s="24"/>
      <c r="M708" s="24"/>
      <c r="N708" s="24"/>
      <c r="O708" s="24"/>
      <c r="P708" s="24"/>
      <c r="Q708" s="24"/>
      <c r="R708" s="24"/>
      <c r="S708" s="24"/>
      <c r="T708" s="24"/>
      <c r="U708" s="24"/>
      <c r="V708" s="24"/>
      <c r="W708" s="24"/>
      <c r="X708" s="24"/>
      <c r="Y708" s="24"/>
      <c r="Z708" s="24"/>
    </row>
    <row r="709" spans="1:26" ht="15.75" customHeight="1">
      <c r="A709" s="39"/>
      <c r="B709" s="24"/>
      <c r="C709" s="24"/>
      <c r="D709" s="24"/>
      <c r="E709" s="24"/>
      <c r="F709" s="24"/>
      <c r="G709" s="3"/>
      <c r="H709" s="24"/>
      <c r="I709" s="24"/>
      <c r="J709" s="24"/>
      <c r="K709" s="24"/>
      <c r="L709" s="24"/>
      <c r="M709" s="24"/>
      <c r="N709" s="24"/>
      <c r="O709" s="24"/>
      <c r="P709" s="24"/>
      <c r="Q709" s="24"/>
      <c r="R709" s="24"/>
      <c r="S709" s="24"/>
      <c r="T709" s="24"/>
      <c r="U709" s="24"/>
      <c r="V709" s="24"/>
      <c r="W709" s="24"/>
      <c r="X709" s="24"/>
      <c r="Y709" s="24"/>
      <c r="Z709" s="24"/>
    </row>
    <row r="710" spans="1:26" ht="15.75" customHeight="1">
      <c r="A710" s="39"/>
      <c r="B710" s="24"/>
      <c r="C710" s="24"/>
      <c r="D710" s="24"/>
      <c r="E710" s="24"/>
      <c r="F710" s="24"/>
      <c r="G710" s="3"/>
      <c r="H710" s="24"/>
      <c r="I710" s="24"/>
      <c r="J710" s="24"/>
      <c r="K710" s="24"/>
      <c r="L710" s="24"/>
      <c r="M710" s="24"/>
      <c r="N710" s="24"/>
      <c r="O710" s="24"/>
      <c r="P710" s="24"/>
      <c r="Q710" s="24"/>
      <c r="R710" s="24"/>
      <c r="S710" s="24"/>
      <c r="T710" s="24"/>
      <c r="U710" s="24"/>
      <c r="V710" s="24"/>
      <c r="W710" s="24"/>
      <c r="X710" s="24"/>
      <c r="Y710" s="24"/>
      <c r="Z710" s="24"/>
    </row>
    <row r="711" spans="1:26" ht="15.75" customHeight="1">
      <c r="A711" s="39"/>
      <c r="B711" s="24"/>
      <c r="C711" s="24"/>
      <c r="D711" s="24"/>
      <c r="E711" s="24"/>
      <c r="F711" s="24"/>
      <c r="G711" s="3"/>
      <c r="H711" s="24"/>
      <c r="I711" s="24"/>
      <c r="J711" s="24"/>
      <c r="K711" s="24"/>
      <c r="L711" s="24"/>
      <c r="M711" s="24"/>
      <c r="N711" s="24"/>
      <c r="O711" s="24"/>
      <c r="P711" s="24"/>
      <c r="Q711" s="24"/>
      <c r="R711" s="24"/>
      <c r="S711" s="24"/>
      <c r="T711" s="24"/>
      <c r="U711" s="24"/>
      <c r="V711" s="24"/>
      <c r="W711" s="24"/>
      <c r="X711" s="24"/>
      <c r="Y711" s="24"/>
      <c r="Z711" s="24"/>
    </row>
    <row r="712" spans="1:26" ht="15.75" customHeight="1">
      <c r="A712" s="39"/>
      <c r="B712" s="24"/>
      <c r="C712" s="24"/>
      <c r="D712" s="24"/>
      <c r="E712" s="24"/>
      <c r="F712" s="24"/>
      <c r="G712" s="3"/>
      <c r="H712" s="24"/>
      <c r="I712" s="24"/>
      <c r="J712" s="24"/>
      <c r="K712" s="24"/>
      <c r="L712" s="24"/>
      <c r="M712" s="24"/>
      <c r="N712" s="24"/>
      <c r="O712" s="24"/>
      <c r="P712" s="24"/>
      <c r="Q712" s="24"/>
      <c r="R712" s="24"/>
      <c r="S712" s="24"/>
      <c r="T712" s="24"/>
      <c r="U712" s="24"/>
      <c r="V712" s="24"/>
      <c r="W712" s="24"/>
      <c r="X712" s="24"/>
      <c r="Y712" s="24"/>
      <c r="Z712" s="24"/>
    </row>
    <row r="713" spans="1:26" ht="15.75" customHeight="1">
      <c r="A713" s="39"/>
      <c r="B713" s="24"/>
      <c r="C713" s="24"/>
      <c r="D713" s="24"/>
      <c r="E713" s="24"/>
      <c r="F713" s="24"/>
      <c r="G713" s="3"/>
      <c r="H713" s="24"/>
      <c r="I713" s="24"/>
      <c r="J713" s="24"/>
      <c r="K713" s="24"/>
      <c r="L713" s="24"/>
      <c r="M713" s="24"/>
      <c r="N713" s="24"/>
      <c r="O713" s="24"/>
      <c r="P713" s="24"/>
      <c r="Q713" s="24"/>
      <c r="R713" s="24"/>
      <c r="S713" s="24"/>
      <c r="T713" s="24"/>
      <c r="U713" s="24"/>
      <c r="V713" s="24"/>
      <c r="W713" s="24"/>
      <c r="X713" s="24"/>
      <c r="Y713" s="24"/>
      <c r="Z713" s="24"/>
    </row>
    <row r="714" spans="1:26" ht="15.75" customHeight="1">
      <c r="A714" s="39"/>
      <c r="B714" s="24"/>
      <c r="C714" s="24"/>
      <c r="D714" s="24"/>
      <c r="E714" s="24"/>
      <c r="F714" s="24"/>
      <c r="G714" s="3"/>
      <c r="H714" s="24"/>
      <c r="I714" s="24"/>
      <c r="J714" s="24"/>
      <c r="K714" s="24"/>
      <c r="L714" s="24"/>
      <c r="M714" s="24"/>
      <c r="N714" s="24"/>
      <c r="O714" s="24"/>
      <c r="P714" s="24"/>
      <c r="Q714" s="24"/>
      <c r="R714" s="24"/>
      <c r="S714" s="24"/>
      <c r="T714" s="24"/>
      <c r="U714" s="24"/>
      <c r="V714" s="24"/>
      <c r="W714" s="24"/>
      <c r="X714" s="24"/>
      <c r="Y714" s="24"/>
      <c r="Z714" s="24"/>
    </row>
    <row r="715" spans="1:26" ht="15.75" customHeight="1">
      <c r="A715" s="39"/>
      <c r="B715" s="24"/>
      <c r="C715" s="24"/>
      <c r="D715" s="24"/>
      <c r="E715" s="24"/>
      <c r="F715" s="24"/>
      <c r="G715" s="3"/>
      <c r="H715" s="24"/>
      <c r="I715" s="24"/>
      <c r="J715" s="24"/>
      <c r="K715" s="24"/>
      <c r="L715" s="24"/>
      <c r="M715" s="24"/>
      <c r="N715" s="24"/>
      <c r="O715" s="24"/>
      <c r="P715" s="24"/>
      <c r="Q715" s="24"/>
      <c r="R715" s="24"/>
      <c r="S715" s="24"/>
      <c r="T715" s="24"/>
      <c r="U715" s="24"/>
      <c r="V715" s="24"/>
      <c r="W715" s="24"/>
      <c r="X715" s="24"/>
      <c r="Y715" s="24"/>
      <c r="Z715" s="24"/>
    </row>
    <row r="716" spans="1:26" ht="15.75" customHeight="1">
      <c r="A716" s="39"/>
      <c r="B716" s="24"/>
      <c r="C716" s="24"/>
      <c r="D716" s="24"/>
      <c r="E716" s="24"/>
      <c r="F716" s="24"/>
      <c r="G716" s="3"/>
      <c r="H716" s="24"/>
      <c r="I716" s="24"/>
      <c r="J716" s="24"/>
      <c r="K716" s="24"/>
      <c r="L716" s="24"/>
      <c r="M716" s="24"/>
      <c r="N716" s="24"/>
      <c r="O716" s="24"/>
      <c r="P716" s="24"/>
      <c r="Q716" s="24"/>
      <c r="R716" s="24"/>
      <c r="S716" s="24"/>
      <c r="T716" s="24"/>
      <c r="U716" s="24"/>
      <c r="V716" s="24"/>
      <c r="W716" s="24"/>
      <c r="X716" s="24"/>
      <c r="Y716" s="24"/>
      <c r="Z716" s="24"/>
    </row>
    <row r="717" spans="1:26" ht="15.75" customHeight="1">
      <c r="A717" s="39"/>
      <c r="B717" s="24"/>
      <c r="C717" s="24"/>
      <c r="D717" s="24"/>
      <c r="E717" s="24"/>
      <c r="F717" s="24"/>
      <c r="G717" s="3"/>
      <c r="H717" s="24"/>
      <c r="I717" s="24"/>
      <c r="J717" s="24"/>
      <c r="K717" s="24"/>
      <c r="L717" s="24"/>
      <c r="M717" s="24"/>
      <c r="N717" s="24"/>
      <c r="O717" s="24"/>
      <c r="P717" s="24"/>
      <c r="Q717" s="24"/>
      <c r="R717" s="24"/>
      <c r="S717" s="24"/>
      <c r="T717" s="24"/>
      <c r="U717" s="24"/>
      <c r="V717" s="24"/>
      <c r="W717" s="24"/>
      <c r="X717" s="24"/>
      <c r="Y717" s="24"/>
      <c r="Z717" s="24"/>
    </row>
    <row r="718" spans="1:26" ht="15.75" customHeight="1">
      <c r="A718" s="39"/>
      <c r="B718" s="24"/>
      <c r="C718" s="24"/>
      <c r="D718" s="24"/>
      <c r="E718" s="24"/>
      <c r="F718" s="24"/>
      <c r="G718" s="3"/>
      <c r="H718" s="24"/>
      <c r="I718" s="24"/>
      <c r="J718" s="24"/>
      <c r="K718" s="24"/>
      <c r="L718" s="24"/>
      <c r="M718" s="24"/>
      <c r="N718" s="24"/>
      <c r="O718" s="24"/>
      <c r="P718" s="24"/>
      <c r="Q718" s="24"/>
      <c r="R718" s="24"/>
      <c r="S718" s="24"/>
      <c r="T718" s="24"/>
      <c r="U718" s="24"/>
      <c r="V718" s="24"/>
      <c r="W718" s="24"/>
      <c r="X718" s="24"/>
      <c r="Y718" s="24"/>
      <c r="Z718" s="24"/>
    </row>
    <row r="719" spans="1:26" ht="15.75" customHeight="1">
      <c r="A719" s="39"/>
      <c r="B719" s="24"/>
      <c r="C719" s="24"/>
      <c r="D719" s="24"/>
      <c r="E719" s="24"/>
      <c r="F719" s="24"/>
      <c r="G719" s="3"/>
      <c r="H719" s="24"/>
      <c r="I719" s="24"/>
      <c r="J719" s="24"/>
      <c r="K719" s="24"/>
      <c r="L719" s="24"/>
      <c r="M719" s="24"/>
      <c r="N719" s="24"/>
      <c r="O719" s="24"/>
      <c r="P719" s="24"/>
      <c r="Q719" s="24"/>
      <c r="R719" s="24"/>
      <c r="S719" s="24"/>
      <c r="T719" s="24"/>
      <c r="U719" s="24"/>
      <c r="V719" s="24"/>
      <c r="W719" s="24"/>
      <c r="X719" s="24"/>
      <c r="Y719" s="24"/>
      <c r="Z719" s="24"/>
    </row>
    <row r="720" spans="1:26" ht="15.75" customHeight="1">
      <c r="A720" s="39"/>
      <c r="B720" s="24"/>
      <c r="C720" s="24"/>
      <c r="D720" s="24"/>
      <c r="E720" s="24"/>
      <c r="F720" s="24"/>
      <c r="G720" s="3"/>
      <c r="H720" s="24"/>
      <c r="I720" s="24"/>
      <c r="J720" s="24"/>
      <c r="K720" s="24"/>
      <c r="L720" s="24"/>
      <c r="M720" s="24"/>
      <c r="N720" s="24"/>
      <c r="O720" s="24"/>
      <c r="P720" s="24"/>
      <c r="Q720" s="24"/>
      <c r="R720" s="24"/>
      <c r="S720" s="24"/>
      <c r="T720" s="24"/>
      <c r="U720" s="24"/>
      <c r="V720" s="24"/>
      <c r="W720" s="24"/>
      <c r="X720" s="24"/>
      <c r="Y720" s="24"/>
      <c r="Z720" s="24"/>
    </row>
    <row r="721" spans="1:26" ht="15.75" customHeight="1">
      <c r="A721" s="39"/>
      <c r="B721" s="24"/>
      <c r="C721" s="24"/>
      <c r="D721" s="24"/>
      <c r="E721" s="24"/>
      <c r="F721" s="24"/>
      <c r="G721" s="3"/>
      <c r="H721" s="24"/>
      <c r="I721" s="24"/>
      <c r="J721" s="24"/>
      <c r="K721" s="24"/>
      <c r="L721" s="24"/>
      <c r="M721" s="24"/>
      <c r="N721" s="24"/>
      <c r="O721" s="24"/>
      <c r="P721" s="24"/>
      <c r="Q721" s="24"/>
      <c r="R721" s="24"/>
      <c r="S721" s="24"/>
      <c r="T721" s="24"/>
      <c r="U721" s="24"/>
      <c r="V721" s="24"/>
      <c r="W721" s="24"/>
      <c r="X721" s="24"/>
      <c r="Y721" s="24"/>
      <c r="Z721" s="24"/>
    </row>
    <row r="722" spans="1:26" ht="15.75" customHeight="1">
      <c r="A722" s="39"/>
      <c r="B722" s="24"/>
      <c r="C722" s="24"/>
      <c r="D722" s="24"/>
      <c r="E722" s="24"/>
      <c r="F722" s="24"/>
      <c r="G722" s="3"/>
      <c r="H722" s="24"/>
      <c r="I722" s="24"/>
      <c r="J722" s="24"/>
      <c r="K722" s="24"/>
      <c r="L722" s="24"/>
      <c r="M722" s="24"/>
      <c r="N722" s="24"/>
      <c r="O722" s="24"/>
      <c r="P722" s="24"/>
      <c r="Q722" s="24"/>
      <c r="R722" s="24"/>
      <c r="S722" s="24"/>
      <c r="T722" s="24"/>
      <c r="U722" s="24"/>
      <c r="V722" s="24"/>
      <c r="W722" s="24"/>
      <c r="X722" s="24"/>
      <c r="Y722" s="24"/>
      <c r="Z722" s="24"/>
    </row>
    <row r="723" spans="1:26" ht="15.75" customHeight="1">
      <c r="A723" s="39"/>
      <c r="B723" s="24"/>
      <c r="C723" s="24"/>
      <c r="D723" s="24"/>
      <c r="E723" s="24"/>
      <c r="F723" s="24"/>
      <c r="G723" s="3"/>
      <c r="H723" s="24"/>
      <c r="I723" s="24"/>
      <c r="J723" s="24"/>
      <c r="K723" s="24"/>
      <c r="L723" s="24"/>
      <c r="M723" s="24"/>
      <c r="N723" s="24"/>
      <c r="O723" s="24"/>
      <c r="P723" s="24"/>
      <c r="Q723" s="24"/>
      <c r="R723" s="24"/>
      <c r="S723" s="24"/>
      <c r="T723" s="24"/>
      <c r="U723" s="24"/>
      <c r="V723" s="24"/>
      <c r="W723" s="24"/>
      <c r="X723" s="24"/>
      <c r="Y723" s="24"/>
      <c r="Z723" s="24"/>
    </row>
    <row r="724" spans="1:26" ht="15.75" customHeight="1">
      <c r="A724" s="39"/>
      <c r="B724" s="24"/>
      <c r="C724" s="24"/>
      <c r="D724" s="24"/>
      <c r="E724" s="24"/>
      <c r="F724" s="24"/>
      <c r="G724" s="3"/>
      <c r="H724" s="24"/>
      <c r="I724" s="24"/>
      <c r="J724" s="24"/>
      <c r="K724" s="24"/>
      <c r="L724" s="24"/>
      <c r="M724" s="24"/>
      <c r="N724" s="24"/>
      <c r="O724" s="24"/>
      <c r="P724" s="24"/>
      <c r="Q724" s="24"/>
      <c r="R724" s="24"/>
      <c r="S724" s="24"/>
      <c r="T724" s="24"/>
      <c r="U724" s="24"/>
      <c r="V724" s="24"/>
      <c r="W724" s="24"/>
      <c r="X724" s="24"/>
      <c r="Y724" s="24"/>
      <c r="Z724" s="24"/>
    </row>
    <row r="725" spans="1:26" ht="15.75" customHeight="1">
      <c r="A725" s="39"/>
      <c r="B725" s="24"/>
      <c r="C725" s="24"/>
      <c r="D725" s="24"/>
      <c r="E725" s="24"/>
      <c r="F725" s="24"/>
      <c r="G725" s="3"/>
      <c r="H725" s="24"/>
      <c r="I725" s="24"/>
      <c r="J725" s="24"/>
      <c r="K725" s="24"/>
      <c r="L725" s="24"/>
      <c r="M725" s="24"/>
      <c r="N725" s="24"/>
      <c r="O725" s="24"/>
      <c r="P725" s="24"/>
      <c r="Q725" s="24"/>
      <c r="R725" s="24"/>
      <c r="S725" s="24"/>
      <c r="T725" s="24"/>
      <c r="U725" s="24"/>
      <c r="V725" s="24"/>
      <c r="W725" s="24"/>
      <c r="X725" s="24"/>
      <c r="Y725" s="24"/>
      <c r="Z725" s="24"/>
    </row>
    <row r="726" spans="1:26" ht="15.75" customHeight="1">
      <c r="A726" s="39"/>
      <c r="B726" s="24"/>
      <c r="C726" s="24"/>
      <c r="D726" s="24"/>
      <c r="E726" s="24"/>
      <c r="F726" s="24"/>
      <c r="G726" s="3"/>
      <c r="H726" s="24"/>
      <c r="I726" s="24"/>
      <c r="J726" s="24"/>
      <c r="K726" s="24"/>
      <c r="L726" s="24"/>
      <c r="M726" s="24"/>
      <c r="N726" s="24"/>
      <c r="O726" s="24"/>
      <c r="P726" s="24"/>
      <c r="Q726" s="24"/>
      <c r="R726" s="24"/>
      <c r="S726" s="24"/>
      <c r="T726" s="24"/>
      <c r="U726" s="24"/>
      <c r="V726" s="24"/>
      <c r="W726" s="24"/>
      <c r="X726" s="24"/>
      <c r="Y726" s="24"/>
      <c r="Z726" s="24"/>
    </row>
    <row r="727" spans="1:26" ht="15.75" customHeight="1">
      <c r="A727" s="39"/>
      <c r="B727" s="24"/>
      <c r="C727" s="24"/>
      <c r="D727" s="24"/>
      <c r="E727" s="24"/>
      <c r="F727" s="24"/>
      <c r="G727" s="3"/>
      <c r="H727" s="24"/>
      <c r="I727" s="24"/>
      <c r="J727" s="24"/>
      <c r="K727" s="24"/>
      <c r="L727" s="24"/>
      <c r="M727" s="24"/>
      <c r="N727" s="24"/>
      <c r="O727" s="24"/>
      <c r="P727" s="24"/>
      <c r="Q727" s="24"/>
      <c r="R727" s="24"/>
      <c r="S727" s="24"/>
      <c r="T727" s="24"/>
      <c r="U727" s="24"/>
      <c r="V727" s="24"/>
      <c r="W727" s="24"/>
      <c r="X727" s="24"/>
      <c r="Y727" s="24"/>
      <c r="Z727" s="24"/>
    </row>
    <row r="728" spans="1:26" ht="15.75" customHeight="1">
      <c r="A728" s="39"/>
      <c r="B728" s="24"/>
      <c r="C728" s="24"/>
      <c r="D728" s="24"/>
      <c r="E728" s="24"/>
      <c r="F728" s="24"/>
      <c r="G728" s="3"/>
      <c r="H728" s="24"/>
      <c r="I728" s="24"/>
      <c r="J728" s="24"/>
      <c r="K728" s="24"/>
      <c r="L728" s="24"/>
      <c r="M728" s="24"/>
      <c r="N728" s="24"/>
      <c r="O728" s="24"/>
      <c r="P728" s="24"/>
      <c r="Q728" s="24"/>
      <c r="R728" s="24"/>
      <c r="S728" s="24"/>
      <c r="T728" s="24"/>
      <c r="U728" s="24"/>
      <c r="V728" s="24"/>
      <c r="W728" s="24"/>
      <c r="X728" s="24"/>
      <c r="Y728" s="24"/>
      <c r="Z728" s="24"/>
    </row>
    <row r="729" spans="1:26" ht="15.75" customHeight="1">
      <c r="A729" s="39"/>
      <c r="B729" s="24"/>
      <c r="C729" s="24"/>
      <c r="D729" s="24"/>
      <c r="E729" s="24"/>
      <c r="F729" s="24"/>
      <c r="G729" s="3"/>
      <c r="H729" s="24"/>
      <c r="I729" s="24"/>
      <c r="J729" s="24"/>
      <c r="K729" s="24"/>
      <c r="L729" s="24"/>
      <c r="M729" s="24"/>
      <c r="N729" s="24"/>
      <c r="O729" s="24"/>
      <c r="P729" s="24"/>
      <c r="Q729" s="24"/>
      <c r="R729" s="24"/>
      <c r="S729" s="24"/>
      <c r="T729" s="24"/>
      <c r="U729" s="24"/>
      <c r="V729" s="24"/>
      <c r="W729" s="24"/>
      <c r="X729" s="24"/>
      <c r="Y729" s="24"/>
      <c r="Z729" s="24"/>
    </row>
    <row r="730" spans="1:26" ht="15.75" customHeight="1">
      <c r="A730" s="39"/>
      <c r="B730" s="24"/>
      <c r="C730" s="24"/>
      <c r="D730" s="24"/>
      <c r="E730" s="24"/>
      <c r="F730" s="24"/>
      <c r="G730" s="3"/>
      <c r="H730" s="24"/>
      <c r="I730" s="24"/>
      <c r="J730" s="24"/>
      <c r="K730" s="24"/>
      <c r="L730" s="24"/>
      <c r="M730" s="24"/>
      <c r="N730" s="24"/>
      <c r="O730" s="24"/>
      <c r="P730" s="24"/>
      <c r="Q730" s="24"/>
      <c r="R730" s="24"/>
      <c r="S730" s="24"/>
      <c r="T730" s="24"/>
      <c r="U730" s="24"/>
      <c r="V730" s="24"/>
      <c r="W730" s="24"/>
      <c r="X730" s="24"/>
      <c r="Y730" s="24"/>
      <c r="Z730" s="24"/>
    </row>
    <row r="731" spans="1:26" ht="15.75" customHeight="1">
      <c r="A731" s="39"/>
      <c r="B731" s="24"/>
      <c r="C731" s="24"/>
      <c r="D731" s="24"/>
      <c r="E731" s="24"/>
      <c r="F731" s="24"/>
      <c r="G731" s="3"/>
      <c r="H731" s="24"/>
      <c r="I731" s="24"/>
      <c r="J731" s="24"/>
      <c r="K731" s="24"/>
      <c r="L731" s="24"/>
      <c r="M731" s="24"/>
      <c r="N731" s="24"/>
      <c r="O731" s="24"/>
      <c r="P731" s="24"/>
      <c r="Q731" s="24"/>
      <c r="R731" s="24"/>
      <c r="S731" s="24"/>
      <c r="T731" s="24"/>
      <c r="U731" s="24"/>
      <c r="V731" s="24"/>
      <c r="W731" s="24"/>
      <c r="X731" s="24"/>
      <c r="Y731" s="24"/>
      <c r="Z731" s="24"/>
    </row>
    <row r="732" spans="1:26" ht="15.75" customHeight="1">
      <c r="A732" s="39"/>
      <c r="B732" s="24"/>
      <c r="C732" s="24"/>
      <c r="D732" s="24"/>
      <c r="E732" s="24"/>
      <c r="F732" s="24"/>
      <c r="G732" s="3"/>
      <c r="H732" s="24"/>
      <c r="I732" s="24"/>
      <c r="J732" s="24"/>
      <c r="K732" s="24"/>
      <c r="L732" s="24"/>
      <c r="M732" s="24"/>
      <c r="N732" s="24"/>
      <c r="O732" s="24"/>
      <c r="P732" s="24"/>
      <c r="Q732" s="24"/>
      <c r="R732" s="24"/>
      <c r="S732" s="24"/>
      <c r="T732" s="24"/>
      <c r="U732" s="24"/>
      <c r="V732" s="24"/>
      <c r="W732" s="24"/>
      <c r="X732" s="24"/>
      <c r="Y732" s="24"/>
      <c r="Z732" s="24"/>
    </row>
    <row r="733" spans="1:26" ht="15.75" customHeight="1">
      <c r="A733" s="39"/>
      <c r="B733" s="24"/>
      <c r="C733" s="24"/>
      <c r="D733" s="24"/>
      <c r="E733" s="24"/>
      <c r="F733" s="24"/>
      <c r="G733" s="3"/>
      <c r="H733" s="24"/>
      <c r="I733" s="24"/>
      <c r="J733" s="24"/>
      <c r="K733" s="24"/>
      <c r="L733" s="24"/>
      <c r="M733" s="24"/>
      <c r="N733" s="24"/>
      <c r="O733" s="24"/>
      <c r="P733" s="24"/>
      <c r="Q733" s="24"/>
      <c r="R733" s="24"/>
      <c r="S733" s="24"/>
      <c r="T733" s="24"/>
      <c r="U733" s="24"/>
      <c r="V733" s="24"/>
      <c r="W733" s="24"/>
      <c r="X733" s="24"/>
      <c r="Y733" s="24"/>
      <c r="Z733" s="24"/>
    </row>
    <row r="734" spans="1:26" ht="15.75" customHeight="1">
      <c r="A734" s="39"/>
      <c r="B734" s="24"/>
      <c r="C734" s="24"/>
      <c r="D734" s="24"/>
      <c r="E734" s="24"/>
      <c r="F734" s="24"/>
      <c r="G734" s="3"/>
      <c r="H734" s="24"/>
      <c r="I734" s="24"/>
      <c r="J734" s="24"/>
      <c r="K734" s="24"/>
      <c r="L734" s="24"/>
      <c r="M734" s="24"/>
      <c r="N734" s="24"/>
      <c r="O734" s="24"/>
      <c r="P734" s="24"/>
      <c r="Q734" s="24"/>
      <c r="R734" s="24"/>
      <c r="S734" s="24"/>
      <c r="T734" s="24"/>
      <c r="U734" s="24"/>
      <c r="V734" s="24"/>
      <c r="W734" s="24"/>
      <c r="X734" s="24"/>
      <c r="Y734" s="24"/>
      <c r="Z734" s="24"/>
    </row>
    <row r="735" spans="1:26" ht="15.75" customHeight="1">
      <c r="A735" s="39"/>
      <c r="B735" s="24"/>
      <c r="C735" s="24"/>
      <c r="D735" s="24"/>
      <c r="E735" s="24"/>
      <c r="F735" s="24"/>
      <c r="G735" s="3"/>
      <c r="H735" s="24"/>
      <c r="I735" s="24"/>
      <c r="J735" s="24"/>
      <c r="K735" s="24"/>
      <c r="L735" s="24"/>
      <c r="M735" s="24"/>
      <c r="N735" s="24"/>
      <c r="O735" s="24"/>
      <c r="P735" s="24"/>
      <c r="Q735" s="24"/>
      <c r="R735" s="24"/>
      <c r="S735" s="24"/>
      <c r="T735" s="24"/>
      <c r="U735" s="24"/>
      <c r="V735" s="24"/>
      <c r="W735" s="24"/>
      <c r="X735" s="24"/>
      <c r="Y735" s="24"/>
      <c r="Z735" s="24"/>
    </row>
    <row r="736" spans="1:26" ht="15.75" customHeight="1">
      <c r="A736" s="39"/>
      <c r="B736" s="24"/>
      <c r="C736" s="24"/>
      <c r="D736" s="24"/>
      <c r="E736" s="24"/>
      <c r="F736" s="24"/>
      <c r="G736" s="3"/>
      <c r="H736" s="24"/>
      <c r="I736" s="24"/>
      <c r="J736" s="24"/>
      <c r="K736" s="24"/>
      <c r="L736" s="24"/>
      <c r="M736" s="24"/>
      <c r="N736" s="24"/>
      <c r="O736" s="24"/>
      <c r="P736" s="24"/>
      <c r="Q736" s="24"/>
      <c r="R736" s="24"/>
      <c r="S736" s="24"/>
      <c r="T736" s="24"/>
      <c r="U736" s="24"/>
      <c r="V736" s="24"/>
      <c r="W736" s="24"/>
      <c r="X736" s="24"/>
      <c r="Y736" s="24"/>
      <c r="Z736" s="24"/>
    </row>
    <row r="737" spans="1:26" ht="15.75" customHeight="1">
      <c r="A737" s="39"/>
      <c r="B737" s="24"/>
      <c r="C737" s="24"/>
      <c r="D737" s="24"/>
      <c r="E737" s="24"/>
      <c r="F737" s="24"/>
      <c r="G737" s="3"/>
      <c r="H737" s="24"/>
      <c r="I737" s="24"/>
      <c r="J737" s="24"/>
      <c r="K737" s="24"/>
      <c r="L737" s="24"/>
      <c r="M737" s="24"/>
      <c r="N737" s="24"/>
      <c r="O737" s="24"/>
      <c r="P737" s="24"/>
      <c r="Q737" s="24"/>
      <c r="R737" s="24"/>
      <c r="S737" s="24"/>
      <c r="T737" s="24"/>
      <c r="U737" s="24"/>
      <c r="V737" s="24"/>
      <c r="W737" s="24"/>
      <c r="X737" s="24"/>
      <c r="Y737" s="24"/>
      <c r="Z737" s="24"/>
    </row>
    <row r="738" spans="1:26" ht="15.75" customHeight="1">
      <c r="A738" s="39"/>
      <c r="B738" s="24"/>
      <c r="C738" s="24"/>
      <c r="D738" s="24"/>
      <c r="E738" s="24"/>
      <c r="F738" s="24"/>
      <c r="G738" s="3"/>
      <c r="H738" s="24"/>
      <c r="I738" s="24"/>
      <c r="J738" s="24"/>
      <c r="K738" s="24"/>
      <c r="L738" s="24"/>
      <c r="M738" s="24"/>
      <c r="N738" s="24"/>
      <c r="O738" s="24"/>
      <c r="P738" s="24"/>
      <c r="Q738" s="24"/>
      <c r="R738" s="24"/>
      <c r="S738" s="24"/>
      <c r="T738" s="24"/>
      <c r="U738" s="24"/>
      <c r="V738" s="24"/>
      <c r="W738" s="24"/>
      <c r="X738" s="24"/>
      <c r="Y738" s="24"/>
      <c r="Z738" s="24"/>
    </row>
    <row r="739" spans="1:26" ht="15.75" customHeight="1">
      <c r="A739" s="39"/>
      <c r="B739" s="24"/>
      <c r="C739" s="24"/>
      <c r="D739" s="24"/>
      <c r="E739" s="24"/>
      <c r="F739" s="24"/>
      <c r="G739" s="3"/>
      <c r="H739" s="24"/>
      <c r="I739" s="24"/>
      <c r="J739" s="24"/>
      <c r="K739" s="24"/>
      <c r="L739" s="24"/>
      <c r="M739" s="24"/>
      <c r="N739" s="24"/>
      <c r="O739" s="24"/>
      <c r="P739" s="24"/>
      <c r="Q739" s="24"/>
      <c r="R739" s="24"/>
      <c r="S739" s="24"/>
      <c r="T739" s="24"/>
      <c r="U739" s="24"/>
      <c r="V739" s="24"/>
      <c r="W739" s="24"/>
      <c r="X739" s="24"/>
      <c r="Y739" s="24"/>
      <c r="Z739" s="24"/>
    </row>
    <row r="740" spans="1:26" ht="15.75" customHeight="1">
      <c r="A740" s="39"/>
      <c r="B740" s="24"/>
      <c r="C740" s="24"/>
      <c r="D740" s="24"/>
      <c r="E740" s="24"/>
      <c r="F740" s="24"/>
      <c r="G740" s="3"/>
      <c r="H740" s="24"/>
      <c r="I740" s="24"/>
      <c r="J740" s="24"/>
      <c r="K740" s="24"/>
      <c r="L740" s="24"/>
      <c r="M740" s="24"/>
      <c r="N740" s="24"/>
      <c r="O740" s="24"/>
      <c r="P740" s="24"/>
      <c r="Q740" s="24"/>
      <c r="R740" s="24"/>
      <c r="S740" s="24"/>
      <c r="T740" s="24"/>
      <c r="U740" s="24"/>
      <c r="V740" s="24"/>
      <c r="W740" s="24"/>
      <c r="X740" s="24"/>
      <c r="Y740" s="24"/>
      <c r="Z740" s="24"/>
    </row>
    <row r="741" spans="1:26" ht="15.75" customHeight="1">
      <c r="A741" s="39"/>
      <c r="B741" s="24"/>
      <c r="C741" s="24"/>
      <c r="D741" s="24"/>
      <c r="E741" s="24"/>
      <c r="F741" s="24"/>
      <c r="G741" s="3"/>
      <c r="H741" s="24"/>
      <c r="I741" s="24"/>
      <c r="J741" s="24"/>
      <c r="K741" s="24"/>
      <c r="L741" s="24"/>
      <c r="M741" s="24"/>
      <c r="N741" s="24"/>
      <c r="O741" s="24"/>
      <c r="P741" s="24"/>
      <c r="Q741" s="24"/>
      <c r="R741" s="24"/>
      <c r="S741" s="24"/>
      <c r="T741" s="24"/>
      <c r="U741" s="24"/>
      <c r="V741" s="24"/>
      <c r="W741" s="24"/>
      <c r="X741" s="24"/>
      <c r="Y741" s="24"/>
      <c r="Z741" s="24"/>
    </row>
    <row r="742" spans="1:26" ht="15.75" customHeight="1">
      <c r="A742" s="39"/>
      <c r="B742" s="24"/>
      <c r="C742" s="24"/>
      <c r="D742" s="24"/>
      <c r="E742" s="24"/>
      <c r="F742" s="24"/>
      <c r="G742" s="3"/>
      <c r="H742" s="24"/>
      <c r="I742" s="24"/>
      <c r="J742" s="24"/>
      <c r="K742" s="24"/>
      <c r="L742" s="24"/>
      <c r="M742" s="24"/>
      <c r="N742" s="24"/>
      <c r="O742" s="24"/>
      <c r="P742" s="24"/>
      <c r="Q742" s="24"/>
      <c r="R742" s="24"/>
      <c r="S742" s="24"/>
      <c r="T742" s="24"/>
      <c r="U742" s="24"/>
      <c r="V742" s="24"/>
      <c r="W742" s="24"/>
      <c r="X742" s="24"/>
      <c r="Y742" s="24"/>
      <c r="Z742" s="24"/>
    </row>
    <row r="743" spans="1:26" ht="15.75" customHeight="1">
      <c r="A743" s="39"/>
      <c r="B743" s="24"/>
      <c r="C743" s="24"/>
      <c r="D743" s="24"/>
      <c r="E743" s="24"/>
      <c r="F743" s="24"/>
      <c r="G743" s="3"/>
      <c r="H743" s="24"/>
      <c r="I743" s="24"/>
      <c r="J743" s="24"/>
      <c r="K743" s="24"/>
      <c r="L743" s="24"/>
      <c r="M743" s="24"/>
      <c r="N743" s="24"/>
      <c r="O743" s="24"/>
      <c r="P743" s="24"/>
      <c r="Q743" s="24"/>
      <c r="R743" s="24"/>
      <c r="S743" s="24"/>
      <c r="T743" s="24"/>
      <c r="U743" s="24"/>
      <c r="V743" s="24"/>
      <c r="W743" s="24"/>
      <c r="X743" s="24"/>
      <c r="Y743" s="24"/>
      <c r="Z743" s="24"/>
    </row>
    <row r="744" spans="1:26" ht="15.75" customHeight="1">
      <c r="A744" s="39"/>
      <c r="B744" s="24"/>
      <c r="C744" s="24"/>
      <c r="D744" s="24"/>
      <c r="E744" s="24"/>
      <c r="F744" s="24"/>
      <c r="G744" s="3"/>
      <c r="H744" s="24"/>
      <c r="I744" s="24"/>
      <c r="J744" s="24"/>
      <c r="K744" s="24"/>
      <c r="L744" s="24"/>
      <c r="M744" s="24"/>
      <c r="N744" s="24"/>
      <c r="O744" s="24"/>
      <c r="P744" s="24"/>
      <c r="Q744" s="24"/>
      <c r="R744" s="24"/>
      <c r="S744" s="24"/>
      <c r="T744" s="24"/>
      <c r="U744" s="24"/>
      <c r="V744" s="24"/>
      <c r="W744" s="24"/>
      <c r="X744" s="24"/>
      <c r="Y744" s="24"/>
      <c r="Z744" s="24"/>
    </row>
    <row r="745" spans="1:26" ht="15.75" customHeight="1">
      <c r="A745" s="39"/>
      <c r="B745" s="24"/>
      <c r="C745" s="24"/>
      <c r="D745" s="24"/>
      <c r="E745" s="24"/>
      <c r="F745" s="24"/>
      <c r="G745" s="3"/>
      <c r="H745" s="24"/>
      <c r="I745" s="24"/>
      <c r="J745" s="24"/>
      <c r="K745" s="24"/>
      <c r="L745" s="24"/>
      <c r="M745" s="24"/>
      <c r="N745" s="24"/>
      <c r="O745" s="24"/>
      <c r="P745" s="24"/>
      <c r="Q745" s="24"/>
      <c r="R745" s="24"/>
      <c r="S745" s="24"/>
      <c r="T745" s="24"/>
      <c r="U745" s="24"/>
      <c r="V745" s="24"/>
      <c r="W745" s="24"/>
      <c r="X745" s="24"/>
      <c r="Y745" s="24"/>
      <c r="Z745" s="24"/>
    </row>
    <row r="746" spans="1:26" ht="15.75" customHeight="1">
      <c r="A746" s="39"/>
      <c r="B746" s="24"/>
      <c r="C746" s="24"/>
      <c r="D746" s="24"/>
      <c r="E746" s="24"/>
      <c r="F746" s="24"/>
      <c r="G746" s="3"/>
      <c r="H746" s="24"/>
      <c r="I746" s="24"/>
      <c r="J746" s="24"/>
      <c r="K746" s="24"/>
      <c r="L746" s="24"/>
      <c r="M746" s="24"/>
      <c r="N746" s="24"/>
      <c r="O746" s="24"/>
      <c r="P746" s="24"/>
      <c r="Q746" s="24"/>
      <c r="R746" s="24"/>
      <c r="S746" s="24"/>
      <c r="T746" s="24"/>
      <c r="U746" s="24"/>
      <c r="V746" s="24"/>
      <c r="W746" s="24"/>
      <c r="X746" s="24"/>
      <c r="Y746" s="24"/>
      <c r="Z746" s="24"/>
    </row>
    <row r="747" spans="1:26" ht="15.75" customHeight="1">
      <c r="A747" s="39"/>
      <c r="B747" s="24"/>
      <c r="C747" s="24"/>
      <c r="D747" s="24"/>
      <c r="E747" s="24"/>
      <c r="F747" s="24"/>
      <c r="G747" s="3"/>
      <c r="H747" s="24"/>
      <c r="I747" s="24"/>
      <c r="J747" s="24"/>
      <c r="K747" s="24"/>
      <c r="L747" s="24"/>
      <c r="M747" s="24"/>
      <c r="N747" s="24"/>
      <c r="O747" s="24"/>
      <c r="P747" s="24"/>
      <c r="Q747" s="24"/>
      <c r="R747" s="24"/>
      <c r="S747" s="24"/>
      <c r="T747" s="24"/>
      <c r="U747" s="24"/>
      <c r="V747" s="24"/>
      <c r="W747" s="24"/>
      <c r="X747" s="24"/>
      <c r="Y747" s="24"/>
      <c r="Z747" s="24"/>
    </row>
    <row r="748" spans="1:26" ht="15.75" customHeight="1">
      <c r="A748" s="39"/>
      <c r="B748" s="24"/>
      <c r="C748" s="24"/>
      <c r="D748" s="24"/>
      <c r="E748" s="24"/>
      <c r="F748" s="24"/>
      <c r="G748" s="3"/>
      <c r="H748" s="24"/>
      <c r="I748" s="24"/>
      <c r="J748" s="24"/>
      <c r="K748" s="24"/>
      <c r="L748" s="24"/>
      <c r="M748" s="24"/>
      <c r="N748" s="24"/>
      <c r="O748" s="24"/>
      <c r="P748" s="24"/>
      <c r="Q748" s="24"/>
      <c r="R748" s="24"/>
      <c r="S748" s="24"/>
      <c r="T748" s="24"/>
      <c r="U748" s="24"/>
      <c r="V748" s="24"/>
      <c r="W748" s="24"/>
      <c r="X748" s="24"/>
      <c r="Y748" s="24"/>
      <c r="Z748" s="24"/>
    </row>
    <row r="749" spans="1:26" ht="15.75" customHeight="1">
      <c r="A749" s="39"/>
      <c r="B749" s="24"/>
      <c r="C749" s="24"/>
      <c r="D749" s="24"/>
      <c r="E749" s="24"/>
      <c r="F749" s="24"/>
      <c r="G749" s="3"/>
      <c r="H749" s="24"/>
      <c r="I749" s="24"/>
      <c r="J749" s="24"/>
      <c r="K749" s="24"/>
      <c r="L749" s="24"/>
      <c r="M749" s="24"/>
      <c r="N749" s="24"/>
      <c r="O749" s="24"/>
      <c r="P749" s="24"/>
      <c r="Q749" s="24"/>
      <c r="R749" s="24"/>
      <c r="S749" s="24"/>
      <c r="T749" s="24"/>
      <c r="U749" s="24"/>
      <c r="V749" s="24"/>
      <c r="W749" s="24"/>
      <c r="X749" s="24"/>
      <c r="Y749" s="24"/>
      <c r="Z749" s="24"/>
    </row>
    <row r="750" spans="1:26" ht="15.75" customHeight="1">
      <c r="A750" s="39"/>
      <c r="B750" s="24"/>
      <c r="C750" s="24"/>
      <c r="D750" s="24"/>
      <c r="E750" s="24"/>
      <c r="F750" s="24"/>
      <c r="G750" s="3"/>
      <c r="H750" s="24"/>
      <c r="I750" s="24"/>
      <c r="J750" s="24"/>
      <c r="K750" s="24"/>
      <c r="L750" s="24"/>
      <c r="M750" s="24"/>
      <c r="N750" s="24"/>
      <c r="O750" s="24"/>
      <c r="P750" s="24"/>
      <c r="Q750" s="24"/>
      <c r="R750" s="24"/>
      <c r="S750" s="24"/>
      <c r="T750" s="24"/>
      <c r="U750" s="24"/>
      <c r="V750" s="24"/>
      <c r="W750" s="24"/>
      <c r="X750" s="24"/>
      <c r="Y750" s="24"/>
      <c r="Z750" s="24"/>
    </row>
    <row r="751" spans="1:26" ht="15.75" customHeight="1">
      <c r="A751" s="39"/>
      <c r="B751" s="24"/>
      <c r="C751" s="24"/>
      <c r="D751" s="24"/>
      <c r="E751" s="24"/>
      <c r="F751" s="24"/>
      <c r="G751" s="3"/>
      <c r="H751" s="24"/>
      <c r="I751" s="24"/>
      <c r="J751" s="24"/>
      <c r="K751" s="24"/>
      <c r="L751" s="24"/>
      <c r="M751" s="24"/>
      <c r="N751" s="24"/>
      <c r="O751" s="24"/>
      <c r="P751" s="24"/>
      <c r="Q751" s="24"/>
      <c r="R751" s="24"/>
      <c r="S751" s="24"/>
      <c r="T751" s="24"/>
      <c r="U751" s="24"/>
      <c r="V751" s="24"/>
      <c r="W751" s="24"/>
      <c r="X751" s="24"/>
      <c r="Y751" s="24"/>
      <c r="Z751" s="24"/>
    </row>
    <row r="752" spans="1:26" ht="15.75" customHeight="1">
      <c r="A752" s="39"/>
      <c r="B752" s="24"/>
      <c r="C752" s="24"/>
      <c r="D752" s="24"/>
      <c r="E752" s="24"/>
      <c r="F752" s="24"/>
      <c r="G752" s="3"/>
      <c r="H752" s="24"/>
      <c r="I752" s="24"/>
      <c r="J752" s="24"/>
      <c r="K752" s="24"/>
      <c r="L752" s="24"/>
      <c r="M752" s="24"/>
      <c r="N752" s="24"/>
      <c r="O752" s="24"/>
      <c r="P752" s="24"/>
      <c r="Q752" s="24"/>
      <c r="R752" s="24"/>
      <c r="S752" s="24"/>
      <c r="T752" s="24"/>
      <c r="U752" s="24"/>
      <c r="V752" s="24"/>
      <c r="W752" s="24"/>
      <c r="X752" s="24"/>
      <c r="Y752" s="24"/>
      <c r="Z752" s="24"/>
    </row>
    <row r="753" spans="1:26" ht="15.75" customHeight="1">
      <c r="A753" s="39"/>
      <c r="B753" s="24"/>
      <c r="C753" s="24"/>
      <c r="D753" s="24"/>
      <c r="E753" s="24"/>
      <c r="F753" s="24"/>
      <c r="G753" s="3"/>
      <c r="H753" s="24"/>
      <c r="I753" s="24"/>
      <c r="J753" s="24"/>
      <c r="K753" s="24"/>
      <c r="L753" s="24"/>
      <c r="M753" s="24"/>
      <c r="N753" s="24"/>
      <c r="O753" s="24"/>
      <c r="P753" s="24"/>
      <c r="Q753" s="24"/>
      <c r="R753" s="24"/>
      <c r="S753" s="24"/>
      <c r="T753" s="24"/>
      <c r="U753" s="24"/>
      <c r="V753" s="24"/>
      <c r="W753" s="24"/>
      <c r="X753" s="24"/>
      <c r="Y753" s="24"/>
      <c r="Z753" s="24"/>
    </row>
    <row r="754" spans="1:26" ht="15.75" customHeight="1">
      <c r="A754" s="39"/>
      <c r="B754" s="24"/>
      <c r="C754" s="24"/>
      <c r="D754" s="24"/>
      <c r="E754" s="24"/>
      <c r="F754" s="24"/>
      <c r="G754" s="3"/>
      <c r="H754" s="24"/>
      <c r="I754" s="24"/>
      <c r="J754" s="24"/>
      <c r="K754" s="24"/>
      <c r="L754" s="24"/>
      <c r="M754" s="24"/>
      <c r="N754" s="24"/>
      <c r="O754" s="24"/>
      <c r="P754" s="24"/>
      <c r="Q754" s="24"/>
      <c r="R754" s="24"/>
      <c r="S754" s="24"/>
      <c r="T754" s="24"/>
      <c r="U754" s="24"/>
      <c r="V754" s="24"/>
      <c r="W754" s="24"/>
      <c r="X754" s="24"/>
      <c r="Y754" s="24"/>
      <c r="Z754" s="24"/>
    </row>
    <row r="755" spans="1:26" ht="15.75" customHeight="1">
      <c r="A755" s="39"/>
      <c r="B755" s="24"/>
      <c r="C755" s="24"/>
      <c r="D755" s="24"/>
      <c r="E755" s="24"/>
      <c r="F755" s="24"/>
      <c r="G755" s="3"/>
      <c r="H755" s="24"/>
      <c r="I755" s="24"/>
      <c r="J755" s="24"/>
      <c r="K755" s="24"/>
      <c r="L755" s="24"/>
      <c r="M755" s="24"/>
      <c r="N755" s="24"/>
      <c r="O755" s="24"/>
      <c r="P755" s="24"/>
      <c r="Q755" s="24"/>
      <c r="R755" s="24"/>
      <c r="S755" s="24"/>
      <c r="T755" s="24"/>
      <c r="U755" s="24"/>
      <c r="V755" s="24"/>
      <c r="W755" s="24"/>
      <c r="X755" s="24"/>
      <c r="Y755" s="24"/>
      <c r="Z755" s="24"/>
    </row>
    <row r="756" spans="1:26" ht="15.75" customHeight="1">
      <c r="A756" s="39"/>
      <c r="B756" s="24"/>
      <c r="C756" s="24"/>
      <c r="D756" s="24"/>
      <c r="E756" s="24"/>
      <c r="F756" s="24"/>
      <c r="G756" s="3"/>
      <c r="H756" s="24"/>
      <c r="I756" s="24"/>
      <c r="J756" s="24"/>
      <c r="K756" s="24"/>
      <c r="L756" s="24"/>
      <c r="M756" s="24"/>
      <c r="N756" s="24"/>
      <c r="O756" s="24"/>
      <c r="P756" s="24"/>
      <c r="Q756" s="24"/>
      <c r="R756" s="24"/>
      <c r="S756" s="24"/>
      <c r="T756" s="24"/>
      <c r="U756" s="24"/>
      <c r="V756" s="24"/>
      <c r="W756" s="24"/>
      <c r="X756" s="24"/>
      <c r="Y756" s="24"/>
      <c r="Z756" s="24"/>
    </row>
    <row r="757" spans="1:26" ht="15.75" customHeight="1">
      <c r="A757" s="39"/>
      <c r="B757" s="24"/>
      <c r="C757" s="24"/>
      <c r="D757" s="24"/>
      <c r="E757" s="24"/>
      <c r="F757" s="24"/>
      <c r="G757" s="3"/>
      <c r="H757" s="24"/>
      <c r="I757" s="24"/>
      <c r="J757" s="24"/>
      <c r="K757" s="24"/>
      <c r="L757" s="24"/>
      <c r="M757" s="24"/>
      <c r="N757" s="24"/>
      <c r="O757" s="24"/>
      <c r="P757" s="24"/>
      <c r="Q757" s="24"/>
      <c r="R757" s="24"/>
      <c r="S757" s="24"/>
      <c r="T757" s="24"/>
      <c r="U757" s="24"/>
      <c r="V757" s="24"/>
      <c r="W757" s="24"/>
      <c r="X757" s="24"/>
      <c r="Y757" s="24"/>
      <c r="Z757" s="24"/>
    </row>
    <row r="758" spans="1:26" ht="15.75" customHeight="1">
      <c r="A758" s="39"/>
      <c r="B758" s="24"/>
      <c r="C758" s="24"/>
      <c r="D758" s="24"/>
      <c r="E758" s="24"/>
      <c r="F758" s="24"/>
      <c r="G758" s="3"/>
      <c r="H758" s="24"/>
      <c r="I758" s="24"/>
      <c r="J758" s="24"/>
      <c r="K758" s="24"/>
      <c r="L758" s="24"/>
      <c r="M758" s="24"/>
      <c r="N758" s="24"/>
      <c r="O758" s="24"/>
      <c r="P758" s="24"/>
      <c r="Q758" s="24"/>
      <c r="R758" s="24"/>
      <c r="S758" s="24"/>
      <c r="T758" s="24"/>
      <c r="U758" s="24"/>
      <c r="V758" s="24"/>
      <c r="W758" s="24"/>
      <c r="X758" s="24"/>
      <c r="Y758" s="24"/>
      <c r="Z758" s="24"/>
    </row>
    <row r="759" spans="1:26" ht="15.75" customHeight="1">
      <c r="A759" s="39"/>
      <c r="B759" s="24"/>
      <c r="C759" s="24"/>
      <c r="D759" s="24"/>
      <c r="E759" s="24"/>
      <c r="F759" s="24"/>
      <c r="G759" s="3"/>
      <c r="H759" s="24"/>
      <c r="I759" s="24"/>
      <c r="J759" s="24"/>
      <c r="K759" s="24"/>
      <c r="L759" s="24"/>
      <c r="M759" s="24"/>
      <c r="N759" s="24"/>
      <c r="O759" s="24"/>
      <c r="P759" s="24"/>
      <c r="Q759" s="24"/>
      <c r="R759" s="24"/>
      <c r="S759" s="24"/>
      <c r="T759" s="24"/>
      <c r="U759" s="24"/>
      <c r="V759" s="24"/>
      <c r="W759" s="24"/>
      <c r="X759" s="24"/>
      <c r="Y759" s="24"/>
      <c r="Z759" s="24"/>
    </row>
    <row r="760" spans="1:26" ht="15.75" customHeight="1">
      <c r="A760" s="39"/>
      <c r="B760" s="24"/>
      <c r="C760" s="24"/>
      <c r="D760" s="24"/>
      <c r="E760" s="24"/>
      <c r="F760" s="24"/>
      <c r="G760" s="3"/>
      <c r="H760" s="24"/>
      <c r="I760" s="24"/>
      <c r="J760" s="24"/>
      <c r="K760" s="24"/>
      <c r="L760" s="24"/>
      <c r="M760" s="24"/>
      <c r="N760" s="24"/>
      <c r="O760" s="24"/>
      <c r="P760" s="24"/>
      <c r="Q760" s="24"/>
      <c r="R760" s="24"/>
      <c r="S760" s="24"/>
      <c r="T760" s="24"/>
      <c r="U760" s="24"/>
      <c r="V760" s="24"/>
      <c r="W760" s="24"/>
      <c r="X760" s="24"/>
      <c r="Y760" s="24"/>
      <c r="Z760" s="24"/>
    </row>
    <row r="761" spans="1:26" ht="15.75" customHeight="1">
      <c r="A761" s="39"/>
      <c r="B761" s="24"/>
      <c r="C761" s="24"/>
      <c r="D761" s="24"/>
      <c r="E761" s="24"/>
      <c r="F761" s="24"/>
      <c r="G761" s="3"/>
      <c r="H761" s="24"/>
      <c r="I761" s="24"/>
      <c r="J761" s="24"/>
      <c r="K761" s="24"/>
      <c r="L761" s="24"/>
      <c r="M761" s="24"/>
      <c r="N761" s="24"/>
      <c r="O761" s="24"/>
      <c r="P761" s="24"/>
      <c r="Q761" s="24"/>
      <c r="R761" s="24"/>
      <c r="S761" s="24"/>
      <c r="T761" s="24"/>
      <c r="U761" s="24"/>
      <c r="V761" s="24"/>
      <c r="W761" s="24"/>
      <c r="X761" s="24"/>
      <c r="Y761" s="24"/>
      <c r="Z761" s="24"/>
    </row>
    <row r="762" spans="1:26" ht="15.75" customHeight="1">
      <c r="A762" s="39"/>
      <c r="B762" s="24"/>
      <c r="C762" s="24"/>
      <c r="D762" s="24"/>
      <c r="E762" s="24"/>
      <c r="F762" s="24"/>
      <c r="G762" s="3"/>
      <c r="H762" s="24"/>
      <c r="I762" s="24"/>
      <c r="J762" s="24"/>
      <c r="K762" s="24"/>
      <c r="L762" s="24"/>
      <c r="M762" s="24"/>
      <c r="N762" s="24"/>
      <c r="O762" s="24"/>
      <c r="P762" s="24"/>
      <c r="Q762" s="24"/>
      <c r="R762" s="24"/>
      <c r="S762" s="24"/>
      <c r="T762" s="24"/>
      <c r="U762" s="24"/>
      <c r="V762" s="24"/>
      <c r="W762" s="24"/>
      <c r="X762" s="24"/>
      <c r="Y762" s="24"/>
      <c r="Z762" s="24"/>
    </row>
    <row r="763" spans="1:26" ht="15.75" customHeight="1">
      <c r="A763" s="39"/>
      <c r="B763" s="24"/>
      <c r="C763" s="24"/>
      <c r="D763" s="24"/>
      <c r="E763" s="24"/>
      <c r="F763" s="24"/>
      <c r="G763" s="3"/>
      <c r="H763" s="24"/>
      <c r="I763" s="24"/>
      <c r="J763" s="24"/>
      <c r="K763" s="24"/>
      <c r="L763" s="24"/>
      <c r="M763" s="24"/>
      <c r="N763" s="24"/>
      <c r="O763" s="24"/>
      <c r="P763" s="24"/>
      <c r="Q763" s="24"/>
      <c r="R763" s="24"/>
      <c r="S763" s="24"/>
      <c r="T763" s="24"/>
      <c r="U763" s="24"/>
      <c r="V763" s="24"/>
      <c r="W763" s="24"/>
      <c r="X763" s="24"/>
      <c r="Y763" s="24"/>
      <c r="Z763" s="24"/>
    </row>
    <row r="764" spans="1:26" ht="15.75" customHeight="1">
      <c r="A764" s="39"/>
      <c r="B764" s="24"/>
      <c r="C764" s="24"/>
      <c r="D764" s="24"/>
      <c r="E764" s="24"/>
      <c r="F764" s="24"/>
      <c r="G764" s="3"/>
      <c r="H764" s="24"/>
      <c r="I764" s="24"/>
      <c r="J764" s="24"/>
      <c r="K764" s="24"/>
      <c r="L764" s="24"/>
      <c r="M764" s="24"/>
      <c r="N764" s="24"/>
      <c r="O764" s="24"/>
      <c r="P764" s="24"/>
      <c r="Q764" s="24"/>
      <c r="R764" s="24"/>
      <c r="S764" s="24"/>
      <c r="T764" s="24"/>
      <c r="U764" s="24"/>
      <c r="V764" s="24"/>
      <c r="W764" s="24"/>
      <c r="X764" s="24"/>
      <c r="Y764" s="24"/>
      <c r="Z764" s="24"/>
    </row>
    <row r="765" spans="1:26" ht="15.75" customHeight="1">
      <c r="A765" s="39"/>
      <c r="B765" s="24"/>
      <c r="C765" s="24"/>
      <c r="D765" s="24"/>
      <c r="E765" s="24"/>
      <c r="F765" s="24"/>
      <c r="G765" s="3"/>
      <c r="H765" s="24"/>
      <c r="I765" s="24"/>
      <c r="J765" s="24"/>
      <c r="K765" s="24"/>
      <c r="L765" s="24"/>
      <c r="M765" s="24"/>
      <c r="N765" s="24"/>
      <c r="O765" s="24"/>
      <c r="P765" s="24"/>
      <c r="Q765" s="24"/>
      <c r="R765" s="24"/>
      <c r="S765" s="24"/>
      <c r="T765" s="24"/>
      <c r="U765" s="24"/>
      <c r="V765" s="24"/>
      <c r="W765" s="24"/>
      <c r="X765" s="24"/>
      <c r="Y765" s="24"/>
      <c r="Z765" s="24"/>
    </row>
    <row r="766" spans="1:26" ht="15.75" customHeight="1">
      <c r="A766" s="39"/>
      <c r="B766" s="24"/>
      <c r="C766" s="24"/>
      <c r="D766" s="24"/>
      <c r="E766" s="24"/>
      <c r="F766" s="24"/>
      <c r="G766" s="3"/>
      <c r="H766" s="24"/>
      <c r="I766" s="24"/>
      <c r="J766" s="24"/>
      <c r="K766" s="24"/>
      <c r="L766" s="24"/>
      <c r="M766" s="24"/>
      <c r="N766" s="24"/>
      <c r="O766" s="24"/>
      <c r="P766" s="24"/>
      <c r="Q766" s="24"/>
      <c r="R766" s="24"/>
      <c r="S766" s="24"/>
      <c r="T766" s="24"/>
      <c r="U766" s="24"/>
      <c r="V766" s="24"/>
      <c r="W766" s="24"/>
      <c r="X766" s="24"/>
      <c r="Y766" s="24"/>
      <c r="Z766" s="24"/>
    </row>
    <row r="767" spans="1:26" ht="15.75" customHeight="1">
      <c r="A767" s="39"/>
      <c r="B767" s="24"/>
      <c r="C767" s="24"/>
      <c r="D767" s="24"/>
      <c r="E767" s="24"/>
      <c r="F767" s="24"/>
      <c r="G767" s="3"/>
      <c r="H767" s="24"/>
      <c r="I767" s="24"/>
      <c r="J767" s="24"/>
      <c r="K767" s="24"/>
      <c r="L767" s="24"/>
      <c r="M767" s="24"/>
      <c r="N767" s="24"/>
      <c r="O767" s="24"/>
      <c r="P767" s="24"/>
      <c r="Q767" s="24"/>
      <c r="R767" s="24"/>
      <c r="S767" s="24"/>
      <c r="T767" s="24"/>
      <c r="U767" s="24"/>
      <c r="V767" s="24"/>
      <c r="W767" s="24"/>
      <c r="X767" s="24"/>
      <c r="Y767" s="24"/>
      <c r="Z767" s="24"/>
    </row>
    <row r="768" spans="1:26" ht="15.75" customHeight="1">
      <c r="A768" s="39"/>
      <c r="B768" s="24"/>
      <c r="C768" s="24"/>
      <c r="D768" s="24"/>
      <c r="E768" s="24"/>
      <c r="F768" s="24"/>
      <c r="G768" s="3"/>
      <c r="H768" s="24"/>
      <c r="I768" s="24"/>
      <c r="J768" s="24"/>
      <c r="K768" s="24"/>
      <c r="L768" s="24"/>
      <c r="M768" s="24"/>
      <c r="N768" s="24"/>
      <c r="O768" s="24"/>
      <c r="P768" s="24"/>
      <c r="Q768" s="24"/>
      <c r="R768" s="24"/>
      <c r="S768" s="24"/>
      <c r="T768" s="24"/>
      <c r="U768" s="24"/>
      <c r="V768" s="24"/>
      <c r="W768" s="24"/>
      <c r="X768" s="24"/>
      <c r="Y768" s="24"/>
      <c r="Z768" s="24"/>
    </row>
    <row r="769" spans="1:26" ht="15.75" customHeight="1">
      <c r="A769" s="39"/>
      <c r="B769" s="24"/>
      <c r="C769" s="24"/>
      <c r="D769" s="24"/>
      <c r="E769" s="24"/>
      <c r="F769" s="24"/>
      <c r="G769" s="3"/>
      <c r="H769" s="24"/>
      <c r="I769" s="24"/>
      <c r="J769" s="24"/>
      <c r="K769" s="24"/>
      <c r="L769" s="24"/>
      <c r="M769" s="24"/>
      <c r="N769" s="24"/>
      <c r="O769" s="24"/>
      <c r="P769" s="24"/>
      <c r="Q769" s="24"/>
      <c r="R769" s="24"/>
      <c r="S769" s="24"/>
      <c r="T769" s="24"/>
      <c r="U769" s="24"/>
      <c r="V769" s="24"/>
      <c r="W769" s="24"/>
      <c r="X769" s="24"/>
      <c r="Y769" s="24"/>
      <c r="Z769" s="24"/>
    </row>
    <row r="770" spans="1:26" ht="15.75" customHeight="1">
      <c r="A770" s="39"/>
      <c r="B770" s="24"/>
      <c r="C770" s="24"/>
      <c r="D770" s="24"/>
      <c r="E770" s="24"/>
      <c r="F770" s="24"/>
      <c r="G770" s="3"/>
      <c r="H770" s="24"/>
      <c r="I770" s="24"/>
      <c r="J770" s="24"/>
      <c r="K770" s="24"/>
      <c r="L770" s="24"/>
      <c r="M770" s="24"/>
      <c r="N770" s="24"/>
      <c r="O770" s="24"/>
      <c r="P770" s="24"/>
      <c r="Q770" s="24"/>
      <c r="R770" s="24"/>
      <c r="S770" s="24"/>
      <c r="T770" s="24"/>
      <c r="U770" s="24"/>
      <c r="V770" s="24"/>
      <c r="W770" s="24"/>
      <c r="X770" s="24"/>
      <c r="Y770" s="24"/>
      <c r="Z770" s="24"/>
    </row>
    <row r="771" spans="1:26" ht="15.75" customHeight="1">
      <c r="A771" s="39"/>
      <c r="B771" s="24"/>
      <c r="C771" s="24"/>
      <c r="D771" s="24"/>
      <c r="E771" s="24"/>
      <c r="F771" s="24"/>
      <c r="G771" s="3"/>
      <c r="H771" s="24"/>
      <c r="I771" s="24"/>
      <c r="J771" s="24"/>
      <c r="K771" s="24"/>
      <c r="L771" s="24"/>
      <c r="M771" s="24"/>
      <c r="N771" s="24"/>
      <c r="O771" s="24"/>
      <c r="P771" s="24"/>
      <c r="Q771" s="24"/>
      <c r="R771" s="24"/>
      <c r="S771" s="24"/>
      <c r="T771" s="24"/>
      <c r="U771" s="24"/>
      <c r="V771" s="24"/>
      <c r="W771" s="24"/>
      <c r="X771" s="24"/>
      <c r="Y771" s="24"/>
      <c r="Z771" s="24"/>
    </row>
    <row r="772" spans="1:26" ht="15.75" customHeight="1">
      <c r="A772" s="39"/>
      <c r="B772" s="24"/>
      <c r="C772" s="24"/>
      <c r="D772" s="24"/>
      <c r="E772" s="24"/>
      <c r="F772" s="24"/>
      <c r="G772" s="3"/>
      <c r="H772" s="24"/>
      <c r="I772" s="24"/>
      <c r="J772" s="24"/>
      <c r="K772" s="24"/>
      <c r="L772" s="24"/>
      <c r="M772" s="24"/>
      <c r="N772" s="24"/>
      <c r="O772" s="24"/>
      <c r="P772" s="24"/>
      <c r="Q772" s="24"/>
      <c r="R772" s="24"/>
      <c r="S772" s="24"/>
      <c r="T772" s="24"/>
      <c r="U772" s="24"/>
      <c r="V772" s="24"/>
      <c r="W772" s="24"/>
      <c r="X772" s="24"/>
      <c r="Y772" s="24"/>
      <c r="Z772" s="24"/>
    </row>
    <row r="773" spans="1:26" ht="15.75" customHeight="1">
      <c r="A773" s="39"/>
      <c r="B773" s="24"/>
      <c r="C773" s="24"/>
      <c r="D773" s="24"/>
      <c r="E773" s="24"/>
      <c r="F773" s="24"/>
      <c r="G773" s="3"/>
      <c r="H773" s="24"/>
      <c r="I773" s="24"/>
      <c r="J773" s="24"/>
      <c r="K773" s="24"/>
      <c r="L773" s="24"/>
      <c r="M773" s="24"/>
      <c r="N773" s="24"/>
      <c r="O773" s="24"/>
      <c r="P773" s="24"/>
      <c r="Q773" s="24"/>
      <c r="R773" s="24"/>
      <c r="S773" s="24"/>
      <c r="T773" s="24"/>
      <c r="U773" s="24"/>
      <c r="V773" s="24"/>
      <c r="W773" s="24"/>
      <c r="X773" s="24"/>
      <c r="Y773" s="24"/>
      <c r="Z773" s="24"/>
    </row>
    <row r="774" spans="1:26" ht="15.75" customHeight="1">
      <c r="A774" s="39"/>
      <c r="B774" s="24"/>
      <c r="C774" s="24"/>
      <c r="D774" s="24"/>
      <c r="E774" s="24"/>
      <c r="F774" s="24"/>
      <c r="G774" s="3"/>
      <c r="H774" s="24"/>
      <c r="I774" s="24"/>
      <c r="J774" s="24"/>
      <c r="K774" s="24"/>
      <c r="L774" s="24"/>
      <c r="M774" s="24"/>
      <c r="N774" s="24"/>
      <c r="O774" s="24"/>
      <c r="P774" s="24"/>
      <c r="Q774" s="24"/>
      <c r="R774" s="24"/>
      <c r="S774" s="24"/>
      <c r="T774" s="24"/>
      <c r="U774" s="24"/>
      <c r="V774" s="24"/>
      <c r="W774" s="24"/>
      <c r="X774" s="24"/>
      <c r="Y774" s="24"/>
      <c r="Z774" s="24"/>
    </row>
    <row r="775" spans="1:26" ht="15.75" customHeight="1">
      <c r="A775" s="39"/>
      <c r="B775" s="24"/>
      <c r="C775" s="24"/>
      <c r="D775" s="24"/>
      <c r="E775" s="24"/>
      <c r="F775" s="24"/>
      <c r="G775" s="3"/>
      <c r="H775" s="24"/>
      <c r="I775" s="24"/>
      <c r="J775" s="24"/>
      <c r="K775" s="24"/>
      <c r="L775" s="24"/>
      <c r="M775" s="24"/>
      <c r="N775" s="24"/>
      <c r="O775" s="24"/>
      <c r="P775" s="24"/>
      <c r="Q775" s="24"/>
      <c r="R775" s="24"/>
      <c r="S775" s="24"/>
      <c r="T775" s="24"/>
      <c r="U775" s="24"/>
      <c r="V775" s="24"/>
      <c r="W775" s="24"/>
      <c r="X775" s="24"/>
      <c r="Y775" s="24"/>
      <c r="Z775" s="24"/>
    </row>
    <row r="776" spans="1:26" ht="15.75" customHeight="1">
      <c r="A776" s="39"/>
      <c r="B776" s="24"/>
      <c r="C776" s="24"/>
      <c r="D776" s="24"/>
      <c r="E776" s="24"/>
      <c r="F776" s="24"/>
      <c r="G776" s="3"/>
      <c r="H776" s="24"/>
      <c r="I776" s="24"/>
      <c r="J776" s="24"/>
      <c r="K776" s="24"/>
      <c r="L776" s="24"/>
      <c r="M776" s="24"/>
      <c r="N776" s="24"/>
      <c r="O776" s="24"/>
      <c r="P776" s="24"/>
      <c r="Q776" s="24"/>
      <c r="R776" s="24"/>
      <c r="S776" s="24"/>
      <c r="T776" s="24"/>
      <c r="U776" s="24"/>
      <c r="V776" s="24"/>
      <c r="W776" s="24"/>
      <c r="X776" s="24"/>
      <c r="Y776" s="24"/>
      <c r="Z776" s="24"/>
    </row>
    <row r="777" spans="1:26" ht="15.75" customHeight="1">
      <c r="A777" s="39"/>
      <c r="B777" s="24"/>
      <c r="C777" s="24"/>
      <c r="D777" s="24"/>
      <c r="E777" s="24"/>
      <c r="F777" s="24"/>
      <c r="G777" s="3"/>
      <c r="H777" s="24"/>
      <c r="I777" s="24"/>
      <c r="J777" s="24"/>
      <c r="K777" s="24"/>
      <c r="L777" s="24"/>
      <c r="M777" s="24"/>
      <c r="N777" s="24"/>
      <c r="O777" s="24"/>
      <c r="P777" s="24"/>
      <c r="Q777" s="24"/>
      <c r="R777" s="24"/>
      <c r="S777" s="24"/>
      <c r="T777" s="24"/>
      <c r="U777" s="24"/>
      <c r="V777" s="24"/>
      <c r="W777" s="24"/>
      <c r="X777" s="24"/>
      <c r="Y777" s="24"/>
      <c r="Z777" s="24"/>
    </row>
    <row r="778" spans="1:26" ht="15.75" customHeight="1">
      <c r="A778" s="39"/>
      <c r="B778" s="24"/>
      <c r="C778" s="24"/>
      <c r="D778" s="24"/>
      <c r="E778" s="24"/>
      <c r="F778" s="24"/>
      <c r="G778" s="3"/>
      <c r="H778" s="24"/>
      <c r="I778" s="24"/>
      <c r="J778" s="24"/>
      <c r="K778" s="24"/>
      <c r="L778" s="24"/>
      <c r="M778" s="24"/>
      <c r="N778" s="24"/>
      <c r="O778" s="24"/>
      <c r="P778" s="24"/>
      <c r="Q778" s="24"/>
      <c r="R778" s="24"/>
      <c r="S778" s="24"/>
      <c r="T778" s="24"/>
      <c r="U778" s="24"/>
      <c r="V778" s="24"/>
      <c r="W778" s="24"/>
      <c r="X778" s="24"/>
      <c r="Y778" s="24"/>
      <c r="Z778" s="24"/>
    </row>
    <row r="779" spans="1:26" ht="15.75" customHeight="1">
      <c r="A779" s="39"/>
      <c r="B779" s="24"/>
      <c r="C779" s="24"/>
      <c r="D779" s="24"/>
      <c r="E779" s="24"/>
      <c r="F779" s="24"/>
      <c r="G779" s="3"/>
      <c r="H779" s="24"/>
      <c r="I779" s="24"/>
      <c r="J779" s="24"/>
      <c r="K779" s="24"/>
      <c r="L779" s="24"/>
      <c r="M779" s="24"/>
      <c r="N779" s="24"/>
      <c r="O779" s="24"/>
      <c r="P779" s="24"/>
      <c r="Q779" s="24"/>
      <c r="R779" s="24"/>
      <c r="S779" s="24"/>
      <c r="T779" s="24"/>
      <c r="U779" s="24"/>
      <c r="V779" s="24"/>
      <c r="W779" s="24"/>
      <c r="X779" s="24"/>
      <c r="Y779" s="24"/>
      <c r="Z779" s="24"/>
    </row>
    <row r="780" spans="1:26" ht="15.75" customHeight="1">
      <c r="A780" s="39"/>
      <c r="B780" s="24"/>
      <c r="C780" s="24"/>
      <c r="D780" s="24"/>
      <c r="E780" s="24"/>
      <c r="F780" s="24"/>
      <c r="G780" s="3"/>
      <c r="H780" s="24"/>
      <c r="I780" s="24"/>
      <c r="J780" s="24"/>
      <c r="K780" s="24"/>
      <c r="L780" s="24"/>
      <c r="M780" s="24"/>
      <c r="N780" s="24"/>
      <c r="O780" s="24"/>
      <c r="P780" s="24"/>
      <c r="Q780" s="24"/>
      <c r="R780" s="24"/>
      <c r="S780" s="24"/>
      <c r="T780" s="24"/>
      <c r="U780" s="24"/>
      <c r="V780" s="24"/>
      <c r="W780" s="24"/>
      <c r="X780" s="24"/>
      <c r="Y780" s="24"/>
      <c r="Z780" s="24"/>
    </row>
    <row r="781" spans="1:26" ht="15.75" customHeight="1">
      <c r="A781" s="39"/>
      <c r="B781" s="24"/>
      <c r="C781" s="24"/>
      <c r="D781" s="24"/>
      <c r="E781" s="24"/>
      <c r="F781" s="24"/>
      <c r="G781" s="3"/>
      <c r="H781" s="24"/>
      <c r="I781" s="24"/>
      <c r="J781" s="24"/>
      <c r="K781" s="24"/>
      <c r="L781" s="24"/>
      <c r="M781" s="24"/>
      <c r="N781" s="24"/>
      <c r="O781" s="24"/>
      <c r="P781" s="24"/>
      <c r="Q781" s="24"/>
      <c r="R781" s="24"/>
      <c r="S781" s="24"/>
      <c r="T781" s="24"/>
      <c r="U781" s="24"/>
      <c r="V781" s="24"/>
      <c r="W781" s="24"/>
      <c r="X781" s="24"/>
      <c r="Y781" s="24"/>
      <c r="Z781" s="24"/>
    </row>
    <row r="782" spans="1:26" ht="15.75" customHeight="1">
      <c r="A782" s="39"/>
      <c r="B782" s="24"/>
      <c r="C782" s="24"/>
      <c r="D782" s="24"/>
      <c r="E782" s="24"/>
      <c r="F782" s="24"/>
      <c r="G782" s="3"/>
      <c r="H782" s="24"/>
      <c r="I782" s="24"/>
      <c r="J782" s="24"/>
      <c r="K782" s="24"/>
      <c r="L782" s="24"/>
      <c r="M782" s="24"/>
      <c r="N782" s="24"/>
      <c r="O782" s="24"/>
      <c r="P782" s="24"/>
      <c r="Q782" s="24"/>
      <c r="R782" s="24"/>
      <c r="S782" s="24"/>
      <c r="T782" s="24"/>
      <c r="U782" s="24"/>
      <c r="V782" s="24"/>
      <c r="W782" s="24"/>
      <c r="X782" s="24"/>
      <c r="Y782" s="24"/>
      <c r="Z782" s="24"/>
    </row>
    <row r="783" spans="1:26" ht="15.75" customHeight="1">
      <c r="A783" s="39"/>
      <c r="B783" s="24"/>
      <c r="C783" s="24"/>
      <c r="D783" s="24"/>
      <c r="E783" s="24"/>
      <c r="F783" s="24"/>
      <c r="G783" s="3"/>
      <c r="H783" s="24"/>
      <c r="I783" s="24"/>
      <c r="J783" s="24"/>
      <c r="K783" s="24"/>
      <c r="L783" s="24"/>
      <c r="M783" s="24"/>
      <c r="N783" s="24"/>
      <c r="O783" s="24"/>
      <c r="P783" s="24"/>
      <c r="Q783" s="24"/>
      <c r="R783" s="24"/>
      <c r="S783" s="24"/>
      <c r="T783" s="24"/>
      <c r="U783" s="24"/>
      <c r="V783" s="24"/>
      <c r="W783" s="24"/>
      <c r="X783" s="24"/>
      <c r="Y783" s="24"/>
      <c r="Z783" s="24"/>
    </row>
    <row r="784" spans="1:26" ht="15.75" customHeight="1">
      <c r="A784" s="39"/>
      <c r="B784" s="24"/>
      <c r="C784" s="24"/>
      <c r="D784" s="24"/>
      <c r="E784" s="24"/>
      <c r="F784" s="24"/>
      <c r="G784" s="3"/>
      <c r="H784" s="24"/>
      <c r="I784" s="24"/>
      <c r="J784" s="24"/>
      <c r="K784" s="24"/>
      <c r="L784" s="24"/>
      <c r="M784" s="24"/>
      <c r="N784" s="24"/>
      <c r="O784" s="24"/>
      <c r="P784" s="24"/>
      <c r="Q784" s="24"/>
      <c r="R784" s="24"/>
      <c r="S784" s="24"/>
      <c r="T784" s="24"/>
      <c r="U784" s="24"/>
      <c r="V784" s="24"/>
      <c r="W784" s="24"/>
      <c r="X784" s="24"/>
      <c r="Y784" s="24"/>
      <c r="Z784" s="24"/>
    </row>
    <row r="785" spans="1:26" ht="15.75" customHeight="1">
      <c r="A785" s="39"/>
      <c r="B785" s="24"/>
      <c r="C785" s="24"/>
      <c r="D785" s="24"/>
      <c r="E785" s="24"/>
      <c r="F785" s="24"/>
      <c r="G785" s="3"/>
      <c r="H785" s="24"/>
      <c r="I785" s="24"/>
      <c r="J785" s="24"/>
      <c r="K785" s="24"/>
      <c r="L785" s="24"/>
      <c r="M785" s="24"/>
      <c r="N785" s="24"/>
      <c r="O785" s="24"/>
      <c r="P785" s="24"/>
      <c r="Q785" s="24"/>
      <c r="R785" s="24"/>
      <c r="S785" s="24"/>
      <c r="T785" s="24"/>
      <c r="U785" s="24"/>
      <c r="V785" s="24"/>
      <c r="W785" s="24"/>
      <c r="X785" s="24"/>
      <c r="Y785" s="24"/>
      <c r="Z785" s="24"/>
    </row>
    <row r="786" spans="1:26" ht="15.75" customHeight="1">
      <c r="A786" s="39"/>
      <c r="B786" s="24"/>
      <c r="C786" s="24"/>
      <c r="D786" s="24"/>
      <c r="E786" s="24"/>
      <c r="F786" s="24"/>
      <c r="G786" s="3"/>
      <c r="H786" s="24"/>
      <c r="I786" s="24"/>
      <c r="J786" s="24"/>
      <c r="K786" s="24"/>
      <c r="L786" s="24"/>
      <c r="M786" s="24"/>
      <c r="N786" s="24"/>
      <c r="O786" s="24"/>
      <c r="P786" s="24"/>
      <c r="Q786" s="24"/>
      <c r="R786" s="24"/>
      <c r="S786" s="24"/>
      <c r="T786" s="24"/>
      <c r="U786" s="24"/>
      <c r="V786" s="24"/>
      <c r="W786" s="24"/>
      <c r="X786" s="24"/>
      <c r="Y786" s="24"/>
      <c r="Z786" s="24"/>
    </row>
    <row r="787" spans="1:26" ht="15.75" customHeight="1">
      <c r="A787" s="39"/>
      <c r="B787" s="24"/>
      <c r="C787" s="24"/>
      <c r="D787" s="24"/>
      <c r="E787" s="24"/>
      <c r="F787" s="24"/>
      <c r="G787" s="3"/>
      <c r="H787" s="24"/>
      <c r="I787" s="24"/>
      <c r="J787" s="24"/>
      <c r="K787" s="24"/>
      <c r="L787" s="24"/>
      <c r="M787" s="24"/>
      <c r="N787" s="24"/>
      <c r="O787" s="24"/>
      <c r="P787" s="24"/>
      <c r="Q787" s="24"/>
      <c r="R787" s="24"/>
      <c r="S787" s="24"/>
      <c r="T787" s="24"/>
      <c r="U787" s="24"/>
      <c r="V787" s="24"/>
      <c r="W787" s="24"/>
      <c r="X787" s="24"/>
      <c r="Y787" s="24"/>
      <c r="Z787" s="24"/>
    </row>
    <row r="788" spans="1:26" ht="15.75" customHeight="1">
      <c r="A788" s="39"/>
      <c r="B788" s="24"/>
      <c r="C788" s="24"/>
      <c r="D788" s="24"/>
      <c r="E788" s="24"/>
      <c r="F788" s="24"/>
      <c r="G788" s="3"/>
      <c r="H788" s="24"/>
      <c r="I788" s="24"/>
      <c r="J788" s="24"/>
      <c r="K788" s="24"/>
      <c r="L788" s="24"/>
      <c r="M788" s="24"/>
      <c r="N788" s="24"/>
      <c r="O788" s="24"/>
      <c r="P788" s="24"/>
      <c r="Q788" s="24"/>
      <c r="R788" s="24"/>
      <c r="S788" s="24"/>
      <c r="T788" s="24"/>
      <c r="U788" s="24"/>
      <c r="V788" s="24"/>
      <c r="W788" s="24"/>
      <c r="X788" s="24"/>
      <c r="Y788" s="24"/>
      <c r="Z788" s="24"/>
    </row>
    <row r="789" spans="1:26" ht="15.75" customHeight="1">
      <c r="A789" s="39"/>
      <c r="B789" s="24"/>
      <c r="C789" s="24"/>
      <c r="D789" s="24"/>
      <c r="E789" s="24"/>
      <c r="F789" s="24"/>
      <c r="G789" s="3"/>
      <c r="H789" s="24"/>
      <c r="I789" s="24"/>
      <c r="J789" s="24"/>
      <c r="K789" s="24"/>
      <c r="L789" s="24"/>
      <c r="M789" s="24"/>
      <c r="N789" s="24"/>
      <c r="O789" s="24"/>
      <c r="P789" s="24"/>
      <c r="Q789" s="24"/>
      <c r="R789" s="24"/>
      <c r="S789" s="24"/>
      <c r="T789" s="24"/>
      <c r="U789" s="24"/>
      <c r="V789" s="24"/>
      <c r="W789" s="24"/>
      <c r="X789" s="24"/>
      <c r="Y789" s="24"/>
      <c r="Z789" s="24"/>
    </row>
    <row r="790" spans="1:26" ht="15.75" customHeight="1">
      <c r="A790" s="39"/>
      <c r="B790" s="24"/>
      <c r="C790" s="24"/>
      <c r="D790" s="24"/>
      <c r="E790" s="24"/>
      <c r="F790" s="24"/>
      <c r="G790" s="3"/>
      <c r="H790" s="24"/>
      <c r="I790" s="24"/>
      <c r="J790" s="24"/>
      <c r="K790" s="24"/>
      <c r="L790" s="24"/>
      <c r="M790" s="24"/>
      <c r="N790" s="24"/>
      <c r="O790" s="24"/>
      <c r="P790" s="24"/>
      <c r="Q790" s="24"/>
      <c r="R790" s="24"/>
      <c r="S790" s="24"/>
      <c r="T790" s="24"/>
      <c r="U790" s="24"/>
      <c r="V790" s="24"/>
      <c r="W790" s="24"/>
      <c r="X790" s="24"/>
      <c r="Y790" s="24"/>
      <c r="Z790" s="24"/>
    </row>
    <row r="791" spans="1:26" ht="15.75" customHeight="1">
      <c r="A791" s="39"/>
      <c r="B791" s="24"/>
      <c r="C791" s="24"/>
      <c r="D791" s="24"/>
      <c r="E791" s="24"/>
      <c r="F791" s="24"/>
      <c r="G791" s="3"/>
      <c r="H791" s="24"/>
      <c r="I791" s="24"/>
      <c r="J791" s="24"/>
      <c r="K791" s="24"/>
      <c r="L791" s="24"/>
      <c r="M791" s="24"/>
      <c r="N791" s="24"/>
      <c r="O791" s="24"/>
      <c r="P791" s="24"/>
      <c r="Q791" s="24"/>
      <c r="R791" s="24"/>
      <c r="S791" s="24"/>
      <c r="T791" s="24"/>
      <c r="U791" s="24"/>
      <c r="V791" s="24"/>
      <c r="W791" s="24"/>
      <c r="X791" s="24"/>
      <c r="Y791" s="24"/>
      <c r="Z791" s="24"/>
    </row>
    <row r="792" spans="1:26" ht="15.75" customHeight="1">
      <c r="A792" s="39"/>
      <c r="B792" s="24"/>
      <c r="C792" s="24"/>
      <c r="D792" s="24"/>
      <c r="E792" s="24"/>
      <c r="F792" s="24"/>
      <c r="G792" s="3"/>
      <c r="H792" s="24"/>
      <c r="I792" s="24"/>
      <c r="J792" s="24"/>
      <c r="K792" s="24"/>
      <c r="L792" s="24"/>
      <c r="M792" s="24"/>
      <c r="N792" s="24"/>
      <c r="O792" s="24"/>
      <c r="P792" s="24"/>
      <c r="Q792" s="24"/>
      <c r="R792" s="24"/>
      <c r="S792" s="24"/>
      <c r="T792" s="24"/>
      <c r="U792" s="24"/>
      <c r="V792" s="24"/>
      <c r="W792" s="24"/>
      <c r="X792" s="24"/>
      <c r="Y792" s="24"/>
      <c r="Z792" s="24"/>
    </row>
    <row r="793" spans="1:26" ht="15.75" customHeight="1">
      <c r="A793" s="39"/>
      <c r="B793" s="24"/>
      <c r="C793" s="24"/>
      <c r="D793" s="24"/>
      <c r="E793" s="24"/>
      <c r="F793" s="24"/>
      <c r="G793" s="3"/>
      <c r="H793" s="24"/>
      <c r="I793" s="24"/>
      <c r="J793" s="24"/>
      <c r="K793" s="24"/>
      <c r="L793" s="24"/>
      <c r="M793" s="24"/>
      <c r="N793" s="24"/>
      <c r="O793" s="24"/>
      <c r="P793" s="24"/>
      <c r="Q793" s="24"/>
      <c r="R793" s="24"/>
      <c r="S793" s="24"/>
      <c r="T793" s="24"/>
      <c r="U793" s="24"/>
      <c r="V793" s="24"/>
      <c r="W793" s="24"/>
      <c r="X793" s="24"/>
      <c r="Y793" s="24"/>
      <c r="Z793" s="24"/>
    </row>
    <row r="794" spans="1:26" ht="15.75" customHeight="1">
      <c r="A794" s="39"/>
      <c r="B794" s="24"/>
      <c r="C794" s="24"/>
      <c r="D794" s="24"/>
      <c r="E794" s="24"/>
      <c r="F794" s="24"/>
      <c r="G794" s="3"/>
      <c r="H794" s="24"/>
      <c r="I794" s="24"/>
      <c r="J794" s="24"/>
      <c r="K794" s="24"/>
      <c r="L794" s="24"/>
      <c r="M794" s="24"/>
      <c r="N794" s="24"/>
      <c r="O794" s="24"/>
      <c r="P794" s="24"/>
      <c r="Q794" s="24"/>
      <c r="R794" s="24"/>
      <c r="S794" s="24"/>
      <c r="T794" s="24"/>
      <c r="U794" s="24"/>
      <c r="V794" s="24"/>
      <c r="W794" s="24"/>
      <c r="X794" s="24"/>
      <c r="Y794" s="24"/>
      <c r="Z794" s="24"/>
    </row>
    <row r="795" spans="1:26" ht="15.75" customHeight="1">
      <c r="A795" s="39"/>
      <c r="B795" s="24"/>
      <c r="C795" s="24"/>
      <c r="D795" s="24"/>
      <c r="E795" s="24"/>
      <c r="F795" s="24"/>
      <c r="G795" s="3"/>
      <c r="H795" s="24"/>
      <c r="I795" s="24"/>
      <c r="J795" s="24"/>
      <c r="K795" s="24"/>
      <c r="L795" s="24"/>
      <c r="M795" s="24"/>
      <c r="N795" s="24"/>
      <c r="O795" s="24"/>
      <c r="P795" s="24"/>
      <c r="Q795" s="24"/>
      <c r="R795" s="24"/>
      <c r="S795" s="24"/>
      <c r="T795" s="24"/>
      <c r="U795" s="24"/>
      <c r="V795" s="24"/>
      <c r="W795" s="24"/>
      <c r="X795" s="24"/>
      <c r="Y795" s="24"/>
      <c r="Z795" s="24"/>
    </row>
    <row r="796" spans="1:26" ht="15.75" customHeight="1">
      <c r="A796" s="39"/>
      <c r="B796" s="24"/>
      <c r="C796" s="24"/>
      <c r="D796" s="24"/>
      <c r="E796" s="24"/>
      <c r="F796" s="24"/>
      <c r="G796" s="3"/>
      <c r="H796" s="24"/>
      <c r="I796" s="24"/>
      <c r="J796" s="24"/>
      <c r="K796" s="24"/>
      <c r="L796" s="24"/>
      <c r="M796" s="24"/>
      <c r="N796" s="24"/>
      <c r="O796" s="24"/>
      <c r="P796" s="24"/>
      <c r="Q796" s="24"/>
      <c r="R796" s="24"/>
      <c r="S796" s="24"/>
      <c r="T796" s="24"/>
      <c r="U796" s="24"/>
      <c r="V796" s="24"/>
      <c r="W796" s="24"/>
      <c r="X796" s="24"/>
      <c r="Y796" s="24"/>
      <c r="Z796" s="24"/>
    </row>
    <row r="797" spans="1:26" ht="15.75" customHeight="1">
      <c r="A797" s="39"/>
      <c r="B797" s="24"/>
      <c r="C797" s="24"/>
      <c r="D797" s="24"/>
      <c r="E797" s="24"/>
      <c r="F797" s="24"/>
      <c r="G797" s="3"/>
      <c r="H797" s="24"/>
      <c r="I797" s="24"/>
      <c r="J797" s="24"/>
      <c r="K797" s="24"/>
      <c r="L797" s="24"/>
      <c r="M797" s="24"/>
      <c r="N797" s="24"/>
      <c r="O797" s="24"/>
      <c r="P797" s="24"/>
      <c r="Q797" s="24"/>
      <c r="R797" s="24"/>
      <c r="S797" s="24"/>
      <c r="T797" s="24"/>
      <c r="U797" s="24"/>
      <c r="V797" s="24"/>
      <c r="W797" s="24"/>
      <c r="X797" s="24"/>
      <c r="Y797" s="24"/>
      <c r="Z797" s="24"/>
    </row>
    <row r="798" spans="1:26" ht="15.75" customHeight="1">
      <c r="A798" s="39"/>
      <c r="B798" s="24"/>
      <c r="C798" s="24"/>
      <c r="D798" s="24"/>
      <c r="E798" s="24"/>
      <c r="F798" s="24"/>
      <c r="G798" s="3"/>
      <c r="H798" s="24"/>
      <c r="I798" s="24"/>
      <c r="J798" s="24"/>
      <c r="K798" s="24"/>
      <c r="L798" s="24"/>
      <c r="M798" s="24"/>
      <c r="N798" s="24"/>
      <c r="O798" s="24"/>
      <c r="P798" s="24"/>
      <c r="Q798" s="24"/>
      <c r="R798" s="24"/>
      <c r="S798" s="24"/>
      <c r="T798" s="24"/>
      <c r="U798" s="24"/>
      <c r="V798" s="24"/>
      <c r="W798" s="24"/>
      <c r="X798" s="24"/>
      <c r="Y798" s="24"/>
      <c r="Z798" s="24"/>
    </row>
    <row r="799" spans="1:26" ht="15.75" customHeight="1">
      <c r="A799" s="39"/>
      <c r="B799" s="24"/>
      <c r="C799" s="24"/>
      <c r="D799" s="24"/>
      <c r="E799" s="24"/>
      <c r="F799" s="24"/>
      <c r="G799" s="3"/>
      <c r="H799" s="24"/>
      <c r="I799" s="24"/>
      <c r="J799" s="24"/>
      <c r="K799" s="24"/>
      <c r="L799" s="24"/>
      <c r="M799" s="24"/>
      <c r="N799" s="24"/>
      <c r="O799" s="24"/>
      <c r="P799" s="24"/>
      <c r="Q799" s="24"/>
      <c r="R799" s="24"/>
      <c r="S799" s="24"/>
      <c r="T799" s="24"/>
      <c r="U799" s="24"/>
      <c r="V799" s="24"/>
      <c r="W799" s="24"/>
      <c r="X799" s="24"/>
      <c r="Y799" s="24"/>
      <c r="Z799" s="24"/>
    </row>
    <row r="800" spans="1:26" ht="15.75" customHeight="1">
      <c r="A800" s="39"/>
      <c r="B800" s="24"/>
      <c r="C800" s="24"/>
      <c r="D800" s="24"/>
      <c r="E800" s="24"/>
      <c r="F800" s="24"/>
      <c r="G800" s="3"/>
      <c r="H800" s="24"/>
      <c r="I800" s="24"/>
      <c r="J800" s="24"/>
      <c r="K800" s="24"/>
      <c r="L800" s="24"/>
      <c r="M800" s="24"/>
      <c r="N800" s="24"/>
      <c r="O800" s="24"/>
      <c r="P800" s="24"/>
      <c r="Q800" s="24"/>
      <c r="R800" s="24"/>
      <c r="S800" s="24"/>
      <c r="T800" s="24"/>
      <c r="U800" s="24"/>
      <c r="V800" s="24"/>
      <c r="W800" s="24"/>
      <c r="X800" s="24"/>
      <c r="Y800" s="24"/>
      <c r="Z800" s="24"/>
    </row>
    <row r="801" spans="1:26" ht="15.75" customHeight="1">
      <c r="A801" s="39"/>
      <c r="B801" s="24"/>
      <c r="C801" s="24"/>
      <c r="D801" s="24"/>
      <c r="E801" s="24"/>
      <c r="F801" s="24"/>
      <c r="G801" s="3"/>
      <c r="H801" s="24"/>
      <c r="I801" s="24"/>
      <c r="J801" s="24"/>
      <c r="K801" s="24"/>
      <c r="L801" s="24"/>
      <c r="M801" s="24"/>
      <c r="N801" s="24"/>
      <c r="O801" s="24"/>
      <c r="P801" s="24"/>
      <c r="Q801" s="24"/>
      <c r="R801" s="24"/>
      <c r="S801" s="24"/>
      <c r="T801" s="24"/>
      <c r="U801" s="24"/>
      <c r="V801" s="24"/>
      <c r="W801" s="24"/>
      <c r="X801" s="24"/>
      <c r="Y801" s="24"/>
      <c r="Z801" s="24"/>
    </row>
    <row r="802" spans="1:26" ht="15.75" customHeight="1">
      <c r="A802" s="39"/>
      <c r="B802" s="24"/>
      <c r="C802" s="24"/>
      <c r="D802" s="24"/>
      <c r="E802" s="24"/>
      <c r="F802" s="24"/>
      <c r="G802" s="3"/>
      <c r="H802" s="24"/>
      <c r="I802" s="24"/>
      <c r="J802" s="24"/>
      <c r="K802" s="24"/>
      <c r="L802" s="24"/>
      <c r="M802" s="24"/>
      <c r="N802" s="24"/>
      <c r="O802" s="24"/>
      <c r="P802" s="24"/>
      <c r="Q802" s="24"/>
      <c r="R802" s="24"/>
      <c r="S802" s="24"/>
      <c r="T802" s="24"/>
      <c r="U802" s="24"/>
      <c r="V802" s="24"/>
      <c r="W802" s="24"/>
      <c r="X802" s="24"/>
      <c r="Y802" s="24"/>
      <c r="Z802" s="24"/>
    </row>
    <row r="803" spans="1:26" ht="15.75" customHeight="1">
      <c r="A803" s="39"/>
      <c r="B803" s="24"/>
      <c r="C803" s="24"/>
      <c r="D803" s="24"/>
      <c r="E803" s="24"/>
      <c r="F803" s="24"/>
      <c r="G803" s="3"/>
      <c r="H803" s="24"/>
      <c r="I803" s="24"/>
      <c r="J803" s="24"/>
      <c r="K803" s="24"/>
      <c r="L803" s="24"/>
      <c r="M803" s="24"/>
      <c r="N803" s="24"/>
      <c r="O803" s="24"/>
      <c r="P803" s="24"/>
      <c r="Q803" s="24"/>
      <c r="R803" s="24"/>
      <c r="S803" s="24"/>
      <c r="T803" s="24"/>
      <c r="U803" s="24"/>
      <c r="V803" s="24"/>
      <c r="W803" s="24"/>
      <c r="X803" s="24"/>
      <c r="Y803" s="24"/>
      <c r="Z803" s="24"/>
    </row>
    <row r="804" spans="1:26" ht="15.75" customHeight="1">
      <c r="A804" s="39"/>
      <c r="B804" s="24"/>
      <c r="C804" s="24"/>
      <c r="D804" s="24"/>
      <c r="E804" s="24"/>
      <c r="F804" s="24"/>
      <c r="G804" s="3"/>
      <c r="H804" s="24"/>
      <c r="I804" s="24"/>
      <c r="J804" s="24"/>
      <c r="K804" s="24"/>
      <c r="L804" s="24"/>
      <c r="M804" s="24"/>
      <c r="N804" s="24"/>
      <c r="O804" s="24"/>
      <c r="P804" s="24"/>
      <c r="Q804" s="24"/>
      <c r="R804" s="24"/>
      <c r="S804" s="24"/>
      <c r="T804" s="24"/>
      <c r="U804" s="24"/>
      <c r="V804" s="24"/>
      <c r="W804" s="24"/>
      <c r="X804" s="24"/>
      <c r="Y804" s="24"/>
      <c r="Z804" s="24"/>
    </row>
    <row r="805" spans="1:26" ht="15.75" customHeight="1">
      <c r="A805" s="39"/>
      <c r="B805" s="24"/>
      <c r="C805" s="24"/>
      <c r="D805" s="24"/>
      <c r="E805" s="24"/>
      <c r="F805" s="24"/>
      <c r="G805" s="3"/>
      <c r="H805" s="24"/>
      <c r="I805" s="24"/>
      <c r="J805" s="24"/>
      <c r="K805" s="24"/>
      <c r="L805" s="24"/>
      <c r="M805" s="24"/>
      <c r="N805" s="24"/>
      <c r="O805" s="24"/>
      <c r="P805" s="24"/>
      <c r="Q805" s="24"/>
      <c r="R805" s="24"/>
      <c r="S805" s="24"/>
      <c r="T805" s="24"/>
      <c r="U805" s="24"/>
      <c r="V805" s="24"/>
      <c r="W805" s="24"/>
      <c r="X805" s="24"/>
      <c r="Y805" s="24"/>
      <c r="Z805" s="24"/>
    </row>
    <row r="806" spans="1:26" ht="15.75" customHeight="1">
      <c r="A806" s="39"/>
      <c r="B806" s="24"/>
      <c r="C806" s="24"/>
      <c r="D806" s="24"/>
      <c r="E806" s="24"/>
      <c r="F806" s="24"/>
      <c r="G806" s="3"/>
      <c r="H806" s="24"/>
      <c r="I806" s="24"/>
      <c r="J806" s="24"/>
      <c r="K806" s="24"/>
      <c r="L806" s="24"/>
      <c r="M806" s="24"/>
      <c r="N806" s="24"/>
      <c r="O806" s="24"/>
      <c r="P806" s="24"/>
      <c r="Q806" s="24"/>
      <c r="R806" s="24"/>
      <c r="S806" s="24"/>
      <c r="T806" s="24"/>
      <c r="U806" s="24"/>
      <c r="V806" s="24"/>
      <c r="W806" s="24"/>
      <c r="X806" s="24"/>
      <c r="Y806" s="24"/>
      <c r="Z806" s="24"/>
    </row>
    <row r="807" spans="1:26" ht="15.75" customHeight="1">
      <c r="A807" s="39"/>
      <c r="B807" s="24"/>
      <c r="C807" s="24"/>
      <c r="D807" s="24"/>
      <c r="E807" s="24"/>
      <c r="F807" s="24"/>
      <c r="G807" s="3"/>
      <c r="H807" s="24"/>
      <c r="I807" s="24"/>
      <c r="J807" s="24"/>
      <c r="K807" s="24"/>
      <c r="L807" s="24"/>
      <c r="M807" s="24"/>
      <c r="N807" s="24"/>
      <c r="O807" s="24"/>
      <c r="P807" s="24"/>
      <c r="Q807" s="24"/>
      <c r="R807" s="24"/>
      <c r="S807" s="24"/>
      <c r="T807" s="24"/>
      <c r="U807" s="24"/>
      <c r="V807" s="24"/>
      <c r="W807" s="24"/>
      <c r="X807" s="24"/>
      <c r="Y807" s="24"/>
      <c r="Z807" s="24"/>
    </row>
    <row r="808" spans="1:26" ht="15.75" customHeight="1">
      <c r="A808" s="39"/>
      <c r="B808" s="24"/>
      <c r="C808" s="24"/>
      <c r="D808" s="24"/>
      <c r="E808" s="24"/>
      <c r="F808" s="24"/>
      <c r="G808" s="3"/>
      <c r="H808" s="24"/>
      <c r="I808" s="24"/>
      <c r="J808" s="24"/>
      <c r="K808" s="24"/>
      <c r="L808" s="24"/>
      <c r="M808" s="24"/>
      <c r="N808" s="24"/>
      <c r="O808" s="24"/>
      <c r="P808" s="24"/>
      <c r="Q808" s="24"/>
      <c r="R808" s="24"/>
      <c r="S808" s="24"/>
      <c r="T808" s="24"/>
      <c r="U808" s="24"/>
      <c r="V808" s="24"/>
      <c r="W808" s="24"/>
      <c r="X808" s="24"/>
      <c r="Y808" s="24"/>
      <c r="Z808" s="24"/>
    </row>
    <row r="809" spans="1:26" ht="15.75" customHeight="1">
      <c r="A809" s="39"/>
      <c r="B809" s="24"/>
      <c r="C809" s="24"/>
      <c r="D809" s="24"/>
      <c r="E809" s="24"/>
      <c r="F809" s="24"/>
      <c r="G809" s="3"/>
      <c r="H809" s="24"/>
      <c r="I809" s="24"/>
      <c r="J809" s="24"/>
      <c r="K809" s="24"/>
      <c r="L809" s="24"/>
      <c r="M809" s="24"/>
      <c r="N809" s="24"/>
      <c r="O809" s="24"/>
      <c r="P809" s="24"/>
      <c r="Q809" s="24"/>
      <c r="R809" s="24"/>
      <c r="S809" s="24"/>
      <c r="T809" s="24"/>
      <c r="U809" s="24"/>
      <c r="V809" s="24"/>
      <c r="W809" s="24"/>
      <c r="X809" s="24"/>
      <c r="Y809" s="24"/>
      <c r="Z809" s="24"/>
    </row>
    <row r="810" spans="1:26" ht="15.75" customHeight="1">
      <c r="A810" s="39"/>
      <c r="B810" s="24"/>
      <c r="C810" s="24"/>
      <c r="D810" s="24"/>
      <c r="E810" s="24"/>
      <c r="F810" s="24"/>
      <c r="G810" s="3"/>
      <c r="H810" s="24"/>
      <c r="I810" s="24"/>
      <c r="J810" s="24"/>
      <c r="K810" s="24"/>
      <c r="L810" s="24"/>
      <c r="M810" s="24"/>
      <c r="N810" s="24"/>
      <c r="O810" s="24"/>
      <c r="P810" s="24"/>
      <c r="Q810" s="24"/>
      <c r="R810" s="24"/>
      <c r="S810" s="24"/>
      <c r="T810" s="24"/>
      <c r="U810" s="24"/>
      <c r="V810" s="24"/>
      <c r="W810" s="24"/>
      <c r="X810" s="24"/>
      <c r="Y810" s="24"/>
      <c r="Z810" s="24"/>
    </row>
    <row r="811" spans="1:26" ht="15.75" customHeight="1">
      <c r="A811" s="39"/>
      <c r="B811" s="24"/>
      <c r="C811" s="24"/>
      <c r="D811" s="24"/>
      <c r="E811" s="24"/>
      <c r="F811" s="24"/>
      <c r="G811" s="3"/>
      <c r="H811" s="24"/>
      <c r="I811" s="24"/>
      <c r="J811" s="24"/>
      <c r="K811" s="24"/>
      <c r="L811" s="24"/>
      <c r="M811" s="24"/>
      <c r="N811" s="24"/>
      <c r="O811" s="24"/>
      <c r="P811" s="24"/>
      <c r="Q811" s="24"/>
      <c r="R811" s="24"/>
      <c r="S811" s="24"/>
      <c r="T811" s="24"/>
      <c r="U811" s="24"/>
      <c r="V811" s="24"/>
      <c r="W811" s="24"/>
      <c r="X811" s="24"/>
      <c r="Y811" s="24"/>
      <c r="Z811" s="24"/>
    </row>
    <row r="812" spans="1:26" ht="15.75" customHeight="1">
      <c r="A812" s="39"/>
      <c r="B812" s="24"/>
      <c r="C812" s="24"/>
      <c r="D812" s="24"/>
      <c r="E812" s="24"/>
      <c r="F812" s="24"/>
      <c r="G812" s="3"/>
      <c r="H812" s="24"/>
      <c r="I812" s="24"/>
      <c r="J812" s="24"/>
      <c r="K812" s="24"/>
      <c r="L812" s="24"/>
      <c r="M812" s="24"/>
      <c r="N812" s="24"/>
      <c r="O812" s="24"/>
      <c r="P812" s="24"/>
      <c r="Q812" s="24"/>
      <c r="R812" s="24"/>
      <c r="S812" s="24"/>
      <c r="T812" s="24"/>
      <c r="U812" s="24"/>
      <c r="V812" s="24"/>
      <c r="W812" s="24"/>
      <c r="X812" s="24"/>
      <c r="Y812" s="24"/>
      <c r="Z812" s="24"/>
    </row>
    <row r="813" spans="1:26" ht="15.75" customHeight="1">
      <c r="A813" s="39"/>
      <c r="B813" s="24"/>
      <c r="C813" s="24"/>
      <c r="D813" s="24"/>
      <c r="E813" s="24"/>
      <c r="F813" s="24"/>
      <c r="G813" s="3"/>
      <c r="H813" s="24"/>
      <c r="I813" s="24"/>
      <c r="J813" s="24"/>
      <c r="K813" s="24"/>
      <c r="L813" s="24"/>
      <c r="M813" s="24"/>
      <c r="N813" s="24"/>
      <c r="O813" s="24"/>
      <c r="P813" s="24"/>
      <c r="Q813" s="24"/>
      <c r="R813" s="24"/>
      <c r="S813" s="24"/>
      <c r="T813" s="24"/>
      <c r="U813" s="24"/>
      <c r="V813" s="24"/>
      <c r="W813" s="24"/>
      <c r="X813" s="24"/>
      <c r="Y813" s="24"/>
      <c r="Z813" s="24"/>
    </row>
    <row r="814" spans="1:26" ht="15.75" customHeight="1">
      <c r="A814" s="39"/>
      <c r="B814" s="24"/>
      <c r="C814" s="24"/>
      <c r="D814" s="24"/>
      <c r="E814" s="24"/>
      <c r="F814" s="24"/>
      <c r="G814" s="3"/>
      <c r="H814" s="24"/>
      <c r="I814" s="24"/>
      <c r="J814" s="24"/>
      <c r="K814" s="24"/>
      <c r="L814" s="24"/>
      <c r="M814" s="24"/>
      <c r="N814" s="24"/>
      <c r="O814" s="24"/>
      <c r="P814" s="24"/>
      <c r="Q814" s="24"/>
      <c r="R814" s="24"/>
      <c r="S814" s="24"/>
      <c r="T814" s="24"/>
      <c r="U814" s="24"/>
      <c r="V814" s="24"/>
      <c r="W814" s="24"/>
      <c r="X814" s="24"/>
      <c r="Y814" s="24"/>
      <c r="Z814" s="24"/>
    </row>
    <row r="815" spans="1:26" ht="15.75" customHeight="1">
      <c r="A815" s="39"/>
      <c r="B815" s="24"/>
      <c r="C815" s="24"/>
      <c r="D815" s="24"/>
      <c r="E815" s="24"/>
      <c r="F815" s="24"/>
      <c r="G815" s="3"/>
      <c r="H815" s="24"/>
      <c r="I815" s="24"/>
      <c r="J815" s="24"/>
      <c r="K815" s="24"/>
      <c r="L815" s="24"/>
      <c r="M815" s="24"/>
      <c r="N815" s="24"/>
      <c r="O815" s="24"/>
      <c r="P815" s="24"/>
      <c r="Q815" s="24"/>
      <c r="R815" s="24"/>
      <c r="S815" s="24"/>
      <c r="T815" s="24"/>
      <c r="U815" s="24"/>
      <c r="V815" s="24"/>
      <c r="W815" s="24"/>
      <c r="X815" s="24"/>
      <c r="Y815" s="24"/>
      <c r="Z815" s="24"/>
    </row>
    <row r="816" spans="1:26" ht="15.75" customHeight="1">
      <c r="A816" s="39"/>
      <c r="B816" s="24"/>
      <c r="C816" s="24"/>
      <c r="D816" s="24"/>
      <c r="E816" s="24"/>
      <c r="F816" s="24"/>
      <c r="G816" s="3"/>
      <c r="H816" s="24"/>
      <c r="I816" s="24"/>
      <c r="J816" s="24"/>
      <c r="K816" s="24"/>
      <c r="L816" s="24"/>
      <c r="M816" s="24"/>
      <c r="N816" s="24"/>
      <c r="O816" s="24"/>
      <c r="P816" s="24"/>
      <c r="Q816" s="24"/>
      <c r="R816" s="24"/>
      <c r="S816" s="24"/>
      <c r="T816" s="24"/>
      <c r="U816" s="24"/>
      <c r="V816" s="24"/>
      <c r="W816" s="24"/>
      <c r="X816" s="24"/>
      <c r="Y816" s="24"/>
      <c r="Z816" s="24"/>
    </row>
    <row r="817" spans="1:26" ht="15.75" customHeight="1">
      <c r="A817" s="39"/>
      <c r="B817" s="24"/>
      <c r="C817" s="24"/>
      <c r="D817" s="24"/>
      <c r="E817" s="24"/>
      <c r="F817" s="24"/>
      <c r="G817" s="3"/>
      <c r="H817" s="24"/>
      <c r="I817" s="24"/>
      <c r="J817" s="24"/>
      <c r="K817" s="24"/>
      <c r="L817" s="24"/>
      <c r="M817" s="24"/>
      <c r="N817" s="24"/>
      <c r="O817" s="24"/>
      <c r="P817" s="24"/>
      <c r="Q817" s="24"/>
      <c r="R817" s="24"/>
      <c r="S817" s="24"/>
      <c r="T817" s="24"/>
      <c r="U817" s="24"/>
      <c r="V817" s="24"/>
      <c r="W817" s="24"/>
      <c r="X817" s="24"/>
      <c r="Y817" s="24"/>
      <c r="Z817" s="24"/>
    </row>
    <row r="818" spans="1:26" ht="15.75" customHeight="1">
      <c r="A818" s="39"/>
      <c r="B818" s="24"/>
      <c r="C818" s="24"/>
      <c r="D818" s="24"/>
      <c r="E818" s="24"/>
      <c r="F818" s="24"/>
      <c r="G818" s="3"/>
      <c r="H818" s="24"/>
      <c r="I818" s="24"/>
      <c r="J818" s="24"/>
      <c r="K818" s="24"/>
      <c r="L818" s="24"/>
      <c r="M818" s="24"/>
      <c r="N818" s="24"/>
      <c r="O818" s="24"/>
      <c r="P818" s="24"/>
      <c r="Q818" s="24"/>
      <c r="R818" s="24"/>
      <c r="S818" s="24"/>
      <c r="T818" s="24"/>
      <c r="U818" s="24"/>
      <c r="V818" s="24"/>
      <c r="W818" s="24"/>
      <c r="X818" s="24"/>
      <c r="Y818" s="24"/>
      <c r="Z818" s="24"/>
    </row>
    <row r="819" spans="1:26" ht="15.75" customHeight="1">
      <c r="A819" s="39"/>
      <c r="B819" s="24"/>
      <c r="C819" s="24"/>
      <c r="D819" s="24"/>
      <c r="E819" s="24"/>
      <c r="F819" s="24"/>
      <c r="G819" s="3"/>
      <c r="H819" s="24"/>
      <c r="I819" s="24"/>
      <c r="J819" s="24"/>
      <c r="K819" s="24"/>
      <c r="L819" s="24"/>
      <c r="M819" s="24"/>
      <c r="N819" s="24"/>
      <c r="O819" s="24"/>
      <c r="P819" s="24"/>
      <c r="Q819" s="24"/>
      <c r="R819" s="24"/>
      <c r="S819" s="24"/>
      <c r="T819" s="24"/>
      <c r="U819" s="24"/>
      <c r="V819" s="24"/>
      <c r="W819" s="24"/>
      <c r="X819" s="24"/>
      <c r="Y819" s="24"/>
      <c r="Z819" s="24"/>
    </row>
    <row r="820" spans="1:26" ht="15.75" customHeight="1">
      <c r="A820" s="39"/>
      <c r="B820" s="24"/>
      <c r="C820" s="24"/>
      <c r="D820" s="24"/>
      <c r="E820" s="24"/>
      <c r="F820" s="24"/>
      <c r="G820" s="3"/>
      <c r="H820" s="24"/>
      <c r="I820" s="24"/>
      <c r="J820" s="24"/>
      <c r="K820" s="24"/>
      <c r="L820" s="24"/>
      <c r="M820" s="24"/>
      <c r="N820" s="24"/>
      <c r="O820" s="24"/>
      <c r="P820" s="24"/>
      <c r="Q820" s="24"/>
      <c r="R820" s="24"/>
      <c r="S820" s="24"/>
      <c r="T820" s="24"/>
      <c r="U820" s="24"/>
      <c r="V820" s="24"/>
      <c r="W820" s="24"/>
      <c r="X820" s="24"/>
      <c r="Y820" s="24"/>
      <c r="Z820" s="24"/>
    </row>
    <row r="821" spans="1:26" ht="15.75" customHeight="1">
      <c r="A821" s="39"/>
      <c r="B821" s="24"/>
      <c r="C821" s="24"/>
      <c r="D821" s="24"/>
      <c r="E821" s="24"/>
      <c r="F821" s="24"/>
      <c r="G821" s="3"/>
      <c r="H821" s="24"/>
      <c r="I821" s="24"/>
      <c r="J821" s="24"/>
      <c r="K821" s="24"/>
      <c r="L821" s="24"/>
      <c r="M821" s="24"/>
      <c r="N821" s="24"/>
      <c r="O821" s="24"/>
      <c r="P821" s="24"/>
      <c r="Q821" s="24"/>
      <c r="R821" s="24"/>
      <c r="S821" s="24"/>
      <c r="T821" s="24"/>
      <c r="U821" s="24"/>
      <c r="V821" s="24"/>
      <c r="W821" s="24"/>
      <c r="X821" s="24"/>
      <c r="Y821" s="24"/>
      <c r="Z821" s="24"/>
    </row>
    <row r="822" spans="1:26" ht="15.75" customHeight="1">
      <c r="A822" s="39"/>
      <c r="B822" s="24"/>
      <c r="C822" s="24"/>
      <c r="D822" s="24"/>
      <c r="E822" s="24"/>
      <c r="F822" s="24"/>
      <c r="G822" s="3"/>
      <c r="H822" s="24"/>
      <c r="I822" s="24"/>
      <c r="J822" s="24"/>
      <c r="K822" s="24"/>
      <c r="L822" s="24"/>
      <c r="M822" s="24"/>
      <c r="N822" s="24"/>
      <c r="O822" s="24"/>
      <c r="P822" s="24"/>
      <c r="Q822" s="24"/>
      <c r="R822" s="24"/>
      <c r="S822" s="24"/>
      <c r="T822" s="24"/>
      <c r="U822" s="24"/>
      <c r="V822" s="24"/>
      <c r="W822" s="24"/>
      <c r="X822" s="24"/>
      <c r="Y822" s="24"/>
      <c r="Z822" s="24"/>
    </row>
    <row r="823" spans="1:26" ht="15.75" customHeight="1">
      <c r="A823" s="39"/>
      <c r="B823" s="24"/>
      <c r="C823" s="24"/>
      <c r="D823" s="24"/>
      <c r="E823" s="24"/>
      <c r="F823" s="24"/>
      <c r="G823" s="3"/>
      <c r="H823" s="24"/>
      <c r="I823" s="24"/>
      <c r="J823" s="24"/>
      <c r="K823" s="24"/>
      <c r="L823" s="24"/>
      <c r="M823" s="24"/>
      <c r="N823" s="24"/>
      <c r="O823" s="24"/>
      <c r="P823" s="24"/>
      <c r="Q823" s="24"/>
      <c r="R823" s="24"/>
      <c r="S823" s="24"/>
      <c r="T823" s="24"/>
      <c r="U823" s="24"/>
      <c r="V823" s="24"/>
      <c r="W823" s="24"/>
      <c r="X823" s="24"/>
      <c r="Y823" s="24"/>
      <c r="Z823" s="24"/>
    </row>
    <row r="824" spans="1:26" ht="15.75" customHeight="1">
      <c r="A824" s="39"/>
      <c r="B824" s="24"/>
      <c r="C824" s="24"/>
      <c r="D824" s="24"/>
      <c r="E824" s="24"/>
      <c r="F824" s="24"/>
      <c r="G824" s="3"/>
      <c r="H824" s="24"/>
      <c r="I824" s="24"/>
      <c r="J824" s="24"/>
      <c r="K824" s="24"/>
      <c r="L824" s="24"/>
      <c r="M824" s="24"/>
      <c r="N824" s="24"/>
      <c r="O824" s="24"/>
      <c r="P824" s="24"/>
      <c r="Q824" s="24"/>
      <c r="R824" s="24"/>
      <c r="S824" s="24"/>
      <c r="T824" s="24"/>
      <c r="U824" s="24"/>
      <c r="V824" s="24"/>
      <c r="W824" s="24"/>
      <c r="X824" s="24"/>
      <c r="Y824" s="24"/>
      <c r="Z824" s="24"/>
    </row>
    <row r="825" spans="1:26" ht="15.75" customHeight="1">
      <c r="A825" s="39"/>
      <c r="B825" s="24"/>
      <c r="C825" s="24"/>
      <c r="D825" s="24"/>
      <c r="E825" s="24"/>
      <c r="F825" s="24"/>
      <c r="G825" s="3"/>
      <c r="H825" s="24"/>
      <c r="I825" s="24"/>
      <c r="J825" s="24"/>
      <c r="K825" s="24"/>
      <c r="L825" s="24"/>
      <c r="M825" s="24"/>
      <c r="N825" s="24"/>
      <c r="O825" s="24"/>
      <c r="P825" s="24"/>
      <c r="Q825" s="24"/>
      <c r="R825" s="24"/>
      <c r="S825" s="24"/>
      <c r="T825" s="24"/>
      <c r="U825" s="24"/>
      <c r="V825" s="24"/>
      <c r="W825" s="24"/>
      <c r="X825" s="24"/>
      <c r="Y825" s="24"/>
      <c r="Z825" s="24"/>
    </row>
    <row r="826" spans="1:26" ht="15.75" customHeight="1">
      <c r="A826" s="39"/>
      <c r="B826" s="24"/>
      <c r="C826" s="24"/>
      <c r="D826" s="24"/>
      <c r="E826" s="24"/>
      <c r="F826" s="24"/>
      <c r="G826" s="3"/>
      <c r="H826" s="24"/>
      <c r="I826" s="24"/>
      <c r="J826" s="24"/>
      <c r="K826" s="24"/>
      <c r="L826" s="24"/>
      <c r="M826" s="24"/>
      <c r="N826" s="24"/>
      <c r="O826" s="24"/>
      <c r="P826" s="24"/>
      <c r="Q826" s="24"/>
      <c r="R826" s="24"/>
      <c r="S826" s="24"/>
      <c r="T826" s="24"/>
      <c r="U826" s="24"/>
      <c r="V826" s="24"/>
      <c r="W826" s="24"/>
      <c r="X826" s="24"/>
      <c r="Y826" s="24"/>
      <c r="Z826" s="24"/>
    </row>
    <row r="827" spans="1:26" ht="15.75" customHeight="1">
      <c r="A827" s="39"/>
      <c r="B827" s="24"/>
      <c r="C827" s="24"/>
      <c r="D827" s="24"/>
      <c r="E827" s="24"/>
      <c r="F827" s="24"/>
      <c r="G827" s="3"/>
      <c r="H827" s="24"/>
      <c r="I827" s="24"/>
      <c r="J827" s="24"/>
      <c r="K827" s="24"/>
      <c r="L827" s="24"/>
      <c r="M827" s="24"/>
      <c r="N827" s="24"/>
      <c r="O827" s="24"/>
      <c r="P827" s="24"/>
      <c r="Q827" s="24"/>
      <c r="R827" s="24"/>
      <c r="S827" s="24"/>
      <c r="T827" s="24"/>
      <c r="U827" s="24"/>
      <c r="V827" s="24"/>
      <c r="W827" s="24"/>
      <c r="X827" s="24"/>
      <c r="Y827" s="24"/>
      <c r="Z827" s="24"/>
    </row>
    <row r="828" spans="1:26" ht="15.75" customHeight="1">
      <c r="A828" s="39"/>
      <c r="B828" s="24"/>
      <c r="C828" s="24"/>
      <c r="D828" s="24"/>
      <c r="E828" s="24"/>
      <c r="F828" s="24"/>
      <c r="G828" s="3"/>
      <c r="H828" s="24"/>
      <c r="I828" s="24"/>
      <c r="J828" s="24"/>
      <c r="K828" s="24"/>
      <c r="L828" s="24"/>
      <c r="M828" s="24"/>
      <c r="N828" s="24"/>
      <c r="O828" s="24"/>
      <c r="P828" s="24"/>
      <c r="Q828" s="24"/>
      <c r="R828" s="24"/>
      <c r="S828" s="24"/>
      <c r="T828" s="24"/>
      <c r="U828" s="24"/>
      <c r="V828" s="24"/>
      <c r="W828" s="24"/>
      <c r="X828" s="24"/>
      <c r="Y828" s="24"/>
      <c r="Z828" s="24"/>
    </row>
    <row r="829" spans="1:26" ht="15.75" customHeight="1">
      <c r="A829" s="39"/>
      <c r="B829" s="24"/>
      <c r="C829" s="24"/>
      <c r="D829" s="24"/>
      <c r="E829" s="24"/>
      <c r="F829" s="24"/>
      <c r="G829" s="3"/>
      <c r="H829" s="24"/>
      <c r="I829" s="24"/>
      <c r="J829" s="24"/>
      <c r="K829" s="24"/>
      <c r="L829" s="24"/>
      <c r="M829" s="24"/>
      <c r="N829" s="24"/>
      <c r="O829" s="24"/>
      <c r="P829" s="24"/>
      <c r="Q829" s="24"/>
      <c r="R829" s="24"/>
      <c r="S829" s="24"/>
      <c r="T829" s="24"/>
      <c r="U829" s="24"/>
      <c r="V829" s="24"/>
      <c r="W829" s="24"/>
      <c r="X829" s="24"/>
      <c r="Y829" s="24"/>
      <c r="Z829" s="24"/>
    </row>
    <row r="830" spans="1:26" ht="15.75" customHeight="1">
      <c r="A830" s="39"/>
      <c r="B830" s="24"/>
      <c r="C830" s="24"/>
      <c r="D830" s="24"/>
      <c r="E830" s="24"/>
      <c r="F830" s="24"/>
      <c r="G830" s="3"/>
      <c r="H830" s="24"/>
      <c r="I830" s="24"/>
      <c r="J830" s="24"/>
      <c r="K830" s="24"/>
      <c r="L830" s="24"/>
      <c r="M830" s="24"/>
      <c r="N830" s="24"/>
      <c r="O830" s="24"/>
      <c r="P830" s="24"/>
      <c r="Q830" s="24"/>
      <c r="R830" s="24"/>
      <c r="S830" s="24"/>
      <c r="T830" s="24"/>
      <c r="U830" s="24"/>
      <c r="V830" s="24"/>
      <c r="W830" s="24"/>
      <c r="X830" s="24"/>
      <c r="Y830" s="24"/>
      <c r="Z830" s="24"/>
    </row>
    <row r="831" spans="1:26" ht="15.75" customHeight="1">
      <c r="A831" s="39"/>
      <c r="B831" s="24"/>
      <c r="C831" s="24"/>
      <c r="D831" s="24"/>
      <c r="E831" s="24"/>
      <c r="F831" s="24"/>
      <c r="G831" s="3"/>
      <c r="H831" s="24"/>
      <c r="I831" s="24"/>
      <c r="J831" s="24"/>
      <c r="K831" s="24"/>
      <c r="L831" s="24"/>
      <c r="M831" s="24"/>
      <c r="N831" s="24"/>
      <c r="O831" s="24"/>
      <c r="P831" s="24"/>
      <c r="Q831" s="24"/>
      <c r="R831" s="24"/>
      <c r="S831" s="24"/>
      <c r="T831" s="24"/>
      <c r="U831" s="24"/>
      <c r="V831" s="24"/>
      <c r="W831" s="24"/>
      <c r="X831" s="24"/>
      <c r="Y831" s="24"/>
      <c r="Z831" s="24"/>
    </row>
    <row r="832" spans="1:26" ht="15.75" customHeight="1">
      <c r="A832" s="39"/>
      <c r="B832" s="24"/>
      <c r="C832" s="24"/>
      <c r="D832" s="24"/>
      <c r="E832" s="24"/>
      <c r="F832" s="24"/>
      <c r="G832" s="3"/>
      <c r="H832" s="24"/>
      <c r="I832" s="24"/>
      <c r="J832" s="24"/>
      <c r="K832" s="24"/>
      <c r="L832" s="24"/>
      <c r="M832" s="24"/>
      <c r="N832" s="24"/>
      <c r="O832" s="24"/>
      <c r="P832" s="24"/>
      <c r="Q832" s="24"/>
      <c r="R832" s="24"/>
      <c r="S832" s="24"/>
      <c r="T832" s="24"/>
      <c r="U832" s="24"/>
      <c r="V832" s="24"/>
      <c r="W832" s="24"/>
      <c r="X832" s="24"/>
      <c r="Y832" s="24"/>
      <c r="Z832" s="24"/>
    </row>
    <row r="833" spans="1:26" ht="15.75" customHeight="1">
      <c r="A833" s="39"/>
      <c r="B833" s="24"/>
      <c r="C833" s="24"/>
      <c r="D833" s="24"/>
      <c r="E833" s="24"/>
      <c r="F833" s="24"/>
      <c r="G833" s="3"/>
      <c r="H833" s="24"/>
      <c r="I833" s="24"/>
      <c r="J833" s="24"/>
      <c r="K833" s="24"/>
      <c r="L833" s="24"/>
      <c r="M833" s="24"/>
      <c r="N833" s="24"/>
      <c r="O833" s="24"/>
      <c r="P833" s="24"/>
      <c r="Q833" s="24"/>
      <c r="R833" s="24"/>
      <c r="S833" s="24"/>
      <c r="T833" s="24"/>
      <c r="U833" s="24"/>
      <c r="V833" s="24"/>
      <c r="W833" s="24"/>
      <c r="X833" s="24"/>
      <c r="Y833" s="24"/>
      <c r="Z833" s="24"/>
    </row>
    <row r="834" spans="1:26" ht="15.75" customHeight="1">
      <c r="A834" s="39"/>
      <c r="B834" s="24"/>
      <c r="C834" s="24"/>
      <c r="D834" s="24"/>
      <c r="E834" s="24"/>
      <c r="F834" s="24"/>
      <c r="G834" s="3"/>
      <c r="H834" s="24"/>
      <c r="I834" s="24"/>
      <c r="J834" s="24"/>
      <c r="K834" s="24"/>
      <c r="L834" s="24"/>
      <c r="M834" s="24"/>
      <c r="N834" s="24"/>
      <c r="O834" s="24"/>
      <c r="P834" s="24"/>
      <c r="Q834" s="24"/>
      <c r="R834" s="24"/>
      <c r="S834" s="24"/>
      <c r="T834" s="24"/>
      <c r="U834" s="24"/>
      <c r="V834" s="24"/>
      <c r="W834" s="24"/>
      <c r="X834" s="24"/>
      <c r="Y834" s="24"/>
      <c r="Z834" s="24"/>
    </row>
    <row r="835" spans="1:26" ht="15.75" customHeight="1">
      <c r="A835" s="39"/>
      <c r="B835" s="24"/>
      <c r="C835" s="24"/>
      <c r="D835" s="24"/>
      <c r="E835" s="24"/>
      <c r="F835" s="24"/>
      <c r="G835" s="3"/>
      <c r="H835" s="24"/>
      <c r="I835" s="24"/>
      <c r="J835" s="24"/>
      <c r="K835" s="24"/>
      <c r="L835" s="24"/>
      <c r="M835" s="24"/>
      <c r="N835" s="24"/>
      <c r="O835" s="24"/>
      <c r="P835" s="24"/>
      <c r="Q835" s="24"/>
      <c r="R835" s="24"/>
      <c r="S835" s="24"/>
      <c r="T835" s="24"/>
      <c r="U835" s="24"/>
      <c r="V835" s="24"/>
      <c r="W835" s="24"/>
      <c r="X835" s="24"/>
      <c r="Y835" s="24"/>
      <c r="Z835" s="24"/>
    </row>
    <row r="836" spans="1:26" ht="15.75" customHeight="1">
      <c r="A836" s="39"/>
      <c r="B836" s="24"/>
      <c r="C836" s="24"/>
      <c r="D836" s="24"/>
      <c r="E836" s="24"/>
      <c r="F836" s="24"/>
      <c r="G836" s="3"/>
      <c r="H836" s="24"/>
      <c r="I836" s="24"/>
      <c r="J836" s="24"/>
      <c r="K836" s="24"/>
      <c r="L836" s="24"/>
      <c r="M836" s="24"/>
      <c r="N836" s="24"/>
      <c r="O836" s="24"/>
      <c r="P836" s="24"/>
      <c r="Q836" s="24"/>
      <c r="R836" s="24"/>
      <c r="S836" s="24"/>
      <c r="T836" s="24"/>
      <c r="U836" s="24"/>
      <c r="V836" s="24"/>
      <c r="W836" s="24"/>
      <c r="X836" s="24"/>
      <c r="Y836" s="24"/>
      <c r="Z836" s="24"/>
    </row>
    <row r="837" spans="1:26" ht="15.75" customHeight="1">
      <c r="A837" s="39"/>
      <c r="B837" s="24"/>
      <c r="C837" s="24"/>
      <c r="D837" s="24"/>
      <c r="E837" s="24"/>
      <c r="F837" s="24"/>
      <c r="G837" s="3"/>
      <c r="H837" s="24"/>
      <c r="I837" s="24"/>
      <c r="J837" s="24"/>
      <c r="K837" s="24"/>
      <c r="L837" s="24"/>
      <c r="M837" s="24"/>
      <c r="N837" s="24"/>
      <c r="O837" s="24"/>
      <c r="P837" s="24"/>
      <c r="Q837" s="24"/>
      <c r="R837" s="24"/>
      <c r="S837" s="24"/>
      <c r="T837" s="24"/>
      <c r="U837" s="24"/>
      <c r="V837" s="24"/>
      <c r="W837" s="24"/>
      <c r="X837" s="24"/>
      <c r="Y837" s="24"/>
      <c r="Z837" s="24"/>
    </row>
    <row r="838" spans="1:26" ht="15.75" customHeight="1">
      <c r="A838" s="39"/>
      <c r="B838" s="24"/>
      <c r="C838" s="24"/>
      <c r="D838" s="24"/>
      <c r="E838" s="24"/>
      <c r="F838" s="24"/>
      <c r="G838" s="3"/>
      <c r="H838" s="24"/>
      <c r="I838" s="24"/>
      <c r="J838" s="24"/>
      <c r="K838" s="24"/>
      <c r="L838" s="24"/>
      <c r="M838" s="24"/>
      <c r="N838" s="24"/>
      <c r="O838" s="24"/>
      <c r="P838" s="24"/>
      <c r="Q838" s="24"/>
      <c r="R838" s="24"/>
      <c r="S838" s="24"/>
      <c r="T838" s="24"/>
      <c r="U838" s="24"/>
      <c r="V838" s="24"/>
      <c r="W838" s="24"/>
      <c r="X838" s="24"/>
      <c r="Y838" s="24"/>
      <c r="Z838" s="24"/>
    </row>
    <row r="839" spans="1:26" ht="15.75" customHeight="1">
      <c r="A839" s="39"/>
      <c r="B839" s="24"/>
      <c r="C839" s="24"/>
      <c r="D839" s="24"/>
      <c r="E839" s="24"/>
      <c r="F839" s="24"/>
      <c r="G839" s="3"/>
      <c r="H839" s="24"/>
      <c r="I839" s="24"/>
      <c r="J839" s="24"/>
      <c r="K839" s="24"/>
      <c r="L839" s="24"/>
      <c r="M839" s="24"/>
      <c r="N839" s="24"/>
      <c r="O839" s="24"/>
      <c r="P839" s="24"/>
      <c r="Q839" s="24"/>
      <c r="R839" s="24"/>
      <c r="S839" s="24"/>
      <c r="T839" s="24"/>
      <c r="U839" s="24"/>
      <c r="V839" s="24"/>
      <c r="W839" s="24"/>
      <c r="X839" s="24"/>
      <c r="Y839" s="24"/>
      <c r="Z839" s="24"/>
    </row>
    <row r="840" spans="1:26" ht="15.75" customHeight="1">
      <c r="A840" s="39"/>
      <c r="B840" s="24"/>
      <c r="C840" s="24"/>
      <c r="D840" s="24"/>
      <c r="E840" s="24"/>
      <c r="F840" s="24"/>
      <c r="G840" s="3"/>
      <c r="H840" s="24"/>
      <c r="I840" s="24"/>
      <c r="J840" s="24"/>
      <c r="K840" s="24"/>
      <c r="L840" s="24"/>
      <c r="M840" s="24"/>
      <c r="N840" s="24"/>
      <c r="O840" s="24"/>
      <c r="P840" s="24"/>
      <c r="Q840" s="24"/>
      <c r="R840" s="24"/>
      <c r="S840" s="24"/>
      <c r="T840" s="24"/>
      <c r="U840" s="24"/>
      <c r="V840" s="24"/>
      <c r="W840" s="24"/>
      <c r="X840" s="24"/>
      <c r="Y840" s="24"/>
      <c r="Z840" s="24"/>
    </row>
    <row r="841" spans="1:26" ht="15.75" customHeight="1">
      <c r="A841" s="39"/>
      <c r="B841" s="24"/>
      <c r="C841" s="24"/>
      <c r="D841" s="24"/>
      <c r="E841" s="24"/>
      <c r="F841" s="24"/>
      <c r="G841" s="3"/>
      <c r="H841" s="24"/>
      <c r="I841" s="24"/>
      <c r="J841" s="24"/>
      <c r="K841" s="24"/>
      <c r="L841" s="24"/>
      <c r="M841" s="24"/>
      <c r="N841" s="24"/>
      <c r="O841" s="24"/>
      <c r="P841" s="24"/>
      <c r="Q841" s="24"/>
      <c r="R841" s="24"/>
      <c r="S841" s="24"/>
      <c r="T841" s="24"/>
      <c r="U841" s="24"/>
      <c r="V841" s="24"/>
      <c r="W841" s="24"/>
      <c r="X841" s="24"/>
      <c r="Y841" s="24"/>
      <c r="Z841" s="24"/>
    </row>
    <row r="842" spans="1:26" ht="15.75" customHeight="1">
      <c r="A842" s="39"/>
      <c r="B842" s="24"/>
      <c r="C842" s="24"/>
      <c r="D842" s="24"/>
      <c r="E842" s="24"/>
      <c r="F842" s="24"/>
      <c r="G842" s="3"/>
      <c r="H842" s="24"/>
      <c r="I842" s="24"/>
      <c r="J842" s="24"/>
      <c r="K842" s="24"/>
      <c r="L842" s="24"/>
      <c r="M842" s="24"/>
      <c r="N842" s="24"/>
      <c r="O842" s="24"/>
      <c r="P842" s="24"/>
      <c r="Q842" s="24"/>
      <c r="R842" s="24"/>
      <c r="S842" s="24"/>
      <c r="T842" s="24"/>
      <c r="U842" s="24"/>
      <c r="V842" s="24"/>
      <c r="W842" s="24"/>
      <c r="X842" s="24"/>
      <c r="Y842" s="24"/>
      <c r="Z842" s="24"/>
    </row>
    <row r="843" spans="1:26" ht="15.75" customHeight="1">
      <c r="A843" s="39"/>
      <c r="B843" s="24"/>
      <c r="C843" s="24"/>
      <c r="D843" s="24"/>
      <c r="E843" s="24"/>
      <c r="F843" s="24"/>
      <c r="G843" s="3"/>
      <c r="H843" s="24"/>
      <c r="I843" s="24"/>
      <c r="J843" s="24"/>
      <c r="K843" s="24"/>
      <c r="L843" s="24"/>
      <c r="M843" s="24"/>
      <c r="N843" s="24"/>
      <c r="O843" s="24"/>
      <c r="P843" s="24"/>
      <c r="Q843" s="24"/>
      <c r="R843" s="24"/>
      <c r="S843" s="24"/>
      <c r="T843" s="24"/>
      <c r="U843" s="24"/>
      <c r="V843" s="24"/>
      <c r="W843" s="24"/>
      <c r="X843" s="24"/>
      <c r="Y843" s="24"/>
      <c r="Z843" s="24"/>
    </row>
    <row r="844" spans="1:26" ht="15.75" customHeight="1">
      <c r="A844" s="39"/>
      <c r="B844" s="24"/>
      <c r="C844" s="24"/>
      <c r="D844" s="24"/>
      <c r="E844" s="24"/>
      <c r="F844" s="24"/>
      <c r="G844" s="3"/>
      <c r="H844" s="24"/>
      <c r="I844" s="24"/>
      <c r="J844" s="24"/>
      <c r="K844" s="24"/>
      <c r="L844" s="24"/>
      <c r="M844" s="24"/>
      <c r="N844" s="24"/>
      <c r="O844" s="24"/>
      <c r="P844" s="24"/>
      <c r="Q844" s="24"/>
      <c r="R844" s="24"/>
      <c r="S844" s="24"/>
      <c r="T844" s="24"/>
      <c r="U844" s="24"/>
      <c r="V844" s="24"/>
      <c r="W844" s="24"/>
      <c r="X844" s="24"/>
      <c r="Y844" s="24"/>
      <c r="Z844" s="24"/>
    </row>
    <row r="845" spans="1:26" ht="15.75" customHeight="1">
      <c r="A845" s="39"/>
      <c r="B845" s="24"/>
      <c r="C845" s="24"/>
      <c r="D845" s="24"/>
      <c r="E845" s="24"/>
      <c r="F845" s="24"/>
      <c r="G845" s="3"/>
      <c r="H845" s="24"/>
      <c r="I845" s="24"/>
      <c r="J845" s="24"/>
      <c r="K845" s="24"/>
      <c r="L845" s="24"/>
      <c r="M845" s="24"/>
      <c r="N845" s="24"/>
      <c r="O845" s="24"/>
      <c r="P845" s="24"/>
      <c r="Q845" s="24"/>
      <c r="R845" s="24"/>
      <c r="S845" s="24"/>
      <c r="T845" s="24"/>
      <c r="U845" s="24"/>
      <c r="V845" s="24"/>
      <c r="W845" s="24"/>
      <c r="X845" s="24"/>
      <c r="Y845" s="24"/>
      <c r="Z845" s="24"/>
    </row>
    <row r="846" spans="1:26" ht="15.75" customHeight="1">
      <c r="A846" s="39"/>
      <c r="B846" s="24"/>
      <c r="C846" s="24"/>
      <c r="D846" s="24"/>
      <c r="E846" s="24"/>
      <c r="F846" s="24"/>
      <c r="G846" s="3"/>
      <c r="H846" s="24"/>
      <c r="I846" s="24"/>
      <c r="J846" s="24"/>
      <c r="K846" s="24"/>
      <c r="L846" s="24"/>
      <c r="M846" s="24"/>
      <c r="N846" s="24"/>
      <c r="O846" s="24"/>
      <c r="P846" s="24"/>
      <c r="Q846" s="24"/>
      <c r="R846" s="24"/>
      <c r="S846" s="24"/>
      <c r="T846" s="24"/>
      <c r="U846" s="24"/>
      <c r="V846" s="24"/>
      <c r="W846" s="24"/>
      <c r="X846" s="24"/>
      <c r="Y846" s="24"/>
      <c r="Z846" s="24"/>
    </row>
    <row r="847" spans="1:26" ht="15.75" customHeight="1">
      <c r="A847" s="39"/>
      <c r="B847" s="24"/>
      <c r="C847" s="24"/>
      <c r="D847" s="24"/>
      <c r="E847" s="24"/>
      <c r="F847" s="24"/>
      <c r="G847" s="3"/>
      <c r="H847" s="24"/>
      <c r="I847" s="24"/>
      <c r="J847" s="24"/>
      <c r="K847" s="24"/>
      <c r="L847" s="24"/>
      <c r="M847" s="24"/>
      <c r="N847" s="24"/>
      <c r="O847" s="24"/>
      <c r="P847" s="24"/>
      <c r="Q847" s="24"/>
      <c r="R847" s="24"/>
      <c r="S847" s="24"/>
      <c r="T847" s="24"/>
      <c r="U847" s="24"/>
      <c r="V847" s="24"/>
      <c r="W847" s="24"/>
      <c r="X847" s="24"/>
      <c r="Y847" s="24"/>
      <c r="Z847" s="24"/>
    </row>
    <row r="848" spans="1:26" ht="15.75" customHeight="1">
      <c r="A848" s="39"/>
      <c r="B848" s="24"/>
      <c r="C848" s="24"/>
      <c r="D848" s="24"/>
      <c r="E848" s="24"/>
      <c r="F848" s="24"/>
      <c r="G848" s="3"/>
      <c r="H848" s="24"/>
      <c r="I848" s="24"/>
      <c r="J848" s="24"/>
      <c r="K848" s="24"/>
      <c r="L848" s="24"/>
      <c r="M848" s="24"/>
      <c r="N848" s="24"/>
      <c r="O848" s="24"/>
      <c r="P848" s="24"/>
      <c r="Q848" s="24"/>
      <c r="R848" s="24"/>
      <c r="S848" s="24"/>
      <c r="T848" s="24"/>
      <c r="U848" s="24"/>
      <c r="V848" s="24"/>
      <c r="W848" s="24"/>
      <c r="X848" s="24"/>
      <c r="Y848" s="24"/>
      <c r="Z848" s="24"/>
    </row>
    <row r="849" spans="1:26" ht="15.75" customHeight="1">
      <c r="A849" s="39"/>
      <c r="B849" s="24"/>
      <c r="C849" s="24"/>
      <c r="D849" s="24"/>
      <c r="E849" s="24"/>
      <c r="F849" s="24"/>
      <c r="G849" s="3"/>
      <c r="H849" s="24"/>
      <c r="I849" s="24"/>
      <c r="J849" s="24"/>
      <c r="K849" s="24"/>
      <c r="L849" s="24"/>
      <c r="M849" s="24"/>
      <c r="N849" s="24"/>
      <c r="O849" s="24"/>
      <c r="P849" s="24"/>
      <c r="Q849" s="24"/>
      <c r="R849" s="24"/>
      <c r="S849" s="24"/>
      <c r="T849" s="24"/>
      <c r="U849" s="24"/>
      <c r="V849" s="24"/>
      <c r="W849" s="24"/>
      <c r="X849" s="24"/>
      <c r="Y849" s="24"/>
      <c r="Z849" s="24"/>
    </row>
    <row r="850" spans="1:26" ht="15.75" customHeight="1">
      <c r="A850" s="39"/>
      <c r="B850" s="24"/>
      <c r="C850" s="24"/>
      <c r="D850" s="24"/>
      <c r="E850" s="24"/>
      <c r="F850" s="24"/>
      <c r="G850" s="3"/>
      <c r="H850" s="24"/>
      <c r="I850" s="24"/>
      <c r="J850" s="24"/>
      <c r="K850" s="24"/>
      <c r="L850" s="24"/>
      <c r="M850" s="24"/>
      <c r="N850" s="24"/>
      <c r="O850" s="24"/>
      <c r="P850" s="24"/>
      <c r="Q850" s="24"/>
      <c r="R850" s="24"/>
      <c r="S850" s="24"/>
      <c r="T850" s="24"/>
      <c r="U850" s="24"/>
      <c r="V850" s="24"/>
      <c r="W850" s="24"/>
      <c r="X850" s="24"/>
      <c r="Y850" s="24"/>
      <c r="Z850" s="24"/>
    </row>
    <row r="851" spans="1:26" ht="15.75" customHeight="1">
      <c r="A851" s="39"/>
      <c r="B851" s="24"/>
      <c r="C851" s="24"/>
      <c r="D851" s="24"/>
      <c r="E851" s="24"/>
      <c r="F851" s="24"/>
      <c r="G851" s="3"/>
      <c r="H851" s="24"/>
      <c r="I851" s="24"/>
      <c r="J851" s="24"/>
      <c r="K851" s="24"/>
      <c r="L851" s="24"/>
      <c r="M851" s="24"/>
      <c r="N851" s="24"/>
      <c r="O851" s="24"/>
      <c r="P851" s="24"/>
      <c r="Q851" s="24"/>
      <c r="R851" s="24"/>
      <c r="S851" s="24"/>
      <c r="T851" s="24"/>
      <c r="U851" s="24"/>
      <c r="V851" s="24"/>
      <c r="W851" s="24"/>
      <c r="X851" s="24"/>
      <c r="Y851" s="24"/>
      <c r="Z851" s="24"/>
    </row>
    <row r="852" spans="1:26" ht="15.75" customHeight="1">
      <c r="A852" s="39"/>
      <c r="B852" s="24"/>
      <c r="C852" s="24"/>
      <c r="D852" s="24"/>
      <c r="E852" s="24"/>
      <c r="F852" s="24"/>
      <c r="G852" s="3"/>
      <c r="H852" s="24"/>
      <c r="I852" s="24"/>
      <c r="J852" s="24"/>
      <c r="K852" s="24"/>
      <c r="L852" s="24"/>
      <c r="M852" s="24"/>
      <c r="N852" s="24"/>
      <c r="O852" s="24"/>
      <c r="P852" s="24"/>
      <c r="Q852" s="24"/>
      <c r="R852" s="24"/>
      <c r="S852" s="24"/>
      <c r="T852" s="24"/>
      <c r="U852" s="24"/>
      <c r="V852" s="24"/>
      <c r="W852" s="24"/>
      <c r="X852" s="24"/>
      <c r="Y852" s="24"/>
      <c r="Z852" s="24"/>
    </row>
    <row r="853" spans="1:26" ht="15.75" customHeight="1">
      <c r="A853" s="39"/>
      <c r="B853" s="24"/>
      <c r="C853" s="24"/>
      <c r="D853" s="24"/>
      <c r="E853" s="24"/>
      <c r="F853" s="24"/>
      <c r="G853" s="3"/>
      <c r="H853" s="24"/>
      <c r="I853" s="24"/>
      <c r="J853" s="24"/>
      <c r="K853" s="24"/>
      <c r="L853" s="24"/>
      <c r="M853" s="24"/>
      <c r="N853" s="24"/>
      <c r="O853" s="24"/>
      <c r="P853" s="24"/>
      <c r="Q853" s="24"/>
      <c r="R853" s="24"/>
      <c r="S853" s="24"/>
      <c r="T853" s="24"/>
      <c r="U853" s="24"/>
      <c r="V853" s="24"/>
      <c r="W853" s="24"/>
      <c r="X853" s="24"/>
      <c r="Y853" s="24"/>
      <c r="Z853" s="24"/>
    </row>
    <row r="854" spans="1:26" ht="15.75" customHeight="1">
      <c r="A854" s="39"/>
      <c r="B854" s="24"/>
      <c r="C854" s="24"/>
      <c r="D854" s="24"/>
      <c r="E854" s="24"/>
      <c r="F854" s="24"/>
      <c r="G854" s="3"/>
      <c r="H854" s="24"/>
      <c r="I854" s="24"/>
      <c r="J854" s="24"/>
      <c r="K854" s="24"/>
      <c r="L854" s="24"/>
      <c r="M854" s="24"/>
      <c r="N854" s="24"/>
      <c r="O854" s="24"/>
      <c r="P854" s="24"/>
      <c r="Q854" s="24"/>
      <c r="R854" s="24"/>
      <c r="S854" s="24"/>
      <c r="T854" s="24"/>
      <c r="U854" s="24"/>
      <c r="V854" s="24"/>
      <c r="W854" s="24"/>
      <c r="X854" s="24"/>
      <c r="Y854" s="24"/>
      <c r="Z854" s="24"/>
    </row>
    <row r="855" spans="1:26" ht="15.75" customHeight="1">
      <c r="A855" s="39"/>
      <c r="B855" s="24"/>
      <c r="C855" s="24"/>
      <c r="D855" s="24"/>
      <c r="E855" s="24"/>
      <c r="F855" s="24"/>
      <c r="G855" s="3"/>
      <c r="H855" s="24"/>
      <c r="I855" s="24"/>
      <c r="J855" s="24"/>
      <c r="K855" s="24"/>
      <c r="L855" s="24"/>
      <c r="M855" s="24"/>
      <c r="N855" s="24"/>
      <c r="O855" s="24"/>
      <c r="P855" s="24"/>
      <c r="Q855" s="24"/>
      <c r="R855" s="24"/>
      <c r="S855" s="24"/>
      <c r="T855" s="24"/>
      <c r="U855" s="24"/>
      <c r="V855" s="24"/>
      <c r="W855" s="24"/>
      <c r="X855" s="24"/>
      <c r="Y855" s="24"/>
      <c r="Z855" s="24"/>
    </row>
    <row r="856" spans="1:26" ht="15.75" customHeight="1">
      <c r="A856" s="39"/>
      <c r="B856" s="24"/>
      <c r="C856" s="24"/>
      <c r="D856" s="24"/>
      <c r="E856" s="24"/>
      <c r="F856" s="24"/>
      <c r="G856" s="3"/>
      <c r="H856" s="24"/>
      <c r="I856" s="24"/>
      <c r="J856" s="24"/>
      <c r="K856" s="24"/>
      <c r="L856" s="24"/>
      <c r="M856" s="24"/>
      <c r="N856" s="24"/>
      <c r="O856" s="24"/>
      <c r="P856" s="24"/>
      <c r="Q856" s="24"/>
      <c r="R856" s="24"/>
      <c r="S856" s="24"/>
      <c r="T856" s="24"/>
      <c r="U856" s="24"/>
      <c r="V856" s="24"/>
      <c r="W856" s="24"/>
      <c r="X856" s="24"/>
      <c r="Y856" s="24"/>
      <c r="Z856" s="24"/>
    </row>
    <row r="857" spans="1:26" ht="15.75" customHeight="1">
      <c r="A857" s="39"/>
      <c r="B857" s="24"/>
      <c r="C857" s="24"/>
      <c r="D857" s="24"/>
      <c r="E857" s="24"/>
      <c r="F857" s="24"/>
      <c r="G857" s="3"/>
      <c r="H857" s="24"/>
      <c r="I857" s="24"/>
      <c r="J857" s="24"/>
      <c r="K857" s="24"/>
      <c r="L857" s="24"/>
      <c r="M857" s="24"/>
      <c r="N857" s="24"/>
      <c r="O857" s="24"/>
      <c r="P857" s="24"/>
      <c r="Q857" s="24"/>
      <c r="R857" s="24"/>
      <c r="S857" s="24"/>
      <c r="T857" s="24"/>
      <c r="U857" s="24"/>
      <c r="V857" s="24"/>
      <c r="W857" s="24"/>
      <c r="X857" s="24"/>
      <c r="Y857" s="24"/>
      <c r="Z857" s="24"/>
    </row>
    <row r="858" spans="1:26" ht="15.75" customHeight="1">
      <c r="A858" s="39"/>
      <c r="B858" s="24"/>
      <c r="C858" s="24"/>
      <c r="D858" s="24"/>
      <c r="E858" s="24"/>
      <c r="F858" s="24"/>
      <c r="G858" s="3"/>
      <c r="H858" s="24"/>
      <c r="I858" s="24"/>
      <c r="J858" s="24"/>
      <c r="K858" s="24"/>
      <c r="L858" s="24"/>
      <c r="M858" s="24"/>
      <c r="N858" s="24"/>
      <c r="O858" s="24"/>
      <c r="P858" s="24"/>
      <c r="Q858" s="24"/>
      <c r="R858" s="24"/>
      <c r="S858" s="24"/>
      <c r="T858" s="24"/>
      <c r="U858" s="24"/>
      <c r="V858" s="24"/>
      <c r="W858" s="24"/>
      <c r="X858" s="24"/>
      <c r="Y858" s="24"/>
      <c r="Z858" s="24"/>
    </row>
    <row r="859" spans="1:26" ht="15.75" customHeight="1">
      <c r="A859" s="39"/>
      <c r="B859" s="24"/>
      <c r="C859" s="24"/>
      <c r="D859" s="24"/>
      <c r="E859" s="24"/>
      <c r="F859" s="24"/>
      <c r="G859" s="3"/>
      <c r="H859" s="24"/>
      <c r="I859" s="24"/>
      <c r="J859" s="24"/>
      <c r="K859" s="24"/>
      <c r="L859" s="24"/>
      <c r="M859" s="24"/>
      <c r="N859" s="24"/>
      <c r="O859" s="24"/>
      <c r="P859" s="24"/>
      <c r="Q859" s="24"/>
      <c r="R859" s="24"/>
      <c r="S859" s="24"/>
      <c r="T859" s="24"/>
      <c r="U859" s="24"/>
      <c r="V859" s="24"/>
      <c r="W859" s="24"/>
      <c r="X859" s="24"/>
      <c r="Y859" s="24"/>
      <c r="Z859" s="24"/>
    </row>
    <row r="860" spans="1:26" ht="15.75" customHeight="1">
      <c r="A860" s="39"/>
      <c r="B860" s="24"/>
      <c r="C860" s="24"/>
      <c r="D860" s="24"/>
      <c r="E860" s="24"/>
      <c r="F860" s="24"/>
      <c r="G860" s="3"/>
      <c r="H860" s="24"/>
      <c r="I860" s="24"/>
      <c r="J860" s="24"/>
      <c r="K860" s="24"/>
      <c r="L860" s="24"/>
      <c r="M860" s="24"/>
      <c r="N860" s="24"/>
      <c r="O860" s="24"/>
      <c r="P860" s="24"/>
      <c r="Q860" s="24"/>
      <c r="R860" s="24"/>
      <c r="S860" s="24"/>
      <c r="T860" s="24"/>
      <c r="U860" s="24"/>
      <c r="V860" s="24"/>
      <c r="W860" s="24"/>
      <c r="X860" s="24"/>
      <c r="Y860" s="24"/>
      <c r="Z860" s="24"/>
    </row>
    <row r="861" spans="1:26" ht="15.75" customHeight="1">
      <c r="A861" s="39"/>
      <c r="B861" s="24"/>
      <c r="C861" s="24"/>
      <c r="D861" s="24"/>
      <c r="E861" s="24"/>
      <c r="F861" s="24"/>
      <c r="G861" s="3"/>
      <c r="H861" s="24"/>
      <c r="I861" s="24"/>
      <c r="J861" s="24"/>
      <c r="K861" s="24"/>
      <c r="L861" s="24"/>
      <c r="M861" s="24"/>
      <c r="N861" s="24"/>
      <c r="O861" s="24"/>
      <c r="P861" s="24"/>
      <c r="Q861" s="24"/>
      <c r="R861" s="24"/>
      <c r="S861" s="24"/>
      <c r="T861" s="24"/>
      <c r="U861" s="24"/>
      <c r="V861" s="24"/>
      <c r="W861" s="24"/>
      <c r="X861" s="24"/>
      <c r="Y861" s="24"/>
      <c r="Z861" s="24"/>
    </row>
    <row r="862" spans="1:26" ht="15.75" customHeight="1">
      <c r="A862" s="39"/>
      <c r="B862" s="24"/>
      <c r="C862" s="24"/>
      <c r="D862" s="24"/>
      <c r="E862" s="24"/>
      <c r="F862" s="24"/>
      <c r="G862" s="3"/>
      <c r="H862" s="24"/>
      <c r="I862" s="24"/>
      <c r="J862" s="24"/>
      <c r="K862" s="24"/>
      <c r="L862" s="24"/>
      <c r="M862" s="24"/>
      <c r="N862" s="24"/>
      <c r="O862" s="24"/>
      <c r="P862" s="24"/>
      <c r="Q862" s="24"/>
      <c r="R862" s="24"/>
      <c r="S862" s="24"/>
      <c r="T862" s="24"/>
      <c r="U862" s="24"/>
      <c r="V862" s="24"/>
      <c r="W862" s="24"/>
      <c r="X862" s="24"/>
      <c r="Y862" s="24"/>
      <c r="Z862" s="24"/>
    </row>
    <row r="863" spans="1:26" ht="15.75" customHeight="1">
      <c r="A863" s="39"/>
      <c r="B863" s="24"/>
      <c r="C863" s="24"/>
      <c r="D863" s="24"/>
      <c r="E863" s="24"/>
      <c r="F863" s="24"/>
      <c r="G863" s="3"/>
      <c r="H863" s="24"/>
      <c r="I863" s="24"/>
      <c r="J863" s="24"/>
      <c r="K863" s="24"/>
      <c r="L863" s="24"/>
      <c r="M863" s="24"/>
      <c r="N863" s="24"/>
      <c r="O863" s="24"/>
      <c r="P863" s="24"/>
      <c r="Q863" s="24"/>
      <c r="R863" s="24"/>
      <c r="S863" s="24"/>
      <c r="T863" s="24"/>
      <c r="U863" s="24"/>
      <c r="V863" s="24"/>
      <c r="W863" s="24"/>
      <c r="X863" s="24"/>
      <c r="Y863" s="24"/>
      <c r="Z863" s="24"/>
    </row>
    <row r="864" spans="1:26" ht="15.75" customHeight="1">
      <c r="A864" s="39"/>
      <c r="B864" s="24"/>
      <c r="C864" s="24"/>
      <c r="D864" s="24"/>
      <c r="E864" s="24"/>
      <c r="F864" s="24"/>
      <c r="G864" s="3"/>
      <c r="H864" s="24"/>
      <c r="I864" s="24"/>
      <c r="J864" s="24"/>
      <c r="K864" s="24"/>
      <c r="L864" s="24"/>
      <c r="M864" s="24"/>
      <c r="N864" s="24"/>
      <c r="O864" s="24"/>
      <c r="P864" s="24"/>
      <c r="Q864" s="24"/>
      <c r="R864" s="24"/>
      <c r="S864" s="24"/>
      <c r="T864" s="24"/>
      <c r="U864" s="24"/>
      <c r="V864" s="24"/>
      <c r="W864" s="24"/>
      <c r="X864" s="24"/>
      <c r="Y864" s="24"/>
      <c r="Z864" s="24"/>
    </row>
    <row r="865" spans="1:26" ht="15.75" customHeight="1">
      <c r="A865" s="39"/>
      <c r="B865" s="24"/>
      <c r="C865" s="24"/>
      <c r="D865" s="24"/>
      <c r="E865" s="24"/>
      <c r="F865" s="24"/>
      <c r="G865" s="3"/>
      <c r="H865" s="24"/>
      <c r="I865" s="24"/>
      <c r="J865" s="24"/>
      <c r="K865" s="24"/>
      <c r="L865" s="24"/>
      <c r="M865" s="24"/>
      <c r="N865" s="24"/>
      <c r="O865" s="24"/>
      <c r="P865" s="24"/>
      <c r="Q865" s="24"/>
      <c r="R865" s="24"/>
      <c r="S865" s="24"/>
      <c r="T865" s="24"/>
      <c r="U865" s="24"/>
      <c r="V865" s="24"/>
      <c r="W865" s="24"/>
      <c r="X865" s="24"/>
      <c r="Y865" s="24"/>
      <c r="Z865" s="24"/>
    </row>
    <row r="866" spans="1:26" ht="15.75" customHeight="1">
      <c r="A866" s="39"/>
      <c r="B866" s="24"/>
      <c r="C866" s="24"/>
      <c r="D866" s="24"/>
      <c r="E866" s="24"/>
      <c r="F866" s="24"/>
      <c r="G866" s="3"/>
      <c r="H866" s="24"/>
      <c r="I866" s="24"/>
      <c r="J866" s="24"/>
      <c r="K866" s="24"/>
      <c r="L866" s="24"/>
      <c r="M866" s="24"/>
      <c r="N866" s="24"/>
      <c r="O866" s="24"/>
      <c r="P866" s="24"/>
      <c r="Q866" s="24"/>
      <c r="R866" s="24"/>
      <c r="S866" s="24"/>
      <c r="T866" s="24"/>
      <c r="U866" s="24"/>
      <c r="V866" s="24"/>
      <c r="W866" s="24"/>
      <c r="X866" s="24"/>
      <c r="Y866" s="24"/>
      <c r="Z866" s="24"/>
    </row>
    <row r="867" spans="1:26" ht="15.75" customHeight="1">
      <c r="A867" s="39"/>
      <c r="B867" s="24"/>
      <c r="C867" s="24"/>
      <c r="D867" s="24"/>
      <c r="E867" s="24"/>
      <c r="F867" s="24"/>
      <c r="G867" s="3"/>
      <c r="H867" s="24"/>
      <c r="I867" s="24"/>
      <c r="J867" s="24"/>
      <c r="K867" s="24"/>
      <c r="L867" s="24"/>
      <c r="M867" s="24"/>
      <c r="N867" s="24"/>
      <c r="O867" s="24"/>
      <c r="P867" s="24"/>
      <c r="Q867" s="24"/>
      <c r="R867" s="24"/>
      <c r="S867" s="24"/>
      <c r="T867" s="24"/>
      <c r="U867" s="24"/>
      <c r="V867" s="24"/>
      <c r="W867" s="24"/>
      <c r="X867" s="24"/>
      <c r="Y867" s="24"/>
      <c r="Z867" s="24"/>
    </row>
    <row r="868" spans="1:26" ht="15.75" customHeight="1">
      <c r="A868" s="39"/>
      <c r="B868" s="24"/>
      <c r="C868" s="24"/>
      <c r="D868" s="24"/>
      <c r="E868" s="24"/>
      <c r="F868" s="24"/>
      <c r="G868" s="3"/>
      <c r="H868" s="24"/>
      <c r="I868" s="24"/>
      <c r="J868" s="24"/>
      <c r="K868" s="24"/>
      <c r="L868" s="24"/>
      <c r="M868" s="24"/>
      <c r="N868" s="24"/>
      <c r="O868" s="24"/>
      <c r="P868" s="24"/>
      <c r="Q868" s="24"/>
      <c r="R868" s="24"/>
      <c r="S868" s="24"/>
      <c r="T868" s="24"/>
      <c r="U868" s="24"/>
      <c r="V868" s="24"/>
      <c r="W868" s="24"/>
      <c r="X868" s="24"/>
      <c r="Y868" s="24"/>
      <c r="Z868" s="24"/>
    </row>
    <row r="869" spans="1:26" ht="15.75" customHeight="1">
      <c r="A869" s="39"/>
      <c r="B869" s="24"/>
      <c r="C869" s="24"/>
      <c r="D869" s="24"/>
      <c r="E869" s="24"/>
      <c r="F869" s="24"/>
      <c r="G869" s="3"/>
      <c r="H869" s="24"/>
      <c r="I869" s="24"/>
      <c r="J869" s="24"/>
      <c r="K869" s="24"/>
      <c r="L869" s="24"/>
      <c r="M869" s="24"/>
      <c r="N869" s="24"/>
      <c r="O869" s="24"/>
      <c r="P869" s="24"/>
      <c r="Q869" s="24"/>
      <c r="R869" s="24"/>
      <c r="S869" s="24"/>
      <c r="T869" s="24"/>
      <c r="U869" s="24"/>
      <c r="V869" s="24"/>
      <c r="W869" s="24"/>
      <c r="X869" s="24"/>
      <c r="Y869" s="24"/>
      <c r="Z869" s="24"/>
    </row>
    <row r="870" spans="1:26" ht="15.75" customHeight="1">
      <c r="A870" s="39"/>
      <c r="B870" s="24"/>
      <c r="C870" s="24"/>
      <c r="D870" s="24"/>
      <c r="E870" s="24"/>
      <c r="F870" s="24"/>
      <c r="G870" s="3"/>
      <c r="H870" s="24"/>
      <c r="I870" s="24"/>
      <c r="J870" s="24"/>
      <c r="K870" s="24"/>
      <c r="L870" s="24"/>
      <c r="M870" s="24"/>
      <c r="N870" s="24"/>
      <c r="O870" s="24"/>
      <c r="P870" s="24"/>
      <c r="Q870" s="24"/>
      <c r="R870" s="24"/>
      <c r="S870" s="24"/>
      <c r="T870" s="24"/>
      <c r="U870" s="24"/>
      <c r="V870" s="24"/>
      <c r="W870" s="24"/>
      <c r="X870" s="24"/>
      <c r="Y870" s="24"/>
      <c r="Z870" s="24"/>
    </row>
    <row r="871" spans="1:26" ht="15.75" customHeight="1">
      <c r="A871" s="39"/>
      <c r="B871" s="24"/>
      <c r="C871" s="24"/>
      <c r="D871" s="24"/>
      <c r="E871" s="24"/>
      <c r="F871" s="24"/>
      <c r="G871" s="3"/>
      <c r="H871" s="24"/>
      <c r="I871" s="24"/>
      <c r="J871" s="24"/>
      <c r="K871" s="24"/>
      <c r="L871" s="24"/>
      <c r="M871" s="24"/>
      <c r="N871" s="24"/>
      <c r="O871" s="24"/>
      <c r="P871" s="24"/>
      <c r="Q871" s="24"/>
      <c r="R871" s="24"/>
      <c r="S871" s="24"/>
      <c r="T871" s="24"/>
      <c r="U871" s="24"/>
      <c r="V871" s="24"/>
      <c r="W871" s="24"/>
      <c r="X871" s="24"/>
      <c r="Y871" s="24"/>
      <c r="Z871" s="24"/>
    </row>
    <row r="872" spans="1:26" ht="15.75" customHeight="1">
      <c r="A872" s="39"/>
      <c r="B872" s="24"/>
      <c r="C872" s="24"/>
      <c r="D872" s="24"/>
      <c r="E872" s="24"/>
      <c r="F872" s="24"/>
      <c r="G872" s="3"/>
      <c r="H872" s="24"/>
      <c r="I872" s="24"/>
      <c r="J872" s="24"/>
      <c r="K872" s="24"/>
      <c r="L872" s="24"/>
      <c r="M872" s="24"/>
      <c r="N872" s="24"/>
      <c r="O872" s="24"/>
      <c r="P872" s="24"/>
      <c r="Q872" s="24"/>
      <c r="R872" s="24"/>
      <c r="S872" s="24"/>
      <c r="T872" s="24"/>
      <c r="U872" s="24"/>
      <c r="V872" s="24"/>
      <c r="W872" s="24"/>
      <c r="X872" s="24"/>
      <c r="Y872" s="24"/>
      <c r="Z872" s="24"/>
    </row>
    <row r="873" spans="1:26" ht="15.75" customHeight="1">
      <c r="A873" s="39"/>
      <c r="B873" s="24"/>
      <c r="C873" s="24"/>
      <c r="D873" s="24"/>
      <c r="E873" s="24"/>
      <c r="F873" s="24"/>
      <c r="G873" s="3"/>
      <c r="H873" s="24"/>
      <c r="I873" s="24"/>
      <c r="J873" s="24"/>
      <c r="K873" s="24"/>
      <c r="L873" s="24"/>
      <c r="M873" s="24"/>
      <c r="N873" s="24"/>
      <c r="O873" s="24"/>
      <c r="P873" s="24"/>
      <c r="Q873" s="24"/>
      <c r="R873" s="24"/>
      <c r="S873" s="24"/>
      <c r="T873" s="24"/>
      <c r="U873" s="24"/>
      <c r="V873" s="24"/>
      <c r="W873" s="24"/>
      <c r="X873" s="24"/>
      <c r="Y873" s="24"/>
      <c r="Z873" s="24"/>
    </row>
    <row r="874" spans="1:26" ht="15.75" customHeight="1">
      <c r="A874" s="39"/>
      <c r="B874" s="24"/>
      <c r="C874" s="24"/>
      <c r="D874" s="24"/>
      <c r="E874" s="24"/>
      <c r="F874" s="24"/>
      <c r="G874" s="3"/>
      <c r="H874" s="24"/>
      <c r="I874" s="24"/>
      <c r="J874" s="24"/>
      <c r="K874" s="24"/>
      <c r="L874" s="24"/>
      <c r="M874" s="24"/>
      <c r="N874" s="24"/>
      <c r="O874" s="24"/>
      <c r="P874" s="24"/>
      <c r="Q874" s="24"/>
      <c r="R874" s="24"/>
      <c r="S874" s="24"/>
      <c r="T874" s="24"/>
      <c r="U874" s="24"/>
      <c r="V874" s="24"/>
      <c r="W874" s="24"/>
      <c r="X874" s="24"/>
      <c r="Y874" s="24"/>
      <c r="Z874" s="24"/>
    </row>
    <row r="875" spans="1:26" ht="15.75" customHeight="1">
      <c r="A875" s="39"/>
      <c r="B875" s="24"/>
      <c r="C875" s="24"/>
      <c r="D875" s="24"/>
      <c r="E875" s="24"/>
      <c r="F875" s="24"/>
      <c r="G875" s="3"/>
      <c r="H875" s="24"/>
      <c r="I875" s="24"/>
      <c r="J875" s="24"/>
      <c r="K875" s="24"/>
      <c r="L875" s="24"/>
      <c r="M875" s="24"/>
      <c r="N875" s="24"/>
      <c r="O875" s="24"/>
      <c r="P875" s="24"/>
      <c r="Q875" s="24"/>
      <c r="R875" s="24"/>
      <c r="S875" s="24"/>
      <c r="T875" s="24"/>
      <c r="U875" s="24"/>
      <c r="V875" s="24"/>
      <c r="W875" s="24"/>
      <c r="X875" s="24"/>
      <c r="Y875" s="24"/>
      <c r="Z875" s="24"/>
    </row>
    <row r="876" spans="1:26" ht="15.75" customHeight="1">
      <c r="A876" s="39"/>
      <c r="B876" s="24"/>
      <c r="C876" s="24"/>
      <c r="D876" s="24"/>
      <c r="E876" s="24"/>
      <c r="F876" s="24"/>
      <c r="G876" s="3"/>
      <c r="H876" s="24"/>
      <c r="I876" s="24"/>
      <c r="J876" s="24"/>
      <c r="K876" s="24"/>
      <c r="L876" s="24"/>
      <c r="M876" s="24"/>
      <c r="N876" s="24"/>
      <c r="O876" s="24"/>
      <c r="P876" s="24"/>
      <c r="Q876" s="24"/>
      <c r="R876" s="24"/>
      <c r="S876" s="24"/>
      <c r="T876" s="24"/>
      <c r="U876" s="24"/>
      <c r="V876" s="24"/>
      <c r="W876" s="24"/>
      <c r="X876" s="24"/>
      <c r="Y876" s="24"/>
      <c r="Z876" s="24"/>
    </row>
    <row r="877" spans="1:26" ht="15.75" customHeight="1">
      <c r="A877" s="39"/>
      <c r="B877" s="24"/>
      <c r="C877" s="24"/>
      <c r="D877" s="24"/>
      <c r="E877" s="24"/>
      <c r="F877" s="24"/>
      <c r="G877" s="3"/>
      <c r="H877" s="24"/>
      <c r="I877" s="24"/>
      <c r="J877" s="24"/>
      <c r="K877" s="24"/>
      <c r="L877" s="24"/>
      <c r="M877" s="24"/>
      <c r="N877" s="24"/>
      <c r="O877" s="24"/>
      <c r="P877" s="24"/>
      <c r="Q877" s="24"/>
      <c r="R877" s="24"/>
      <c r="S877" s="24"/>
      <c r="T877" s="24"/>
      <c r="U877" s="24"/>
      <c r="V877" s="24"/>
      <c r="W877" s="24"/>
      <c r="X877" s="24"/>
      <c r="Y877" s="24"/>
      <c r="Z877" s="24"/>
    </row>
    <row r="878" spans="1:26" ht="15.75" customHeight="1">
      <c r="A878" s="39"/>
      <c r="B878" s="24"/>
      <c r="C878" s="24"/>
      <c r="D878" s="24"/>
      <c r="E878" s="24"/>
      <c r="F878" s="24"/>
      <c r="G878" s="3"/>
      <c r="H878" s="24"/>
      <c r="I878" s="24"/>
      <c r="J878" s="24"/>
      <c r="K878" s="24"/>
      <c r="L878" s="24"/>
      <c r="M878" s="24"/>
      <c r="N878" s="24"/>
      <c r="O878" s="24"/>
      <c r="P878" s="24"/>
      <c r="Q878" s="24"/>
      <c r="R878" s="24"/>
      <c r="S878" s="24"/>
      <c r="T878" s="24"/>
      <c r="U878" s="24"/>
      <c r="V878" s="24"/>
      <c r="W878" s="24"/>
      <c r="X878" s="24"/>
      <c r="Y878" s="24"/>
      <c r="Z878" s="24"/>
    </row>
    <row r="879" spans="1:26" ht="15.75" customHeight="1">
      <c r="A879" s="39"/>
      <c r="B879" s="24"/>
      <c r="C879" s="24"/>
      <c r="D879" s="24"/>
      <c r="E879" s="24"/>
      <c r="F879" s="24"/>
      <c r="G879" s="3"/>
      <c r="H879" s="24"/>
      <c r="I879" s="24"/>
      <c r="J879" s="24"/>
      <c r="K879" s="24"/>
      <c r="L879" s="24"/>
      <c r="M879" s="24"/>
      <c r="N879" s="24"/>
      <c r="O879" s="24"/>
      <c r="P879" s="24"/>
      <c r="Q879" s="24"/>
      <c r="R879" s="24"/>
      <c r="S879" s="24"/>
      <c r="T879" s="24"/>
      <c r="U879" s="24"/>
      <c r="V879" s="24"/>
      <c r="W879" s="24"/>
      <c r="X879" s="24"/>
      <c r="Y879" s="24"/>
      <c r="Z879" s="24"/>
    </row>
    <row r="880" spans="1:26" ht="15.75" customHeight="1">
      <c r="A880" s="39"/>
      <c r="B880" s="24"/>
      <c r="C880" s="24"/>
      <c r="D880" s="24"/>
      <c r="E880" s="24"/>
      <c r="F880" s="24"/>
      <c r="G880" s="3"/>
      <c r="H880" s="24"/>
      <c r="I880" s="24"/>
      <c r="J880" s="24"/>
      <c r="K880" s="24"/>
      <c r="L880" s="24"/>
      <c r="M880" s="24"/>
      <c r="N880" s="24"/>
      <c r="O880" s="24"/>
      <c r="P880" s="24"/>
      <c r="Q880" s="24"/>
      <c r="R880" s="24"/>
      <c r="S880" s="24"/>
      <c r="T880" s="24"/>
      <c r="U880" s="24"/>
      <c r="V880" s="24"/>
      <c r="W880" s="24"/>
      <c r="X880" s="24"/>
      <c r="Y880" s="24"/>
      <c r="Z880" s="24"/>
    </row>
    <row r="881" spans="1:26" ht="15.75" customHeight="1">
      <c r="A881" s="39"/>
      <c r="B881" s="24"/>
      <c r="C881" s="24"/>
      <c r="D881" s="24"/>
      <c r="E881" s="24"/>
      <c r="F881" s="24"/>
      <c r="G881" s="3"/>
      <c r="H881" s="24"/>
      <c r="I881" s="24"/>
      <c r="J881" s="24"/>
      <c r="K881" s="24"/>
      <c r="L881" s="24"/>
      <c r="M881" s="24"/>
      <c r="N881" s="24"/>
      <c r="O881" s="24"/>
      <c r="P881" s="24"/>
      <c r="Q881" s="24"/>
      <c r="R881" s="24"/>
      <c r="S881" s="24"/>
      <c r="T881" s="24"/>
      <c r="U881" s="24"/>
      <c r="V881" s="24"/>
      <c r="W881" s="24"/>
      <c r="X881" s="24"/>
      <c r="Y881" s="24"/>
      <c r="Z881" s="24"/>
    </row>
    <row r="882" spans="1:26" ht="15.75" customHeight="1">
      <c r="A882" s="39"/>
      <c r="B882" s="24"/>
      <c r="C882" s="24"/>
      <c r="D882" s="24"/>
      <c r="E882" s="24"/>
      <c r="F882" s="24"/>
      <c r="G882" s="3"/>
      <c r="H882" s="24"/>
      <c r="I882" s="24"/>
      <c r="J882" s="24"/>
      <c r="K882" s="24"/>
      <c r="L882" s="24"/>
      <c r="M882" s="24"/>
      <c r="N882" s="24"/>
      <c r="O882" s="24"/>
      <c r="P882" s="24"/>
      <c r="Q882" s="24"/>
      <c r="R882" s="24"/>
      <c r="S882" s="24"/>
      <c r="T882" s="24"/>
      <c r="U882" s="24"/>
      <c r="V882" s="24"/>
      <c r="W882" s="24"/>
      <c r="X882" s="24"/>
      <c r="Y882" s="24"/>
      <c r="Z882" s="24"/>
    </row>
    <row r="883" spans="1:26" ht="15.75" customHeight="1">
      <c r="A883" s="39"/>
      <c r="B883" s="24"/>
      <c r="C883" s="24"/>
      <c r="D883" s="24"/>
      <c r="E883" s="24"/>
      <c r="F883" s="24"/>
      <c r="G883" s="3"/>
      <c r="H883" s="24"/>
      <c r="I883" s="24"/>
      <c r="J883" s="24"/>
      <c r="K883" s="24"/>
      <c r="L883" s="24"/>
      <c r="M883" s="24"/>
      <c r="N883" s="24"/>
      <c r="O883" s="24"/>
      <c r="P883" s="24"/>
      <c r="Q883" s="24"/>
      <c r="R883" s="24"/>
      <c r="S883" s="24"/>
      <c r="T883" s="24"/>
      <c r="U883" s="24"/>
      <c r="V883" s="24"/>
      <c r="W883" s="24"/>
      <c r="X883" s="24"/>
      <c r="Y883" s="24"/>
      <c r="Z883" s="24"/>
    </row>
    <row r="884" spans="1:26" ht="15.75" customHeight="1">
      <c r="A884" s="39"/>
      <c r="B884" s="24"/>
      <c r="C884" s="24"/>
      <c r="D884" s="24"/>
      <c r="E884" s="24"/>
      <c r="F884" s="24"/>
      <c r="G884" s="3"/>
      <c r="H884" s="24"/>
      <c r="I884" s="24"/>
      <c r="J884" s="24"/>
      <c r="K884" s="24"/>
      <c r="L884" s="24"/>
      <c r="M884" s="24"/>
      <c r="N884" s="24"/>
      <c r="O884" s="24"/>
      <c r="P884" s="24"/>
      <c r="Q884" s="24"/>
      <c r="R884" s="24"/>
      <c r="S884" s="24"/>
      <c r="T884" s="24"/>
      <c r="U884" s="24"/>
      <c r="V884" s="24"/>
      <c r="W884" s="24"/>
      <c r="X884" s="24"/>
      <c r="Y884" s="24"/>
      <c r="Z884" s="24"/>
    </row>
    <row r="885" spans="1:26" ht="15.75" customHeight="1">
      <c r="A885" s="39"/>
      <c r="B885" s="24"/>
      <c r="C885" s="24"/>
      <c r="D885" s="24"/>
      <c r="E885" s="24"/>
      <c r="F885" s="24"/>
      <c r="G885" s="3"/>
      <c r="H885" s="24"/>
      <c r="I885" s="24"/>
      <c r="J885" s="24"/>
      <c r="K885" s="24"/>
      <c r="L885" s="24"/>
      <c r="M885" s="24"/>
      <c r="N885" s="24"/>
      <c r="O885" s="24"/>
      <c r="P885" s="24"/>
      <c r="Q885" s="24"/>
      <c r="R885" s="24"/>
      <c r="S885" s="24"/>
      <c r="T885" s="24"/>
      <c r="U885" s="24"/>
      <c r="V885" s="24"/>
      <c r="W885" s="24"/>
      <c r="X885" s="24"/>
      <c r="Y885" s="24"/>
      <c r="Z885" s="24"/>
    </row>
    <row r="886" spans="1:26" ht="15.75" customHeight="1">
      <c r="A886" s="39"/>
      <c r="B886" s="24"/>
      <c r="C886" s="24"/>
      <c r="D886" s="24"/>
      <c r="E886" s="24"/>
      <c r="F886" s="24"/>
      <c r="G886" s="3"/>
      <c r="H886" s="24"/>
      <c r="I886" s="24"/>
      <c r="J886" s="24"/>
      <c r="K886" s="24"/>
      <c r="L886" s="24"/>
      <c r="M886" s="24"/>
      <c r="N886" s="24"/>
      <c r="O886" s="24"/>
      <c r="P886" s="24"/>
      <c r="Q886" s="24"/>
      <c r="R886" s="24"/>
      <c r="S886" s="24"/>
      <c r="T886" s="24"/>
      <c r="U886" s="24"/>
      <c r="V886" s="24"/>
      <c r="W886" s="24"/>
      <c r="X886" s="24"/>
      <c r="Y886" s="24"/>
      <c r="Z886" s="24"/>
    </row>
    <row r="887" spans="1:26" ht="15.75" customHeight="1">
      <c r="A887" s="39"/>
      <c r="B887" s="24"/>
      <c r="C887" s="24"/>
      <c r="D887" s="24"/>
      <c r="E887" s="24"/>
      <c r="F887" s="24"/>
      <c r="G887" s="3"/>
      <c r="H887" s="24"/>
      <c r="I887" s="24"/>
      <c r="J887" s="24"/>
      <c r="K887" s="24"/>
      <c r="L887" s="24"/>
      <c r="M887" s="24"/>
      <c r="N887" s="24"/>
      <c r="O887" s="24"/>
      <c r="P887" s="24"/>
      <c r="Q887" s="24"/>
      <c r="R887" s="24"/>
      <c r="S887" s="24"/>
      <c r="T887" s="24"/>
      <c r="U887" s="24"/>
      <c r="V887" s="24"/>
      <c r="W887" s="24"/>
      <c r="X887" s="24"/>
      <c r="Y887" s="24"/>
      <c r="Z887" s="24"/>
    </row>
    <row r="888" spans="1:26" ht="15.75" customHeight="1">
      <c r="A888" s="39"/>
      <c r="B888" s="24"/>
      <c r="C888" s="24"/>
      <c r="D888" s="24"/>
      <c r="E888" s="24"/>
      <c r="F888" s="24"/>
      <c r="G888" s="3"/>
      <c r="H888" s="24"/>
      <c r="I888" s="24"/>
      <c r="J888" s="24"/>
      <c r="K888" s="24"/>
      <c r="L888" s="24"/>
      <c r="M888" s="24"/>
      <c r="N888" s="24"/>
      <c r="O888" s="24"/>
      <c r="P888" s="24"/>
      <c r="Q888" s="24"/>
      <c r="R888" s="24"/>
      <c r="S888" s="24"/>
      <c r="T888" s="24"/>
      <c r="U888" s="24"/>
      <c r="V888" s="24"/>
      <c r="W888" s="24"/>
      <c r="X888" s="24"/>
      <c r="Y888" s="24"/>
      <c r="Z888" s="24"/>
    </row>
    <row r="889" spans="1:26" ht="15.75" customHeight="1">
      <c r="A889" s="39"/>
      <c r="B889" s="24"/>
      <c r="C889" s="24"/>
      <c r="D889" s="24"/>
      <c r="E889" s="24"/>
      <c r="F889" s="24"/>
      <c r="G889" s="3"/>
      <c r="H889" s="24"/>
      <c r="I889" s="24"/>
      <c r="J889" s="24"/>
      <c r="K889" s="24"/>
      <c r="L889" s="24"/>
      <c r="M889" s="24"/>
      <c r="N889" s="24"/>
      <c r="O889" s="24"/>
      <c r="P889" s="24"/>
      <c r="Q889" s="24"/>
      <c r="R889" s="24"/>
      <c r="S889" s="24"/>
      <c r="T889" s="24"/>
      <c r="U889" s="24"/>
      <c r="V889" s="24"/>
      <c r="W889" s="24"/>
      <c r="X889" s="24"/>
      <c r="Y889" s="24"/>
      <c r="Z889" s="24"/>
    </row>
    <row r="890" spans="1:26" ht="15.75" customHeight="1">
      <c r="A890" s="39"/>
      <c r="B890" s="24"/>
      <c r="C890" s="24"/>
      <c r="D890" s="24"/>
      <c r="E890" s="24"/>
      <c r="F890" s="24"/>
      <c r="G890" s="3"/>
      <c r="H890" s="24"/>
      <c r="I890" s="24"/>
      <c r="J890" s="24"/>
      <c r="K890" s="24"/>
      <c r="L890" s="24"/>
      <c r="M890" s="24"/>
      <c r="N890" s="24"/>
      <c r="O890" s="24"/>
      <c r="P890" s="24"/>
      <c r="Q890" s="24"/>
      <c r="R890" s="24"/>
      <c r="S890" s="24"/>
      <c r="T890" s="24"/>
      <c r="U890" s="24"/>
      <c r="V890" s="24"/>
      <c r="W890" s="24"/>
      <c r="X890" s="24"/>
      <c r="Y890" s="24"/>
      <c r="Z890" s="24"/>
    </row>
    <row r="891" spans="1:26" ht="15.75" customHeight="1">
      <c r="A891" s="39"/>
      <c r="B891" s="24"/>
      <c r="C891" s="24"/>
      <c r="D891" s="24"/>
      <c r="E891" s="24"/>
      <c r="F891" s="24"/>
      <c r="G891" s="3"/>
      <c r="H891" s="24"/>
      <c r="I891" s="24"/>
      <c r="J891" s="24"/>
      <c r="K891" s="24"/>
      <c r="L891" s="24"/>
      <c r="M891" s="24"/>
      <c r="N891" s="24"/>
      <c r="O891" s="24"/>
      <c r="P891" s="24"/>
      <c r="Q891" s="24"/>
      <c r="R891" s="24"/>
      <c r="S891" s="24"/>
      <c r="T891" s="24"/>
      <c r="U891" s="24"/>
      <c r="V891" s="24"/>
      <c r="W891" s="24"/>
      <c r="X891" s="24"/>
      <c r="Y891" s="24"/>
      <c r="Z891" s="24"/>
    </row>
    <row r="892" spans="1:26" ht="15.75" customHeight="1">
      <c r="A892" s="39"/>
      <c r="B892" s="24"/>
      <c r="C892" s="24"/>
      <c r="D892" s="24"/>
      <c r="E892" s="24"/>
      <c r="F892" s="24"/>
      <c r="G892" s="3"/>
      <c r="H892" s="24"/>
      <c r="I892" s="24"/>
      <c r="J892" s="24"/>
      <c r="K892" s="24"/>
      <c r="L892" s="24"/>
      <c r="M892" s="24"/>
      <c r="N892" s="24"/>
      <c r="O892" s="24"/>
      <c r="P892" s="24"/>
      <c r="Q892" s="24"/>
      <c r="R892" s="24"/>
      <c r="S892" s="24"/>
      <c r="T892" s="24"/>
      <c r="U892" s="24"/>
      <c r="V892" s="24"/>
      <c r="W892" s="24"/>
      <c r="X892" s="24"/>
      <c r="Y892" s="24"/>
      <c r="Z892" s="24"/>
    </row>
    <row r="893" spans="1:26" ht="15.75" customHeight="1">
      <c r="A893" s="39"/>
      <c r="B893" s="24"/>
      <c r="C893" s="24"/>
      <c r="D893" s="24"/>
      <c r="E893" s="24"/>
      <c r="F893" s="24"/>
      <c r="G893" s="3"/>
      <c r="H893" s="24"/>
      <c r="I893" s="24"/>
      <c r="J893" s="24"/>
      <c r="K893" s="24"/>
      <c r="L893" s="24"/>
      <c r="M893" s="24"/>
      <c r="N893" s="24"/>
      <c r="O893" s="24"/>
      <c r="P893" s="24"/>
      <c r="Q893" s="24"/>
      <c r="R893" s="24"/>
      <c r="S893" s="24"/>
      <c r="T893" s="24"/>
      <c r="U893" s="24"/>
      <c r="V893" s="24"/>
      <c r="W893" s="24"/>
      <c r="X893" s="24"/>
      <c r="Y893" s="24"/>
      <c r="Z893" s="24"/>
    </row>
    <row r="894" spans="1:26" ht="15.75" customHeight="1">
      <c r="A894" s="39"/>
      <c r="B894" s="24"/>
      <c r="C894" s="24"/>
      <c r="D894" s="24"/>
      <c r="E894" s="24"/>
      <c r="F894" s="24"/>
      <c r="G894" s="3"/>
      <c r="H894" s="24"/>
      <c r="I894" s="24"/>
      <c r="J894" s="24"/>
      <c r="K894" s="24"/>
      <c r="L894" s="24"/>
      <c r="M894" s="24"/>
      <c r="N894" s="24"/>
      <c r="O894" s="24"/>
      <c r="P894" s="24"/>
      <c r="Q894" s="24"/>
      <c r="R894" s="24"/>
      <c r="S894" s="24"/>
      <c r="T894" s="24"/>
      <c r="U894" s="24"/>
      <c r="V894" s="24"/>
      <c r="W894" s="24"/>
      <c r="X894" s="24"/>
      <c r="Y894" s="24"/>
      <c r="Z894" s="24"/>
    </row>
    <row r="895" spans="1:26" ht="15.75" customHeight="1">
      <c r="A895" s="39"/>
      <c r="B895" s="24"/>
      <c r="C895" s="24"/>
      <c r="D895" s="24"/>
      <c r="E895" s="24"/>
      <c r="F895" s="24"/>
      <c r="G895" s="3"/>
      <c r="H895" s="24"/>
      <c r="I895" s="24"/>
      <c r="J895" s="24"/>
      <c r="K895" s="24"/>
      <c r="L895" s="24"/>
      <c r="M895" s="24"/>
      <c r="N895" s="24"/>
      <c r="O895" s="24"/>
      <c r="P895" s="24"/>
      <c r="Q895" s="24"/>
      <c r="R895" s="24"/>
      <c r="S895" s="24"/>
      <c r="T895" s="24"/>
      <c r="U895" s="24"/>
      <c r="V895" s="24"/>
      <c r="W895" s="24"/>
      <c r="X895" s="24"/>
      <c r="Y895" s="24"/>
      <c r="Z895" s="24"/>
    </row>
    <row r="896" spans="1:26" ht="15.75" customHeight="1">
      <c r="A896" s="39"/>
      <c r="B896" s="24"/>
      <c r="C896" s="24"/>
      <c r="D896" s="24"/>
      <c r="E896" s="24"/>
      <c r="F896" s="24"/>
      <c r="G896" s="3"/>
      <c r="H896" s="24"/>
      <c r="I896" s="24"/>
      <c r="J896" s="24"/>
      <c r="K896" s="24"/>
      <c r="L896" s="24"/>
      <c r="M896" s="24"/>
      <c r="N896" s="24"/>
      <c r="O896" s="24"/>
      <c r="P896" s="24"/>
      <c r="Q896" s="24"/>
      <c r="R896" s="24"/>
      <c r="S896" s="24"/>
      <c r="T896" s="24"/>
      <c r="U896" s="24"/>
      <c r="V896" s="24"/>
      <c r="W896" s="24"/>
      <c r="X896" s="24"/>
      <c r="Y896" s="24"/>
      <c r="Z896" s="24"/>
    </row>
    <row r="897" spans="1:26" ht="15.75" customHeight="1">
      <c r="A897" s="39"/>
      <c r="B897" s="24"/>
      <c r="C897" s="24"/>
      <c r="D897" s="24"/>
      <c r="E897" s="24"/>
      <c r="F897" s="24"/>
      <c r="G897" s="3"/>
      <c r="H897" s="24"/>
      <c r="I897" s="24"/>
      <c r="J897" s="24"/>
      <c r="K897" s="24"/>
      <c r="L897" s="24"/>
      <c r="M897" s="24"/>
      <c r="N897" s="24"/>
      <c r="O897" s="24"/>
      <c r="P897" s="24"/>
      <c r="Q897" s="24"/>
      <c r="R897" s="24"/>
      <c r="S897" s="24"/>
      <c r="T897" s="24"/>
      <c r="U897" s="24"/>
      <c r="V897" s="24"/>
      <c r="W897" s="24"/>
      <c r="X897" s="24"/>
      <c r="Y897" s="24"/>
      <c r="Z897" s="24"/>
    </row>
    <row r="898" spans="1:26" ht="15.75" customHeight="1">
      <c r="A898" s="39"/>
      <c r="B898" s="24"/>
      <c r="C898" s="24"/>
      <c r="D898" s="24"/>
      <c r="E898" s="24"/>
      <c r="F898" s="24"/>
      <c r="G898" s="3"/>
      <c r="H898" s="24"/>
      <c r="I898" s="24"/>
      <c r="J898" s="24"/>
      <c r="K898" s="24"/>
      <c r="L898" s="24"/>
      <c r="M898" s="24"/>
      <c r="N898" s="24"/>
      <c r="O898" s="24"/>
      <c r="P898" s="24"/>
      <c r="Q898" s="24"/>
      <c r="R898" s="24"/>
      <c r="S898" s="24"/>
      <c r="T898" s="24"/>
      <c r="U898" s="24"/>
      <c r="V898" s="24"/>
      <c r="W898" s="24"/>
      <c r="X898" s="24"/>
      <c r="Y898" s="24"/>
      <c r="Z898" s="24"/>
    </row>
    <row r="899" spans="1:26" ht="15.75" customHeight="1">
      <c r="A899" s="39"/>
      <c r="B899" s="24"/>
      <c r="C899" s="24"/>
      <c r="D899" s="24"/>
      <c r="E899" s="24"/>
      <c r="F899" s="24"/>
      <c r="G899" s="3"/>
      <c r="H899" s="24"/>
      <c r="I899" s="24"/>
      <c r="J899" s="24"/>
      <c r="K899" s="24"/>
      <c r="L899" s="24"/>
      <c r="M899" s="24"/>
      <c r="N899" s="24"/>
      <c r="O899" s="24"/>
      <c r="P899" s="24"/>
      <c r="Q899" s="24"/>
      <c r="R899" s="24"/>
      <c r="S899" s="24"/>
      <c r="T899" s="24"/>
      <c r="U899" s="24"/>
      <c r="V899" s="24"/>
      <c r="W899" s="24"/>
      <c r="X899" s="24"/>
      <c r="Y899" s="24"/>
      <c r="Z899" s="24"/>
    </row>
    <row r="900" spans="1:26" ht="15.75" customHeight="1">
      <c r="A900" s="39"/>
      <c r="B900" s="24"/>
      <c r="C900" s="24"/>
      <c r="D900" s="24"/>
      <c r="E900" s="24"/>
      <c r="F900" s="24"/>
      <c r="G900" s="3"/>
      <c r="H900" s="24"/>
      <c r="I900" s="24"/>
      <c r="J900" s="24"/>
      <c r="K900" s="24"/>
      <c r="L900" s="24"/>
      <c r="M900" s="24"/>
      <c r="N900" s="24"/>
      <c r="O900" s="24"/>
      <c r="P900" s="24"/>
      <c r="Q900" s="24"/>
      <c r="R900" s="24"/>
      <c r="S900" s="24"/>
      <c r="T900" s="24"/>
      <c r="U900" s="24"/>
      <c r="V900" s="24"/>
      <c r="W900" s="24"/>
      <c r="X900" s="24"/>
      <c r="Y900" s="24"/>
      <c r="Z900" s="24"/>
    </row>
    <row r="901" spans="1:26" ht="15.75" customHeight="1">
      <c r="A901" s="39"/>
      <c r="B901" s="24"/>
      <c r="C901" s="24"/>
      <c r="D901" s="24"/>
      <c r="E901" s="24"/>
      <c r="F901" s="24"/>
      <c r="G901" s="3"/>
      <c r="H901" s="24"/>
      <c r="I901" s="24"/>
      <c r="J901" s="24"/>
      <c r="K901" s="24"/>
      <c r="L901" s="24"/>
      <c r="M901" s="24"/>
      <c r="N901" s="24"/>
      <c r="O901" s="24"/>
      <c r="P901" s="24"/>
      <c r="Q901" s="24"/>
      <c r="R901" s="24"/>
      <c r="S901" s="24"/>
      <c r="T901" s="24"/>
      <c r="U901" s="24"/>
      <c r="V901" s="24"/>
      <c r="W901" s="24"/>
      <c r="X901" s="24"/>
      <c r="Y901" s="24"/>
      <c r="Z901" s="24"/>
    </row>
    <row r="902" spans="1:26" ht="15.75" customHeight="1">
      <c r="A902" s="39"/>
      <c r="B902" s="24"/>
      <c r="C902" s="24"/>
      <c r="D902" s="24"/>
      <c r="E902" s="24"/>
      <c r="F902" s="24"/>
      <c r="G902" s="3"/>
      <c r="H902" s="24"/>
      <c r="I902" s="24"/>
      <c r="J902" s="24"/>
      <c r="K902" s="24"/>
      <c r="L902" s="24"/>
      <c r="M902" s="24"/>
      <c r="N902" s="24"/>
      <c r="O902" s="24"/>
      <c r="P902" s="24"/>
      <c r="Q902" s="24"/>
      <c r="R902" s="24"/>
      <c r="S902" s="24"/>
      <c r="T902" s="24"/>
      <c r="U902" s="24"/>
      <c r="V902" s="24"/>
      <c r="W902" s="24"/>
      <c r="X902" s="24"/>
      <c r="Y902" s="24"/>
      <c r="Z902" s="24"/>
    </row>
    <row r="903" spans="1:26" ht="15.75" customHeight="1">
      <c r="A903" s="39"/>
      <c r="B903" s="24"/>
      <c r="C903" s="24"/>
      <c r="D903" s="24"/>
      <c r="E903" s="24"/>
      <c r="F903" s="24"/>
      <c r="G903" s="3"/>
      <c r="H903" s="24"/>
      <c r="I903" s="24"/>
      <c r="J903" s="24"/>
      <c r="K903" s="24"/>
      <c r="L903" s="24"/>
      <c r="M903" s="24"/>
      <c r="N903" s="24"/>
      <c r="O903" s="24"/>
      <c r="P903" s="24"/>
      <c r="Q903" s="24"/>
      <c r="R903" s="24"/>
      <c r="S903" s="24"/>
      <c r="T903" s="24"/>
      <c r="U903" s="24"/>
      <c r="V903" s="24"/>
      <c r="W903" s="24"/>
      <c r="X903" s="24"/>
      <c r="Y903" s="24"/>
      <c r="Z903" s="24"/>
    </row>
    <row r="904" spans="1:26" ht="15.75" customHeight="1">
      <c r="A904" s="39"/>
      <c r="B904" s="24"/>
      <c r="C904" s="24"/>
      <c r="D904" s="24"/>
      <c r="E904" s="24"/>
      <c r="F904" s="24"/>
      <c r="G904" s="3"/>
      <c r="H904" s="24"/>
      <c r="I904" s="24"/>
      <c r="J904" s="24"/>
      <c r="K904" s="24"/>
      <c r="L904" s="24"/>
      <c r="M904" s="24"/>
      <c r="N904" s="24"/>
      <c r="O904" s="24"/>
      <c r="P904" s="24"/>
      <c r="Q904" s="24"/>
      <c r="R904" s="24"/>
      <c r="S904" s="24"/>
      <c r="T904" s="24"/>
      <c r="U904" s="24"/>
      <c r="V904" s="24"/>
      <c r="W904" s="24"/>
      <c r="X904" s="24"/>
      <c r="Y904" s="24"/>
      <c r="Z904" s="24"/>
    </row>
    <row r="905" spans="1:26" ht="15.75" customHeight="1">
      <c r="A905" s="39"/>
      <c r="B905" s="24"/>
      <c r="C905" s="24"/>
      <c r="D905" s="24"/>
      <c r="E905" s="24"/>
      <c r="F905" s="24"/>
      <c r="G905" s="3"/>
      <c r="H905" s="24"/>
      <c r="I905" s="24"/>
      <c r="J905" s="24"/>
      <c r="K905" s="24"/>
      <c r="L905" s="24"/>
      <c r="M905" s="24"/>
      <c r="N905" s="24"/>
      <c r="O905" s="24"/>
      <c r="P905" s="24"/>
      <c r="Q905" s="24"/>
      <c r="R905" s="24"/>
      <c r="S905" s="24"/>
      <c r="T905" s="24"/>
      <c r="U905" s="24"/>
      <c r="V905" s="24"/>
      <c r="W905" s="24"/>
      <c r="X905" s="24"/>
      <c r="Y905" s="24"/>
      <c r="Z905" s="24"/>
    </row>
    <row r="906" spans="1:26" ht="15.75" customHeight="1">
      <c r="A906" s="39"/>
      <c r="B906" s="24"/>
      <c r="C906" s="24"/>
      <c r="D906" s="24"/>
      <c r="E906" s="24"/>
      <c r="F906" s="24"/>
      <c r="G906" s="3"/>
      <c r="H906" s="24"/>
      <c r="I906" s="24"/>
      <c r="J906" s="24"/>
      <c r="K906" s="24"/>
      <c r="L906" s="24"/>
      <c r="M906" s="24"/>
      <c r="N906" s="24"/>
      <c r="O906" s="24"/>
      <c r="P906" s="24"/>
      <c r="Q906" s="24"/>
      <c r="R906" s="24"/>
      <c r="S906" s="24"/>
      <c r="T906" s="24"/>
      <c r="U906" s="24"/>
      <c r="V906" s="24"/>
      <c r="W906" s="24"/>
      <c r="X906" s="24"/>
      <c r="Y906" s="24"/>
      <c r="Z906" s="24"/>
    </row>
    <row r="907" spans="1:26" ht="15.75" customHeight="1">
      <c r="A907" s="39"/>
      <c r="B907" s="24"/>
      <c r="C907" s="24"/>
      <c r="D907" s="24"/>
      <c r="E907" s="24"/>
      <c r="F907" s="24"/>
      <c r="G907" s="3"/>
      <c r="H907" s="24"/>
      <c r="I907" s="24"/>
      <c r="J907" s="24"/>
      <c r="K907" s="24"/>
      <c r="L907" s="24"/>
      <c r="M907" s="24"/>
      <c r="N907" s="24"/>
      <c r="O907" s="24"/>
      <c r="P907" s="24"/>
      <c r="Q907" s="24"/>
      <c r="R907" s="24"/>
      <c r="S907" s="24"/>
      <c r="T907" s="24"/>
      <c r="U907" s="24"/>
      <c r="V907" s="24"/>
      <c r="W907" s="24"/>
      <c r="X907" s="24"/>
      <c r="Y907" s="24"/>
      <c r="Z907" s="24"/>
    </row>
    <row r="908" spans="1:26" ht="15.75" customHeight="1">
      <c r="A908" s="39"/>
      <c r="B908" s="24"/>
      <c r="C908" s="24"/>
      <c r="D908" s="24"/>
      <c r="E908" s="24"/>
      <c r="F908" s="24"/>
      <c r="G908" s="3"/>
      <c r="H908" s="24"/>
      <c r="I908" s="24"/>
      <c r="J908" s="24"/>
      <c r="K908" s="24"/>
      <c r="L908" s="24"/>
      <c r="M908" s="24"/>
      <c r="N908" s="24"/>
      <c r="O908" s="24"/>
      <c r="P908" s="24"/>
      <c r="Q908" s="24"/>
      <c r="R908" s="24"/>
      <c r="S908" s="24"/>
      <c r="T908" s="24"/>
      <c r="U908" s="24"/>
      <c r="V908" s="24"/>
      <c r="W908" s="24"/>
      <c r="X908" s="24"/>
      <c r="Y908" s="24"/>
      <c r="Z908" s="24"/>
    </row>
    <row r="909" spans="1:26" ht="15.75" customHeight="1">
      <c r="A909" s="39"/>
      <c r="B909" s="24"/>
      <c r="C909" s="24"/>
      <c r="D909" s="24"/>
      <c r="E909" s="24"/>
      <c r="F909" s="24"/>
      <c r="G909" s="3"/>
      <c r="H909" s="24"/>
      <c r="I909" s="24"/>
      <c r="J909" s="24"/>
      <c r="K909" s="24"/>
      <c r="L909" s="24"/>
      <c r="M909" s="24"/>
      <c r="N909" s="24"/>
      <c r="O909" s="24"/>
      <c r="P909" s="24"/>
      <c r="Q909" s="24"/>
      <c r="R909" s="24"/>
      <c r="S909" s="24"/>
      <c r="T909" s="24"/>
      <c r="U909" s="24"/>
      <c r="V909" s="24"/>
      <c r="W909" s="24"/>
      <c r="X909" s="24"/>
      <c r="Y909" s="24"/>
      <c r="Z909" s="24"/>
    </row>
    <row r="910" spans="1:26" ht="15.75" customHeight="1">
      <c r="A910" s="39"/>
      <c r="B910" s="24"/>
      <c r="C910" s="24"/>
      <c r="D910" s="24"/>
      <c r="E910" s="24"/>
      <c r="F910" s="24"/>
      <c r="G910" s="3"/>
      <c r="H910" s="24"/>
      <c r="I910" s="24"/>
      <c r="J910" s="24"/>
      <c r="K910" s="24"/>
      <c r="L910" s="24"/>
      <c r="M910" s="24"/>
      <c r="N910" s="24"/>
      <c r="O910" s="24"/>
      <c r="P910" s="24"/>
      <c r="Q910" s="24"/>
      <c r="R910" s="24"/>
      <c r="S910" s="24"/>
      <c r="T910" s="24"/>
      <c r="U910" s="24"/>
      <c r="V910" s="24"/>
      <c r="W910" s="24"/>
      <c r="X910" s="24"/>
      <c r="Y910" s="24"/>
      <c r="Z910" s="24"/>
    </row>
    <row r="911" spans="1:26" ht="15.75" customHeight="1">
      <c r="A911" s="39"/>
      <c r="B911" s="24"/>
      <c r="C911" s="24"/>
      <c r="D911" s="24"/>
      <c r="E911" s="24"/>
      <c r="F911" s="24"/>
      <c r="G911" s="3"/>
      <c r="H911" s="24"/>
      <c r="I911" s="24"/>
      <c r="J911" s="24"/>
      <c r="K911" s="24"/>
      <c r="L911" s="24"/>
      <c r="M911" s="24"/>
      <c r="N911" s="24"/>
      <c r="O911" s="24"/>
      <c r="P911" s="24"/>
      <c r="Q911" s="24"/>
      <c r="R911" s="24"/>
      <c r="S911" s="24"/>
      <c r="T911" s="24"/>
      <c r="U911" s="24"/>
      <c r="V911" s="24"/>
      <c r="W911" s="24"/>
      <c r="X911" s="24"/>
      <c r="Y911" s="24"/>
      <c r="Z911" s="24"/>
    </row>
    <row r="912" spans="1:26" ht="15.75" customHeight="1">
      <c r="A912" s="39"/>
      <c r="B912" s="24"/>
      <c r="C912" s="24"/>
      <c r="D912" s="24"/>
      <c r="E912" s="24"/>
      <c r="F912" s="24"/>
      <c r="G912" s="3"/>
      <c r="H912" s="24"/>
      <c r="I912" s="24"/>
      <c r="J912" s="24"/>
      <c r="K912" s="24"/>
      <c r="L912" s="24"/>
      <c r="M912" s="24"/>
      <c r="N912" s="24"/>
      <c r="O912" s="24"/>
      <c r="P912" s="24"/>
      <c r="Q912" s="24"/>
      <c r="R912" s="24"/>
      <c r="S912" s="24"/>
      <c r="T912" s="24"/>
      <c r="U912" s="24"/>
      <c r="V912" s="24"/>
      <c r="W912" s="24"/>
      <c r="X912" s="24"/>
      <c r="Y912" s="24"/>
      <c r="Z912" s="24"/>
    </row>
    <row r="913" spans="1:26" ht="15.75" customHeight="1">
      <c r="A913" s="39"/>
      <c r="B913" s="24"/>
      <c r="C913" s="24"/>
      <c r="D913" s="24"/>
      <c r="E913" s="24"/>
      <c r="F913" s="24"/>
      <c r="G913" s="3"/>
      <c r="H913" s="24"/>
      <c r="I913" s="24"/>
      <c r="J913" s="24"/>
      <c r="K913" s="24"/>
      <c r="L913" s="24"/>
      <c r="M913" s="24"/>
      <c r="N913" s="24"/>
      <c r="O913" s="24"/>
      <c r="P913" s="24"/>
      <c r="Q913" s="24"/>
      <c r="R913" s="24"/>
      <c r="S913" s="24"/>
      <c r="T913" s="24"/>
      <c r="U913" s="24"/>
      <c r="V913" s="24"/>
      <c r="W913" s="24"/>
      <c r="X913" s="24"/>
      <c r="Y913" s="24"/>
      <c r="Z913" s="24"/>
    </row>
    <row r="914" spans="1:26" ht="15.75" customHeight="1">
      <c r="A914" s="39"/>
      <c r="B914" s="24"/>
      <c r="C914" s="24"/>
      <c r="D914" s="24"/>
      <c r="E914" s="24"/>
      <c r="F914" s="24"/>
      <c r="G914" s="3"/>
      <c r="H914" s="24"/>
      <c r="I914" s="24"/>
      <c r="J914" s="24"/>
      <c r="K914" s="24"/>
      <c r="L914" s="24"/>
      <c r="M914" s="24"/>
      <c r="N914" s="24"/>
      <c r="O914" s="24"/>
      <c r="P914" s="24"/>
      <c r="Q914" s="24"/>
      <c r="R914" s="24"/>
      <c r="S914" s="24"/>
      <c r="T914" s="24"/>
      <c r="U914" s="24"/>
      <c r="V914" s="24"/>
      <c r="W914" s="24"/>
      <c r="X914" s="24"/>
      <c r="Y914" s="24"/>
      <c r="Z914" s="24"/>
    </row>
    <row r="915" spans="1:26" ht="15.75" customHeight="1">
      <c r="A915" s="39"/>
      <c r="B915" s="24"/>
      <c r="C915" s="24"/>
      <c r="D915" s="24"/>
      <c r="E915" s="24"/>
      <c r="F915" s="24"/>
      <c r="G915" s="3"/>
      <c r="H915" s="24"/>
      <c r="I915" s="24"/>
      <c r="J915" s="24"/>
      <c r="K915" s="24"/>
      <c r="L915" s="24"/>
      <c r="M915" s="24"/>
      <c r="N915" s="24"/>
      <c r="O915" s="24"/>
      <c r="P915" s="24"/>
      <c r="Q915" s="24"/>
      <c r="R915" s="24"/>
      <c r="S915" s="24"/>
      <c r="T915" s="24"/>
      <c r="U915" s="24"/>
      <c r="V915" s="24"/>
      <c r="W915" s="24"/>
      <c r="X915" s="24"/>
      <c r="Y915" s="24"/>
      <c r="Z915" s="24"/>
    </row>
    <row r="916" spans="1:26" ht="15.75" customHeight="1">
      <c r="A916" s="39"/>
      <c r="B916" s="24"/>
      <c r="C916" s="24"/>
      <c r="D916" s="24"/>
      <c r="E916" s="24"/>
      <c r="F916" s="24"/>
      <c r="G916" s="3"/>
      <c r="H916" s="24"/>
      <c r="I916" s="24"/>
      <c r="J916" s="24"/>
      <c r="K916" s="24"/>
      <c r="L916" s="24"/>
      <c r="M916" s="24"/>
      <c r="N916" s="24"/>
      <c r="O916" s="24"/>
      <c r="P916" s="24"/>
      <c r="Q916" s="24"/>
      <c r="R916" s="24"/>
      <c r="S916" s="24"/>
      <c r="T916" s="24"/>
      <c r="U916" s="24"/>
      <c r="V916" s="24"/>
      <c r="W916" s="24"/>
      <c r="X916" s="24"/>
      <c r="Y916" s="24"/>
      <c r="Z916" s="24"/>
    </row>
    <row r="917" spans="1:26" ht="15.75" customHeight="1">
      <c r="A917" s="39"/>
      <c r="B917" s="24"/>
      <c r="C917" s="24"/>
      <c r="D917" s="24"/>
      <c r="E917" s="24"/>
      <c r="F917" s="24"/>
      <c r="G917" s="3"/>
      <c r="H917" s="24"/>
      <c r="I917" s="24"/>
      <c r="J917" s="24"/>
      <c r="K917" s="24"/>
      <c r="L917" s="24"/>
      <c r="M917" s="24"/>
      <c r="N917" s="24"/>
      <c r="O917" s="24"/>
      <c r="P917" s="24"/>
      <c r="Q917" s="24"/>
      <c r="R917" s="24"/>
      <c r="S917" s="24"/>
      <c r="T917" s="24"/>
      <c r="U917" s="24"/>
      <c r="V917" s="24"/>
      <c r="W917" s="24"/>
      <c r="X917" s="24"/>
      <c r="Y917" s="24"/>
      <c r="Z917" s="24"/>
    </row>
    <row r="918" spans="1:26" ht="15.75" customHeight="1">
      <c r="A918" s="39"/>
      <c r="B918" s="24"/>
      <c r="C918" s="24"/>
      <c r="D918" s="24"/>
      <c r="E918" s="24"/>
      <c r="F918" s="24"/>
      <c r="G918" s="3"/>
      <c r="H918" s="24"/>
      <c r="I918" s="24"/>
      <c r="J918" s="24"/>
      <c r="K918" s="24"/>
      <c r="L918" s="24"/>
      <c r="M918" s="24"/>
      <c r="N918" s="24"/>
      <c r="O918" s="24"/>
      <c r="P918" s="24"/>
      <c r="Q918" s="24"/>
      <c r="R918" s="24"/>
      <c r="S918" s="24"/>
      <c r="T918" s="24"/>
      <c r="U918" s="24"/>
      <c r="V918" s="24"/>
      <c r="W918" s="24"/>
      <c r="X918" s="24"/>
      <c r="Y918" s="24"/>
      <c r="Z918" s="24"/>
    </row>
    <row r="919" spans="1:26" ht="15.75" customHeight="1">
      <c r="A919" s="39"/>
      <c r="B919" s="24"/>
      <c r="C919" s="24"/>
      <c r="D919" s="24"/>
      <c r="E919" s="24"/>
      <c r="F919" s="24"/>
      <c r="G919" s="3"/>
      <c r="H919" s="24"/>
      <c r="I919" s="24"/>
      <c r="J919" s="24"/>
      <c r="K919" s="24"/>
      <c r="L919" s="24"/>
      <c r="M919" s="24"/>
      <c r="N919" s="24"/>
      <c r="O919" s="24"/>
      <c r="P919" s="24"/>
      <c r="Q919" s="24"/>
      <c r="R919" s="24"/>
      <c r="S919" s="24"/>
      <c r="T919" s="24"/>
      <c r="U919" s="24"/>
      <c r="V919" s="24"/>
      <c r="W919" s="24"/>
      <c r="X919" s="24"/>
      <c r="Y919" s="24"/>
      <c r="Z919" s="24"/>
    </row>
    <row r="920" spans="1:26" ht="15.75" customHeight="1">
      <c r="A920" s="39"/>
      <c r="B920" s="24"/>
      <c r="C920" s="24"/>
      <c r="D920" s="24"/>
      <c r="E920" s="24"/>
      <c r="F920" s="24"/>
      <c r="G920" s="3"/>
      <c r="H920" s="24"/>
      <c r="I920" s="24"/>
      <c r="J920" s="24"/>
      <c r="K920" s="24"/>
      <c r="L920" s="24"/>
      <c r="M920" s="24"/>
      <c r="N920" s="24"/>
      <c r="O920" s="24"/>
      <c r="P920" s="24"/>
      <c r="Q920" s="24"/>
      <c r="R920" s="24"/>
      <c r="S920" s="24"/>
      <c r="T920" s="24"/>
      <c r="U920" s="24"/>
      <c r="V920" s="24"/>
      <c r="W920" s="24"/>
      <c r="X920" s="24"/>
      <c r="Y920" s="24"/>
      <c r="Z920" s="24"/>
    </row>
    <row r="921" spans="1:26" ht="15.75" customHeight="1">
      <c r="A921" s="39"/>
      <c r="B921" s="24"/>
      <c r="C921" s="24"/>
      <c r="D921" s="24"/>
      <c r="E921" s="24"/>
      <c r="F921" s="24"/>
      <c r="G921" s="3"/>
      <c r="H921" s="24"/>
      <c r="I921" s="24"/>
      <c r="J921" s="24"/>
      <c r="K921" s="24"/>
      <c r="L921" s="24"/>
      <c r="M921" s="24"/>
      <c r="N921" s="24"/>
      <c r="O921" s="24"/>
      <c r="P921" s="24"/>
      <c r="Q921" s="24"/>
      <c r="R921" s="24"/>
      <c r="S921" s="24"/>
      <c r="T921" s="24"/>
      <c r="U921" s="24"/>
      <c r="V921" s="24"/>
      <c r="W921" s="24"/>
      <c r="X921" s="24"/>
      <c r="Y921" s="24"/>
      <c r="Z921" s="24"/>
    </row>
    <row r="922" spans="1:26" ht="15.75" customHeight="1">
      <c r="A922" s="39"/>
      <c r="B922" s="24"/>
      <c r="C922" s="24"/>
      <c r="D922" s="24"/>
      <c r="E922" s="24"/>
      <c r="F922" s="24"/>
      <c r="G922" s="3"/>
      <c r="H922" s="24"/>
      <c r="I922" s="24"/>
      <c r="J922" s="24"/>
      <c r="K922" s="24"/>
      <c r="L922" s="24"/>
      <c r="M922" s="24"/>
      <c r="N922" s="24"/>
      <c r="O922" s="24"/>
      <c r="P922" s="24"/>
      <c r="Q922" s="24"/>
      <c r="R922" s="24"/>
      <c r="S922" s="24"/>
      <c r="T922" s="24"/>
      <c r="U922" s="24"/>
      <c r="V922" s="24"/>
      <c r="W922" s="24"/>
      <c r="X922" s="24"/>
      <c r="Y922" s="24"/>
      <c r="Z922" s="24"/>
    </row>
    <row r="923" spans="1:26" ht="15.75" customHeight="1">
      <c r="A923" s="39"/>
      <c r="B923" s="24"/>
      <c r="C923" s="24"/>
      <c r="D923" s="24"/>
      <c r="E923" s="24"/>
      <c r="F923" s="24"/>
      <c r="G923" s="3"/>
      <c r="H923" s="24"/>
      <c r="I923" s="24"/>
      <c r="J923" s="24"/>
      <c r="K923" s="24"/>
      <c r="L923" s="24"/>
      <c r="M923" s="24"/>
      <c r="N923" s="24"/>
      <c r="O923" s="24"/>
      <c r="P923" s="24"/>
      <c r="Q923" s="24"/>
      <c r="R923" s="24"/>
      <c r="S923" s="24"/>
      <c r="T923" s="24"/>
      <c r="U923" s="24"/>
      <c r="V923" s="24"/>
      <c r="W923" s="24"/>
      <c r="X923" s="24"/>
      <c r="Y923" s="24"/>
      <c r="Z923" s="24"/>
    </row>
    <row r="924" spans="1:26" ht="15.75" customHeight="1">
      <c r="A924" s="39"/>
      <c r="B924" s="24"/>
      <c r="C924" s="24"/>
      <c r="D924" s="24"/>
      <c r="E924" s="24"/>
      <c r="F924" s="24"/>
      <c r="G924" s="3"/>
      <c r="H924" s="24"/>
      <c r="I924" s="24"/>
      <c r="J924" s="24"/>
      <c r="K924" s="24"/>
      <c r="L924" s="24"/>
      <c r="M924" s="24"/>
      <c r="N924" s="24"/>
      <c r="O924" s="24"/>
      <c r="P924" s="24"/>
      <c r="Q924" s="24"/>
      <c r="R924" s="24"/>
      <c r="S924" s="24"/>
      <c r="T924" s="24"/>
      <c r="U924" s="24"/>
      <c r="V924" s="24"/>
      <c r="W924" s="24"/>
      <c r="X924" s="24"/>
      <c r="Y924" s="24"/>
      <c r="Z924" s="24"/>
    </row>
    <row r="925" spans="1:26" ht="15.75" customHeight="1">
      <c r="A925" s="39"/>
      <c r="B925" s="24"/>
      <c r="C925" s="24"/>
      <c r="D925" s="24"/>
      <c r="E925" s="24"/>
      <c r="F925" s="24"/>
      <c r="G925" s="3"/>
      <c r="H925" s="24"/>
      <c r="I925" s="24"/>
      <c r="J925" s="24"/>
      <c r="K925" s="24"/>
      <c r="L925" s="24"/>
      <c r="M925" s="24"/>
      <c r="N925" s="24"/>
      <c r="O925" s="24"/>
      <c r="P925" s="24"/>
      <c r="Q925" s="24"/>
      <c r="R925" s="24"/>
      <c r="S925" s="24"/>
      <c r="T925" s="24"/>
      <c r="U925" s="24"/>
      <c r="V925" s="24"/>
      <c r="W925" s="24"/>
      <c r="X925" s="24"/>
      <c r="Y925" s="24"/>
      <c r="Z925" s="24"/>
    </row>
    <row r="926" spans="1:26" ht="15.75" customHeight="1">
      <c r="A926" s="39"/>
      <c r="B926" s="24"/>
      <c r="C926" s="24"/>
      <c r="D926" s="24"/>
      <c r="E926" s="24"/>
      <c r="F926" s="24"/>
      <c r="G926" s="3"/>
      <c r="H926" s="24"/>
      <c r="I926" s="24"/>
      <c r="J926" s="24"/>
      <c r="K926" s="24"/>
      <c r="L926" s="24"/>
      <c r="M926" s="24"/>
      <c r="N926" s="24"/>
      <c r="O926" s="24"/>
      <c r="P926" s="24"/>
      <c r="Q926" s="24"/>
      <c r="R926" s="24"/>
      <c r="S926" s="24"/>
      <c r="T926" s="24"/>
      <c r="U926" s="24"/>
      <c r="V926" s="24"/>
      <c r="W926" s="24"/>
      <c r="X926" s="24"/>
      <c r="Y926" s="24"/>
      <c r="Z926" s="24"/>
    </row>
    <row r="927" spans="1:26" ht="15.75" customHeight="1">
      <c r="A927" s="39"/>
      <c r="B927" s="24"/>
      <c r="C927" s="24"/>
      <c r="D927" s="24"/>
      <c r="E927" s="24"/>
      <c r="F927" s="24"/>
      <c r="G927" s="3"/>
      <c r="H927" s="24"/>
      <c r="I927" s="24"/>
      <c r="J927" s="24"/>
      <c r="K927" s="24"/>
      <c r="L927" s="24"/>
      <c r="M927" s="24"/>
      <c r="N927" s="24"/>
      <c r="O927" s="24"/>
      <c r="P927" s="24"/>
      <c r="Q927" s="24"/>
      <c r="R927" s="24"/>
      <c r="S927" s="24"/>
      <c r="T927" s="24"/>
      <c r="U927" s="24"/>
      <c r="V927" s="24"/>
      <c r="W927" s="24"/>
      <c r="X927" s="24"/>
      <c r="Y927" s="24"/>
      <c r="Z927" s="24"/>
    </row>
    <row r="928" spans="1:26" ht="15.75" customHeight="1">
      <c r="A928" s="39"/>
      <c r="B928" s="24"/>
      <c r="C928" s="24"/>
      <c r="D928" s="24"/>
      <c r="E928" s="24"/>
      <c r="F928" s="24"/>
      <c r="G928" s="3"/>
      <c r="H928" s="24"/>
      <c r="I928" s="24"/>
      <c r="J928" s="24"/>
      <c r="K928" s="24"/>
      <c r="L928" s="24"/>
      <c r="M928" s="24"/>
      <c r="N928" s="24"/>
      <c r="O928" s="24"/>
      <c r="P928" s="24"/>
      <c r="Q928" s="24"/>
      <c r="R928" s="24"/>
      <c r="S928" s="24"/>
      <c r="T928" s="24"/>
      <c r="U928" s="24"/>
      <c r="V928" s="24"/>
      <c r="W928" s="24"/>
      <c r="X928" s="24"/>
      <c r="Y928" s="24"/>
      <c r="Z928" s="24"/>
    </row>
    <row r="929" spans="1:26" ht="15.75" customHeight="1">
      <c r="A929" s="39"/>
      <c r="B929" s="24"/>
      <c r="C929" s="24"/>
      <c r="D929" s="24"/>
      <c r="E929" s="24"/>
      <c r="F929" s="24"/>
      <c r="G929" s="3"/>
      <c r="H929" s="24"/>
      <c r="I929" s="24"/>
      <c r="J929" s="24"/>
      <c r="K929" s="24"/>
      <c r="L929" s="24"/>
      <c r="M929" s="24"/>
      <c r="N929" s="24"/>
      <c r="O929" s="24"/>
      <c r="P929" s="24"/>
      <c r="Q929" s="24"/>
      <c r="R929" s="24"/>
      <c r="S929" s="24"/>
      <c r="T929" s="24"/>
      <c r="U929" s="24"/>
      <c r="V929" s="24"/>
      <c r="W929" s="24"/>
      <c r="X929" s="24"/>
      <c r="Y929" s="24"/>
      <c r="Z929" s="24"/>
    </row>
    <row r="930" spans="1:26" ht="15.75" customHeight="1">
      <c r="A930" s="39"/>
      <c r="B930" s="24"/>
      <c r="C930" s="24"/>
      <c r="D930" s="24"/>
      <c r="E930" s="24"/>
      <c r="F930" s="24"/>
      <c r="G930" s="3"/>
      <c r="H930" s="24"/>
      <c r="I930" s="24"/>
      <c r="J930" s="24"/>
      <c r="K930" s="24"/>
      <c r="L930" s="24"/>
      <c r="M930" s="24"/>
      <c r="N930" s="24"/>
      <c r="O930" s="24"/>
      <c r="P930" s="24"/>
      <c r="Q930" s="24"/>
      <c r="R930" s="24"/>
      <c r="S930" s="24"/>
      <c r="T930" s="24"/>
      <c r="U930" s="24"/>
      <c r="V930" s="24"/>
      <c r="W930" s="24"/>
      <c r="X930" s="24"/>
      <c r="Y930" s="24"/>
      <c r="Z930" s="24"/>
    </row>
    <row r="931" spans="1:26" ht="15.75" customHeight="1">
      <c r="A931" s="39"/>
      <c r="B931" s="24"/>
      <c r="C931" s="24"/>
      <c r="D931" s="24"/>
      <c r="E931" s="24"/>
      <c r="F931" s="24"/>
      <c r="G931" s="3"/>
      <c r="H931" s="24"/>
      <c r="I931" s="24"/>
      <c r="J931" s="24"/>
      <c r="K931" s="24"/>
      <c r="L931" s="24"/>
      <c r="M931" s="24"/>
      <c r="N931" s="24"/>
      <c r="O931" s="24"/>
      <c r="P931" s="24"/>
      <c r="Q931" s="24"/>
      <c r="R931" s="24"/>
      <c r="S931" s="24"/>
      <c r="T931" s="24"/>
      <c r="U931" s="24"/>
      <c r="V931" s="24"/>
      <c r="W931" s="24"/>
      <c r="X931" s="24"/>
      <c r="Y931" s="24"/>
      <c r="Z931" s="24"/>
    </row>
    <row r="932" spans="1:26" ht="15.75" customHeight="1">
      <c r="A932" s="39"/>
      <c r="B932" s="24"/>
      <c r="C932" s="24"/>
      <c r="D932" s="24"/>
      <c r="E932" s="24"/>
      <c r="F932" s="24"/>
      <c r="G932" s="3"/>
      <c r="H932" s="24"/>
      <c r="I932" s="24"/>
      <c r="J932" s="24"/>
      <c r="K932" s="24"/>
      <c r="L932" s="24"/>
      <c r="M932" s="24"/>
      <c r="N932" s="24"/>
      <c r="O932" s="24"/>
      <c r="P932" s="24"/>
      <c r="Q932" s="24"/>
      <c r="R932" s="24"/>
      <c r="S932" s="24"/>
      <c r="T932" s="24"/>
      <c r="U932" s="24"/>
      <c r="V932" s="24"/>
      <c r="W932" s="24"/>
      <c r="X932" s="24"/>
      <c r="Y932" s="24"/>
      <c r="Z932" s="24"/>
    </row>
    <row r="933" spans="1:26" ht="15.75" customHeight="1">
      <c r="A933" s="39"/>
      <c r="B933" s="24"/>
      <c r="C933" s="24"/>
      <c r="D933" s="24"/>
      <c r="E933" s="24"/>
      <c r="F933" s="24"/>
      <c r="G933" s="3"/>
      <c r="H933" s="24"/>
      <c r="I933" s="24"/>
      <c r="J933" s="24"/>
      <c r="K933" s="24"/>
      <c r="L933" s="24"/>
      <c r="M933" s="24"/>
      <c r="N933" s="24"/>
      <c r="O933" s="24"/>
      <c r="P933" s="24"/>
      <c r="Q933" s="24"/>
      <c r="R933" s="24"/>
      <c r="S933" s="24"/>
      <c r="T933" s="24"/>
      <c r="U933" s="24"/>
      <c r="V933" s="24"/>
      <c r="W933" s="24"/>
      <c r="X933" s="24"/>
      <c r="Y933" s="24"/>
      <c r="Z933" s="24"/>
    </row>
    <row r="934" spans="1:26" ht="15.75" customHeight="1">
      <c r="A934" s="39"/>
      <c r="B934" s="24"/>
      <c r="C934" s="24"/>
      <c r="D934" s="24"/>
      <c r="E934" s="24"/>
      <c r="F934" s="24"/>
      <c r="G934" s="3"/>
      <c r="H934" s="24"/>
      <c r="I934" s="24"/>
      <c r="J934" s="24"/>
      <c r="K934" s="24"/>
      <c r="L934" s="24"/>
      <c r="M934" s="24"/>
      <c r="N934" s="24"/>
      <c r="O934" s="24"/>
      <c r="P934" s="24"/>
      <c r="Q934" s="24"/>
      <c r="R934" s="24"/>
      <c r="S934" s="24"/>
      <c r="T934" s="24"/>
      <c r="U934" s="24"/>
      <c r="V934" s="24"/>
      <c r="W934" s="24"/>
      <c r="X934" s="24"/>
      <c r="Y934" s="24"/>
      <c r="Z934" s="24"/>
    </row>
    <row r="935" spans="1:26" ht="15.75" customHeight="1">
      <c r="A935" s="39"/>
      <c r="B935" s="24"/>
      <c r="C935" s="24"/>
      <c r="D935" s="24"/>
      <c r="E935" s="24"/>
      <c r="F935" s="24"/>
      <c r="G935" s="3"/>
      <c r="H935" s="24"/>
      <c r="I935" s="24"/>
      <c r="J935" s="24"/>
      <c r="K935" s="24"/>
      <c r="L935" s="24"/>
      <c r="M935" s="24"/>
      <c r="N935" s="24"/>
      <c r="O935" s="24"/>
      <c r="P935" s="24"/>
      <c r="Q935" s="24"/>
      <c r="R935" s="24"/>
      <c r="S935" s="24"/>
      <c r="T935" s="24"/>
      <c r="U935" s="24"/>
      <c r="V935" s="24"/>
      <c r="W935" s="24"/>
      <c r="X935" s="24"/>
      <c r="Y935" s="24"/>
      <c r="Z935" s="24"/>
    </row>
    <row r="936" spans="1:26" ht="15.75" customHeight="1">
      <c r="A936" s="39"/>
      <c r="B936" s="24"/>
      <c r="C936" s="24"/>
      <c r="D936" s="24"/>
      <c r="E936" s="24"/>
      <c r="F936" s="24"/>
      <c r="G936" s="3"/>
      <c r="H936" s="24"/>
      <c r="I936" s="24"/>
      <c r="J936" s="24"/>
      <c r="K936" s="24"/>
      <c r="L936" s="24"/>
      <c r="M936" s="24"/>
      <c r="N936" s="24"/>
      <c r="O936" s="24"/>
      <c r="P936" s="24"/>
      <c r="Q936" s="24"/>
      <c r="R936" s="24"/>
      <c r="S936" s="24"/>
      <c r="T936" s="24"/>
      <c r="U936" s="24"/>
      <c r="V936" s="24"/>
      <c r="W936" s="24"/>
      <c r="X936" s="24"/>
      <c r="Y936" s="24"/>
      <c r="Z936" s="24"/>
    </row>
    <row r="937" spans="1:26" ht="15.75" customHeight="1">
      <c r="A937" s="39"/>
      <c r="B937" s="24"/>
      <c r="C937" s="24"/>
      <c r="D937" s="24"/>
      <c r="E937" s="24"/>
      <c r="F937" s="24"/>
      <c r="G937" s="3"/>
      <c r="H937" s="24"/>
      <c r="I937" s="24"/>
      <c r="J937" s="24"/>
      <c r="K937" s="24"/>
      <c r="L937" s="24"/>
      <c r="M937" s="24"/>
      <c r="N937" s="24"/>
      <c r="O937" s="24"/>
      <c r="P937" s="24"/>
      <c r="Q937" s="24"/>
      <c r="R937" s="24"/>
      <c r="S937" s="24"/>
      <c r="T937" s="24"/>
      <c r="U937" s="24"/>
      <c r="V937" s="24"/>
      <c r="W937" s="24"/>
      <c r="X937" s="24"/>
      <c r="Y937" s="24"/>
      <c r="Z937" s="24"/>
    </row>
    <row r="938" spans="1:26" ht="15.75" customHeight="1">
      <c r="A938" s="39"/>
      <c r="B938" s="24"/>
      <c r="C938" s="24"/>
      <c r="D938" s="24"/>
      <c r="E938" s="24"/>
      <c r="F938" s="24"/>
      <c r="G938" s="3"/>
      <c r="H938" s="24"/>
      <c r="I938" s="24"/>
      <c r="J938" s="24"/>
      <c r="K938" s="24"/>
      <c r="L938" s="24"/>
      <c r="M938" s="24"/>
      <c r="N938" s="24"/>
      <c r="O938" s="24"/>
      <c r="P938" s="24"/>
      <c r="Q938" s="24"/>
      <c r="R938" s="24"/>
      <c r="S938" s="24"/>
      <c r="T938" s="24"/>
      <c r="U938" s="24"/>
      <c r="V938" s="24"/>
      <c r="W938" s="24"/>
      <c r="X938" s="24"/>
      <c r="Y938" s="24"/>
      <c r="Z938" s="24"/>
    </row>
    <row r="939" spans="1:26" ht="15.75" customHeight="1">
      <c r="A939" s="39"/>
      <c r="B939" s="24"/>
      <c r="C939" s="24"/>
      <c r="D939" s="24"/>
      <c r="E939" s="24"/>
      <c r="F939" s="24"/>
      <c r="G939" s="3"/>
      <c r="H939" s="24"/>
      <c r="I939" s="24"/>
      <c r="J939" s="24"/>
      <c r="K939" s="24"/>
      <c r="L939" s="24"/>
      <c r="M939" s="24"/>
      <c r="N939" s="24"/>
      <c r="O939" s="24"/>
      <c r="P939" s="24"/>
      <c r="Q939" s="24"/>
      <c r="R939" s="24"/>
      <c r="S939" s="24"/>
      <c r="T939" s="24"/>
      <c r="U939" s="24"/>
      <c r="V939" s="24"/>
      <c r="W939" s="24"/>
      <c r="X939" s="24"/>
      <c r="Y939" s="24"/>
      <c r="Z939" s="24"/>
    </row>
    <row r="940" spans="1:26" ht="15.75" customHeight="1">
      <c r="A940" s="39"/>
      <c r="B940" s="24"/>
      <c r="C940" s="24"/>
      <c r="D940" s="24"/>
      <c r="E940" s="24"/>
      <c r="F940" s="24"/>
      <c r="G940" s="3"/>
      <c r="H940" s="24"/>
      <c r="I940" s="24"/>
      <c r="J940" s="24"/>
      <c r="K940" s="24"/>
      <c r="L940" s="24"/>
      <c r="M940" s="24"/>
      <c r="N940" s="24"/>
      <c r="O940" s="24"/>
      <c r="P940" s="24"/>
      <c r="Q940" s="24"/>
      <c r="R940" s="24"/>
      <c r="S940" s="24"/>
      <c r="T940" s="24"/>
      <c r="U940" s="24"/>
      <c r="V940" s="24"/>
      <c r="W940" s="24"/>
      <c r="X940" s="24"/>
      <c r="Y940" s="24"/>
      <c r="Z940" s="24"/>
    </row>
    <row r="941" spans="1:26" ht="15.75" customHeight="1">
      <c r="A941" s="39"/>
      <c r="B941" s="24"/>
      <c r="C941" s="24"/>
      <c r="D941" s="24"/>
      <c r="E941" s="24"/>
      <c r="F941" s="24"/>
      <c r="G941" s="3"/>
      <c r="H941" s="24"/>
      <c r="I941" s="24"/>
      <c r="J941" s="24"/>
      <c r="K941" s="24"/>
      <c r="L941" s="24"/>
      <c r="M941" s="24"/>
      <c r="N941" s="24"/>
      <c r="O941" s="24"/>
      <c r="P941" s="24"/>
      <c r="Q941" s="24"/>
      <c r="R941" s="24"/>
      <c r="S941" s="24"/>
      <c r="T941" s="24"/>
      <c r="U941" s="24"/>
      <c r="V941" s="24"/>
      <c r="W941" s="24"/>
      <c r="X941" s="24"/>
      <c r="Y941" s="24"/>
      <c r="Z941" s="24"/>
    </row>
    <row r="942" spans="1:26" ht="15.75" customHeight="1">
      <c r="A942" s="39"/>
      <c r="B942" s="24"/>
      <c r="C942" s="24"/>
      <c r="D942" s="24"/>
      <c r="E942" s="24"/>
      <c r="F942" s="24"/>
      <c r="G942" s="3"/>
      <c r="H942" s="24"/>
      <c r="I942" s="24"/>
      <c r="J942" s="24"/>
      <c r="K942" s="24"/>
      <c r="L942" s="24"/>
      <c r="M942" s="24"/>
      <c r="N942" s="24"/>
      <c r="O942" s="24"/>
      <c r="P942" s="24"/>
      <c r="Q942" s="24"/>
      <c r="R942" s="24"/>
      <c r="S942" s="24"/>
      <c r="T942" s="24"/>
      <c r="U942" s="24"/>
      <c r="V942" s="24"/>
      <c r="W942" s="24"/>
      <c r="X942" s="24"/>
      <c r="Y942" s="24"/>
      <c r="Z942" s="24"/>
    </row>
    <row r="943" spans="1:26" ht="15.75" customHeight="1">
      <c r="A943" s="39"/>
      <c r="B943" s="24"/>
      <c r="C943" s="24"/>
      <c r="D943" s="24"/>
      <c r="E943" s="24"/>
      <c r="F943" s="24"/>
      <c r="G943" s="3"/>
      <c r="H943" s="24"/>
      <c r="I943" s="24"/>
      <c r="J943" s="24"/>
      <c r="K943" s="24"/>
      <c r="L943" s="24"/>
      <c r="M943" s="24"/>
      <c r="N943" s="24"/>
      <c r="O943" s="24"/>
      <c r="P943" s="24"/>
      <c r="Q943" s="24"/>
      <c r="R943" s="24"/>
      <c r="S943" s="24"/>
      <c r="T943" s="24"/>
      <c r="U943" s="24"/>
      <c r="V943" s="24"/>
      <c r="W943" s="24"/>
      <c r="X943" s="24"/>
      <c r="Y943" s="24"/>
      <c r="Z943" s="24"/>
    </row>
    <row r="944" spans="1:26" ht="15.75" customHeight="1">
      <c r="A944" s="39"/>
      <c r="B944" s="24"/>
      <c r="C944" s="24"/>
      <c r="D944" s="24"/>
      <c r="E944" s="24"/>
      <c r="F944" s="24"/>
      <c r="G944" s="3"/>
      <c r="H944" s="24"/>
      <c r="I944" s="24"/>
      <c r="J944" s="24"/>
      <c r="K944" s="24"/>
      <c r="L944" s="24"/>
      <c r="M944" s="24"/>
      <c r="N944" s="24"/>
      <c r="O944" s="24"/>
      <c r="P944" s="24"/>
      <c r="Q944" s="24"/>
      <c r="R944" s="24"/>
      <c r="S944" s="24"/>
      <c r="T944" s="24"/>
      <c r="U944" s="24"/>
      <c r="V944" s="24"/>
      <c r="W944" s="24"/>
      <c r="X944" s="24"/>
      <c r="Y944" s="24"/>
      <c r="Z944" s="24"/>
    </row>
    <row r="945" spans="1:26" ht="15.75" customHeight="1">
      <c r="A945" s="39"/>
      <c r="B945" s="24"/>
      <c r="C945" s="24"/>
      <c r="D945" s="24"/>
      <c r="E945" s="24"/>
      <c r="F945" s="24"/>
      <c r="G945" s="3"/>
      <c r="H945" s="24"/>
      <c r="I945" s="24"/>
      <c r="J945" s="24"/>
      <c r="K945" s="24"/>
      <c r="L945" s="24"/>
      <c r="M945" s="24"/>
      <c r="N945" s="24"/>
      <c r="O945" s="24"/>
      <c r="P945" s="24"/>
      <c r="Q945" s="24"/>
      <c r="R945" s="24"/>
      <c r="S945" s="24"/>
      <c r="T945" s="24"/>
      <c r="U945" s="24"/>
      <c r="V945" s="24"/>
      <c r="W945" s="24"/>
      <c r="X945" s="24"/>
      <c r="Y945" s="24"/>
      <c r="Z945" s="24"/>
    </row>
    <row r="946" spans="1:26" ht="15.75" customHeight="1">
      <c r="A946" s="39"/>
      <c r="B946" s="24"/>
      <c r="C946" s="24"/>
      <c r="D946" s="24"/>
      <c r="E946" s="24"/>
      <c r="F946" s="24"/>
      <c r="G946" s="3"/>
      <c r="H946" s="24"/>
      <c r="I946" s="24"/>
      <c r="J946" s="24"/>
      <c r="K946" s="24"/>
      <c r="L946" s="24"/>
      <c r="M946" s="24"/>
      <c r="N946" s="24"/>
      <c r="O946" s="24"/>
      <c r="P946" s="24"/>
      <c r="Q946" s="24"/>
      <c r="R946" s="24"/>
      <c r="S946" s="24"/>
      <c r="T946" s="24"/>
      <c r="U946" s="24"/>
      <c r="V946" s="24"/>
      <c r="W946" s="24"/>
      <c r="X946" s="24"/>
      <c r="Y946" s="24"/>
      <c r="Z946" s="24"/>
    </row>
    <row r="947" spans="1:26" ht="15.75" customHeight="1">
      <c r="A947" s="39"/>
      <c r="B947" s="24"/>
      <c r="C947" s="24"/>
      <c r="D947" s="24"/>
      <c r="E947" s="24"/>
      <c r="F947" s="24"/>
      <c r="G947" s="3"/>
      <c r="H947" s="24"/>
      <c r="I947" s="24"/>
      <c r="J947" s="24"/>
      <c r="K947" s="24"/>
      <c r="L947" s="24"/>
      <c r="M947" s="24"/>
      <c r="N947" s="24"/>
      <c r="O947" s="24"/>
      <c r="P947" s="24"/>
      <c r="Q947" s="24"/>
      <c r="R947" s="24"/>
      <c r="S947" s="24"/>
      <c r="T947" s="24"/>
      <c r="U947" s="24"/>
      <c r="V947" s="24"/>
      <c r="W947" s="24"/>
      <c r="X947" s="24"/>
      <c r="Y947" s="24"/>
      <c r="Z947" s="24"/>
    </row>
    <row r="948" spans="1:26" ht="15.75" customHeight="1">
      <c r="A948" s="39"/>
      <c r="B948" s="24"/>
      <c r="C948" s="24"/>
      <c r="D948" s="24"/>
      <c r="E948" s="24"/>
      <c r="F948" s="24"/>
      <c r="G948" s="3"/>
      <c r="H948" s="24"/>
      <c r="I948" s="24"/>
      <c r="J948" s="24"/>
      <c r="K948" s="24"/>
      <c r="L948" s="24"/>
      <c r="M948" s="24"/>
      <c r="N948" s="24"/>
      <c r="O948" s="24"/>
      <c r="P948" s="24"/>
      <c r="Q948" s="24"/>
      <c r="R948" s="24"/>
      <c r="S948" s="24"/>
      <c r="T948" s="24"/>
      <c r="U948" s="24"/>
      <c r="V948" s="24"/>
      <c r="W948" s="24"/>
      <c r="X948" s="24"/>
      <c r="Y948" s="24"/>
      <c r="Z948" s="24"/>
    </row>
    <row r="949" spans="1:26" ht="15.75" customHeight="1">
      <c r="A949" s="39"/>
      <c r="B949" s="24"/>
      <c r="C949" s="24"/>
      <c r="D949" s="24"/>
      <c r="E949" s="24"/>
      <c r="F949" s="24"/>
      <c r="G949" s="3"/>
      <c r="H949" s="24"/>
      <c r="I949" s="24"/>
      <c r="J949" s="24"/>
      <c r="K949" s="24"/>
      <c r="L949" s="24"/>
      <c r="M949" s="24"/>
      <c r="N949" s="24"/>
      <c r="O949" s="24"/>
      <c r="P949" s="24"/>
      <c r="Q949" s="24"/>
      <c r="R949" s="24"/>
      <c r="S949" s="24"/>
      <c r="T949" s="24"/>
      <c r="U949" s="24"/>
      <c r="V949" s="24"/>
      <c r="W949" s="24"/>
      <c r="X949" s="24"/>
      <c r="Y949" s="24"/>
      <c r="Z949" s="24"/>
    </row>
    <row r="950" spans="1:26" ht="15.75" customHeight="1">
      <c r="A950" s="39"/>
      <c r="B950" s="24"/>
      <c r="C950" s="24"/>
      <c r="D950" s="24"/>
      <c r="E950" s="24"/>
      <c r="F950" s="24"/>
      <c r="G950" s="3"/>
      <c r="H950" s="24"/>
      <c r="I950" s="24"/>
      <c r="J950" s="24"/>
      <c r="K950" s="24"/>
      <c r="L950" s="24"/>
      <c r="M950" s="24"/>
      <c r="N950" s="24"/>
      <c r="O950" s="24"/>
      <c r="P950" s="24"/>
      <c r="Q950" s="24"/>
      <c r="R950" s="24"/>
      <c r="S950" s="24"/>
      <c r="T950" s="24"/>
      <c r="U950" s="24"/>
      <c r="V950" s="24"/>
      <c r="W950" s="24"/>
      <c r="X950" s="24"/>
      <c r="Y950" s="24"/>
      <c r="Z950" s="24"/>
    </row>
    <row r="951" spans="1:26" ht="15.75" customHeight="1">
      <c r="A951" s="39"/>
      <c r="B951" s="24"/>
      <c r="C951" s="24"/>
      <c r="D951" s="24"/>
      <c r="E951" s="24"/>
      <c r="F951" s="24"/>
      <c r="G951" s="3"/>
      <c r="H951" s="24"/>
      <c r="I951" s="24"/>
      <c r="J951" s="24"/>
      <c r="K951" s="24"/>
      <c r="L951" s="24"/>
      <c r="M951" s="24"/>
      <c r="N951" s="24"/>
      <c r="O951" s="24"/>
      <c r="P951" s="24"/>
      <c r="Q951" s="24"/>
      <c r="R951" s="24"/>
      <c r="S951" s="24"/>
      <c r="T951" s="24"/>
      <c r="U951" s="24"/>
      <c r="V951" s="24"/>
      <c r="W951" s="24"/>
      <c r="X951" s="24"/>
      <c r="Y951" s="24"/>
      <c r="Z951" s="24"/>
    </row>
    <row r="952" spans="1:26" ht="15.75" customHeight="1">
      <c r="A952" s="39"/>
      <c r="B952" s="24"/>
      <c r="C952" s="24"/>
      <c r="D952" s="24"/>
      <c r="E952" s="24"/>
      <c r="F952" s="24"/>
      <c r="G952" s="3"/>
      <c r="H952" s="24"/>
      <c r="I952" s="24"/>
      <c r="J952" s="24"/>
      <c r="K952" s="24"/>
      <c r="L952" s="24"/>
      <c r="M952" s="24"/>
      <c r="N952" s="24"/>
      <c r="O952" s="24"/>
      <c r="P952" s="24"/>
      <c r="Q952" s="24"/>
      <c r="R952" s="24"/>
      <c r="S952" s="24"/>
      <c r="T952" s="24"/>
      <c r="U952" s="24"/>
      <c r="V952" s="24"/>
      <c r="W952" s="24"/>
      <c r="X952" s="24"/>
      <c r="Y952" s="24"/>
      <c r="Z952" s="24"/>
    </row>
    <row r="953" spans="1:26" ht="15.75" customHeight="1">
      <c r="A953" s="39"/>
      <c r="B953" s="24"/>
      <c r="C953" s="24"/>
      <c r="D953" s="24"/>
      <c r="E953" s="24"/>
      <c r="F953" s="24"/>
      <c r="G953" s="3"/>
      <c r="H953" s="24"/>
      <c r="I953" s="24"/>
      <c r="J953" s="24"/>
      <c r="K953" s="24"/>
      <c r="L953" s="24"/>
      <c r="M953" s="24"/>
      <c r="N953" s="24"/>
      <c r="O953" s="24"/>
      <c r="P953" s="24"/>
      <c r="Q953" s="24"/>
      <c r="R953" s="24"/>
      <c r="S953" s="24"/>
      <c r="T953" s="24"/>
      <c r="U953" s="24"/>
      <c r="V953" s="24"/>
      <c r="W953" s="24"/>
      <c r="X953" s="24"/>
      <c r="Y953" s="24"/>
      <c r="Z953" s="24"/>
    </row>
    <row r="954" spans="1:26" ht="15.75" customHeight="1">
      <c r="A954" s="39"/>
      <c r="B954" s="24"/>
      <c r="C954" s="24"/>
      <c r="D954" s="24"/>
      <c r="E954" s="24"/>
      <c r="F954" s="24"/>
      <c r="G954" s="3"/>
      <c r="H954" s="24"/>
      <c r="I954" s="24"/>
      <c r="J954" s="24"/>
      <c r="K954" s="24"/>
      <c r="L954" s="24"/>
      <c r="M954" s="24"/>
      <c r="N954" s="24"/>
      <c r="O954" s="24"/>
      <c r="P954" s="24"/>
      <c r="Q954" s="24"/>
      <c r="R954" s="24"/>
      <c r="S954" s="24"/>
      <c r="T954" s="24"/>
      <c r="U954" s="24"/>
      <c r="V954" s="24"/>
      <c r="W954" s="24"/>
      <c r="X954" s="24"/>
      <c r="Y954" s="24"/>
      <c r="Z954" s="24"/>
    </row>
    <row r="955" spans="1:26" ht="15.75" customHeight="1">
      <c r="A955" s="39"/>
      <c r="B955" s="24"/>
      <c r="C955" s="24"/>
      <c r="D955" s="24"/>
      <c r="E955" s="24"/>
      <c r="F955" s="24"/>
      <c r="G955" s="3"/>
      <c r="H955" s="24"/>
      <c r="I955" s="24"/>
      <c r="J955" s="24"/>
      <c r="K955" s="24"/>
      <c r="L955" s="24"/>
      <c r="M955" s="24"/>
      <c r="N955" s="24"/>
      <c r="O955" s="24"/>
      <c r="P955" s="24"/>
      <c r="Q955" s="24"/>
      <c r="R955" s="24"/>
      <c r="S955" s="24"/>
      <c r="T955" s="24"/>
      <c r="U955" s="24"/>
      <c r="V955" s="24"/>
      <c r="W955" s="24"/>
      <c r="X955" s="24"/>
      <c r="Y955" s="24"/>
      <c r="Z955" s="24"/>
    </row>
    <row r="956" spans="1:26" ht="15.75" customHeight="1">
      <c r="A956" s="39"/>
      <c r="B956" s="24"/>
      <c r="C956" s="24"/>
      <c r="D956" s="24"/>
      <c r="E956" s="24"/>
      <c r="F956" s="24"/>
      <c r="G956" s="3"/>
      <c r="H956" s="24"/>
      <c r="I956" s="24"/>
      <c r="J956" s="24"/>
      <c r="K956" s="24"/>
      <c r="L956" s="24"/>
      <c r="M956" s="24"/>
      <c r="N956" s="24"/>
      <c r="O956" s="24"/>
      <c r="P956" s="24"/>
      <c r="Q956" s="24"/>
      <c r="R956" s="24"/>
      <c r="S956" s="24"/>
      <c r="T956" s="24"/>
      <c r="U956" s="24"/>
      <c r="V956" s="24"/>
      <c r="W956" s="24"/>
      <c r="X956" s="24"/>
      <c r="Y956" s="24"/>
      <c r="Z956" s="24"/>
    </row>
    <row r="957" spans="1:26" ht="15.75" customHeight="1">
      <c r="A957" s="39"/>
      <c r="B957" s="24"/>
      <c r="C957" s="24"/>
      <c r="D957" s="24"/>
      <c r="E957" s="24"/>
      <c r="F957" s="24"/>
      <c r="G957" s="3"/>
      <c r="H957" s="24"/>
      <c r="I957" s="24"/>
      <c r="J957" s="24"/>
      <c r="K957" s="24"/>
      <c r="L957" s="24"/>
      <c r="M957" s="24"/>
      <c r="N957" s="24"/>
      <c r="O957" s="24"/>
      <c r="P957" s="24"/>
      <c r="Q957" s="24"/>
      <c r="R957" s="24"/>
      <c r="S957" s="24"/>
      <c r="T957" s="24"/>
      <c r="U957" s="24"/>
      <c r="V957" s="24"/>
      <c r="W957" s="24"/>
      <c r="X957" s="24"/>
      <c r="Y957" s="24"/>
      <c r="Z957" s="24"/>
    </row>
    <row r="958" spans="1:26" ht="15.75" customHeight="1">
      <c r="A958" s="39"/>
      <c r="B958" s="24"/>
      <c r="C958" s="24"/>
      <c r="D958" s="24"/>
      <c r="E958" s="24"/>
      <c r="F958" s="24"/>
      <c r="G958" s="3"/>
      <c r="H958" s="24"/>
      <c r="I958" s="24"/>
      <c r="J958" s="24"/>
      <c r="K958" s="24"/>
      <c r="L958" s="24"/>
      <c r="M958" s="24"/>
      <c r="N958" s="24"/>
      <c r="O958" s="24"/>
      <c r="P958" s="24"/>
      <c r="Q958" s="24"/>
      <c r="R958" s="24"/>
      <c r="S958" s="24"/>
      <c r="T958" s="24"/>
      <c r="U958" s="24"/>
      <c r="V958" s="24"/>
      <c r="W958" s="24"/>
      <c r="X958" s="24"/>
      <c r="Y958" s="24"/>
      <c r="Z958" s="24"/>
    </row>
    <row r="959" spans="1:26" ht="15.75" customHeight="1">
      <c r="A959" s="39"/>
      <c r="B959" s="24"/>
      <c r="C959" s="24"/>
      <c r="D959" s="24"/>
      <c r="E959" s="24"/>
      <c r="F959" s="24"/>
      <c r="G959" s="3"/>
      <c r="H959" s="24"/>
      <c r="I959" s="24"/>
      <c r="J959" s="24"/>
      <c r="K959" s="24"/>
      <c r="L959" s="24"/>
      <c r="M959" s="24"/>
      <c r="N959" s="24"/>
      <c r="O959" s="24"/>
      <c r="P959" s="24"/>
      <c r="Q959" s="24"/>
      <c r="R959" s="24"/>
      <c r="S959" s="24"/>
      <c r="T959" s="24"/>
      <c r="U959" s="24"/>
      <c r="V959" s="24"/>
      <c r="W959" s="24"/>
      <c r="X959" s="24"/>
      <c r="Y959" s="24"/>
      <c r="Z959" s="24"/>
    </row>
    <row r="960" spans="1:26" ht="15.75" customHeight="1">
      <c r="A960" s="39"/>
      <c r="B960" s="24"/>
      <c r="C960" s="24"/>
      <c r="D960" s="24"/>
      <c r="E960" s="24"/>
      <c r="F960" s="24"/>
      <c r="G960" s="3"/>
      <c r="H960" s="24"/>
      <c r="I960" s="24"/>
      <c r="J960" s="24"/>
      <c r="K960" s="24"/>
      <c r="L960" s="24"/>
      <c r="M960" s="24"/>
      <c r="N960" s="24"/>
      <c r="O960" s="24"/>
      <c r="P960" s="24"/>
      <c r="Q960" s="24"/>
      <c r="R960" s="24"/>
      <c r="S960" s="24"/>
      <c r="T960" s="24"/>
      <c r="U960" s="24"/>
      <c r="V960" s="24"/>
      <c r="W960" s="24"/>
      <c r="X960" s="24"/>
      <c r="Y960" s="24"/>
      <c r="Z960" s="24"/>
    </row>
    <row r="961" spans="1:26" ht="15.75" customHeight="1">
      <c r="A961" s="39"/>
      <c r="B961" s="24"/>
      <c r="C961" s="24"/>
      <c r="D961" s="24"/>
      <c r="E961" s="24"/>
      <c r="F961" s="24"/>
      <c r="G961" s="3"/>
      <c r="H961" s="24"/>
      <c r="I961" s="24"/>
      <c r="J961" s="24"/>
      <c r="K961" s="24"/>
      <c r="L961" s="24"/>
      <c r="M961" s="24"/>
      <c r="N961" s="24"/>
      <c r="O961" s="24"/>
      <c r="P961" s="24"/>
      <c r="Q961" s="24"/>
      <c r="R961" s="24"/>
      <c r="S961" s="24"/>
      <c r="T961" s="24"/>
      <c r="U961" s="24"/>
      <c r="V961" s="24"/>
      <c r="W961" s="24"/>
      <c r="X961" s="24"/>
      <c r="Y961" s="24"/>
      <c r="Z961" s="24"/>
    </row>
    <row r="962" spans="1:26" ht="15.75" customHeight="1">
      <c r="A962" s="39"/>
      <c r="B962" s="24"/>
      <c r="C962" s="24"/>
      <c r="D962" s="24"/>
      <c r="E962" s="24"/>
      <c r="F962" s="24"/>
      <c r="G962" s="3"/>
      <c r="H962" s="24"/>
      <c r="I962" s="24"/>
      <c r="J962" s="24"/>
      <c r="K962" s="24"/>
      <c r="L962" s="24"/>
      <c r="M962" s="24"/>
      <c r="N962" s="24"/>
      <c r="O962" s="24"/>
      <c r="P962" s="24"/>
      <c r="Q962" s="24"/>
      <c r="R962" s="24"/>
      <c r="S962" s="24"/>
      <c r="T962" s="24"/>
      <c r="U962" s="24"/>
      <c r="V962" s="24"/>
      <c r="W962" s="24"/>
      <c r="X962" s="24"/>
      <c r="Y962" s="24"/>
      <c r="Z962" s="24"/>
    </row>
    <row r="963" spans="1:26" ht="15.75" customHeight="1">
      <c r="A963" s="39"/>
      <c r="B963" s="24"/>
      <c r="C963" s="24"/>
      <c r="D963" s="24"/>
      <c r="E963" s="24"/>
      <c r="F963" s="24"/>
      <c r="G963" s="3"/>
      <c r="H963" s="24"/>
      <c r="I963" s="24"/>
      <c r="J963" s="24"/>
      <c r="K963" s="24"/>
      <c r="L963" s="24"/>
      <c r="M963" s="24"/>
      <c r="N963" s="24"/>
      <c r="O963" s="24"/>
      <c r="P963" s="24"/>
      <c r="Q963" s="24"/>
      <c r="R963" s="24"/>
      <c r="S963" s="24"/>
      <c r="T963" s="24"/>
      <c r="U963" s="24"/>
      <c r="V963" s="24"/>
      <c r="W963" s="24"/>
      <c r="X963" s="24"/>
      <c r="Y963" s="24"/>
      <c r="Z963" s="24"/>
    </row>
    <row r="964" spans="1:26" ht="15.75" customHeight="1">
      <c r="A964" s="39"/>
      <c r="B964" s="24"/>
      <c r="C964" s="24"/>
      <c r="D964" s="24"/>
      <c r="E964" s="24"/>
      <c r="F964" s="24"/>
      <c r="G964" s="3"/>
      <c r="H964" s="24"/>
      <c r="I964" s="24"/>
      <c r="J964" s="24"/>
      <c r="K964" s="24"/>
      <c r="L964" s="24"/>
      <c r="M964" s="24"/>
      <c r="N964" s="24"/>
      <c r="O964" s="24"/>
      <c r="P964" s="24"/>
      <c r="Q964" s="24"/>
      <c r="R964" s="24"/>
      <c r="S964" s="24"/>
      <c r="T964" s="24"/>
      <c r="U964" s="24"/>
      <c r="V964" s="24"/>
      <c r="W964" s="24"/>
      <c r="X964" s="24"/>
      <c r="Y964" s="24"/>
      <c r="Z964" s="24"/>
    </row>
    <row r="965" spans="1:26" ht="15.75" customHeight="1">
      <c r="A965" s="39"/>
      <c r="B965" s="24"/>
      <c r="C965" s="24"/>
      <c r="D965" s="24"/>
      <c r="E965" s="24"/>
      <c r="F965" s="24"/>
      <c r="G965" s="3"/>
      <c r="H965" s="24"/>
      <c r="I965" s="24"/>
      <c r="J965" s="24"/>
      <c r="K965" s="24"/>
      <c r="L965" s="24"/>
      <c r="M965" s="24"/>
      <c r="N965" s="24"/>
      <c r="O965" s="24"/>
      <c r="P965" s="24"/>
      <c r="Q965" s="24"/>
      <c r="R965" s="24"/>
      <c r="S965" s="24"/>
      <c r="T965" s="24"/>
      <c r="U965" s="24"/>
      <c r="V965" s="24"/>
      <c r="W965" s="24"/>
      <c r="X965" s="24"/>
      <c r="Y965" s="24"/>
      <c r="Z965" s="24"/>
    </row>
    <row r="966" spans="1:26" ht="15.75" customHeight="1">
      <c r="A966" s="39"/>
      <c r="B966" s="24"/>
      <c r="C966" s="24"/>
      <c r="D966" s="24"/>
      <c r="E966" s="24"/>
      <c r="F966" s="24"/>
      <c r="G966" s="3"/>
      <c r="H966" s="24"/>
      <c r="I966" s="24"/>
      <c r="J966" s="24"/>
      <c r="K966" s="24"/>
      <c r="L966" s="24"/>
      <c r="M966" s="24"/>
      <c r="N966" s="24"/>
      <c r="O966" s="24"/>
      <c r="P966" s="24"/>
      <c r="Q966" s="24"/>
      <c r="R966" s="24"/>
      <c r="S966" s="24"/>
      <c r="T966" s="24"/>
      <c r="U966" s="24"/>
      <c r="V966" s="24"/>
      <c r="W966" s="24"/>
      <c r="X966" s="24"/>
      <c r="Y966" s="24"/>
      <c r="Z966" s="24"/>
    </row>
    <row r="967" spans="1:26" ht="15.75" customHeight="1">
      <c r="A967" s="39"/>
      <c r="B967" s="24"/>
      <c r="C967" s="24"/>
      <c r="D967" s="24"/>
      <c r="E967" s="24"/>
      <c r="F967" s="24"/>
      <c r="G967" s="3"/>
      <c r="H967" s="24"/>
      <c r="I967" s="24"/>
      <c r="J967" s="24"/>
      <c r="K967" s="24"/>
      <c r="L967" s="24"/>
      <c r="M967" s="24"/>
      <c r="N967" s="24"/>
      <c r="O967" s="24"/>
      <c r="P967" s="24"/>
      <c r="Q967" s="24"/>
      <c r="R967" s="24"/>
      <c r="S967" s="24"/>
      <c r="T967" s="24"/>
      <c r="U967" s="24"/>
      <c r="V967" s="24"/>
      <c r="W967" s="24"/>
      <c r="X967" s="24"/>
      <c r="Y967" s="24"/>
      <c r="Z967" s="24"/>
    </row>
    <row r="968" spans="1:26" ht="15.75" customHeight="1">
      <c r="A968" s="39"/>
      <c r="B968" s="24"/>
      <c r="C968" s="24"/>
      <c r="D968" s="24"/>
      <c r="E968" s="24"/>
      <c r="F968" s="24"/>
      <c r="G968" s="3"/>
      <c r="H968" s="24"/>
      <c r="I968" s="24"/>
      <c r="J968" s="24"/>
      <c r="K968" s="24"/>
      <c r="L968" s="24"/>
      <c r="M968" s="24"/>
      <c r="N968" s="24"/>
      <c r="O968" s="24"/>
      <c r="P968" s="24"/>
      <c r="Q968" s="24"/>
      <c r="R968" s="24"/>
      <c r="S968" s="24"/>
      <c r="T968" s="24"/>
      <c r="U968" s="24"/>
      <c r="V968" s="24"/>
      <c r="W968" s="24"/>
      <c r="X968" s="24"/>
      <c r="Y968" s="24"/>
      <c r="Z968" s="24"/>
    </row>
    <row r="969" spans="1:26" ht="15.75" customHeight="1">
      <c r="A969" s="39"/>
      <c r="B969" s="24"/>
      <c r="C969" s="24"/>
      <c r="D969" s="24"/>
      <c r="E969" s="24"/>
      <c r="F969" s="24"/>
      <c r="G969" s="3"/>
      <c r="H969" s="24"/>
      <c r="I969" s="24"/>
      <c r="J969" s="24"/>
      <c r="K969" s="24"/>
      <c r="L969" s="24"/>
      <c r="M969" s="24"/>
      <c r="N969" s="24"/>
      <c r="O969" s="24"/>
      <c r="P969" s="24"/>
      <c r="Q969" s="24"/>
      <c r="R969" s="24"/>
      <c r="S969" s="24"/>
      <c r="T969" s="24"/>
      <c r="U969" s="24"/>
      <c r="V969" s="24"/>
      <c r="W969" s="24"/>
      <c r="X969" s="24"/>
      <c r="Y969" s="24"/>
      <c r="Z969" s="24"/>
    </row>
    <row r="970" spans="1:26" ht="15.75" customHeight="1">
      <c r="A970" s="39"/>
      <c r="B970" s="24"/>
      <c r="C970" s="24"/>
      <c r="D970" s="24"/>
      <c r="E970" s="24"/>
      <c r="F970" s="24"/>
      <c r="G970" s="3"/>
      <c r="H970" s="24"/>
      <c r="I970" s="24"/>
      <c r="J970" s="24"/>
      <c r="K970" s="24"/>
      <c r="L970" s="24"/>
      <c r="M970" s="24"/>
      <c r="N970" s="24"/>
      <c r="O970" s="24"/>
      <c r="P970" s="24"/>
      <c r="Q970" s="24"/>
      <c r="R970" s="24"/>
      <c r="S970" s="24"/>
      <c r="T970" s="24"/>
      <c r="U970" s="24"/>
      <c r="V970" s="24"/>
      <c r="W970" s="24"/>
      <c r="X970" s="24"/>
      <c r="Y970" s="24"/>
      <c r="Z970" s="24"/>
    </row>
    <row r="971" spans="1:26" ht="15.75" customHeight="1">
      <c r="A971" s="39"/>
      <c r="B971" s="24"/>
      <c r="C971" s="24"/>
      <c r="D971" s="24"/>
      <c r="E971" s="24"/>
      <c r="F971" s="24"/>
      <c r="G971" s="3"/>
      <c r="H971" s="24"/>
      <c r="I971" s="24"/>
      <c r="J971" s="24"/>
      <c r="K971" s="24"/>
      <c r="L971" s="24"/>
      <c r="M971" s="24"/>
      <c r="N971" s="24"/>
      <c r="O971" s="24"/>
      <c r="P971" s="24"/>
      <c r="Q971" s="24"/>
      <c r="R971" s="24"/>
      <c r="S971" s="24"/>
      <c r="T971" s="24"/>
      <c r="U971" s="24"/>
      <c r="V971" s="24"/>
      <c r="W971" s="24"/>
      <c r="X971" s="24"/>
      <c r="Y971" s="24"/>
      <c r="Z971" s="24"/>
    </row>
    <row r="972" spans="1:26" ht="15.75" customHeight="1">
      <c r="A972" s="39"/>
      <c r="B972" s="24"/>
      <c r="C972" s="24"/>
      <c r="D972" s="24"/>
      <c r="E972" s="24"/>
      <c r="F972" s="24"/>
      <c r="G972" s="3"/>
      <c r="H972" s="24"/>
      <c r="I972" s="24"/>
      <c r="J972" s="24"/>
      <c r="K972" s="24"/>
      <c r="L972" s="24"/>
      <c r="M972" s="24"/>
      <c r="N972" s="24"/>
      <c r="O972" s="24"/>
      <c r="P972" s="24"/>
      <c r="Q972" s="24"/>
      <c r="R972" s="24"/>
      <c r="S972" s="24"/>
      <c r="T972" s="24"/>
      <c r="U972" s="24"/>
      <c r="V972" s="24"/>
      <c r="W972" s="24"/>
      <c r="X972" s="24"/>
      <c r="Y972" s="24"/>
      <c r="Z972" s="24"/>
    </row>
    <row r="973" spans="1:26" ht="15.75" customHeight="1">
      <c r="A973" s="39"/>
      <c r="B973" s="24"/>
      <c r="C973" s="24"/>
      <c r="D973" s="24"/>
      <c r="E973" s="24"/>
      <c r="F973" s="24"/>
      <c r="G973" s="3"/>
      <c r="H973" s="24"/>
      <c r="I973" s="24"/>
      <c r="J973" s="24"/>
      <c r="K973" s="24"/>
      <c r="L973" s="24"/>
      <c r="M973" s="24"/>
      <c r="N973" s="24"/>
      <c r="O973" s="24"/>
      <c r="P973" s="24"/>
      <c r="Q973" s="24"/>
      <c r="R973" s="24"/>
      <c r="S973" s="24"/>
      <c r="T973" s="24"/>
      <c r="U973" s="24"/>
      <c r="V973" s="24"/>
      <c r="W973" s="24"/>
      <c r="X973" s="24"/>
      <c r="Y973" s="24"/>
      <c r="Z973" s="24"/>
    </row>
    <row r="974" spans="1:26" ht="15.75" customHeight="1">
      <c r="A974" s="39"/>
      <c r="B974" s="24"/>
      <c r="C974" s="24"/>
      <c r="D974" s="24"/>
      <c r="E974" s="24"/>
      <c r="F974" s="24"/>
      <c r="G974" s="3"/>
      <c r="H974" s="24"/>
      <c r="I974" s="24"/>
      <c r="J974" s="24"/>
      <c r="K974" s="24"/>
      <c r="L974" s="24"/>
      <c r="M974" s="24"/>
      <c r="N974" s="24"/>
      <c r="O974" s="24"/>
      <c r="P974" s="24"/>
      <c r="Q974" s="24"/>
      <c r="R974" s="24"/>
      <c r="S974" s="24"/>
      <c r="T974" s="24"/>
      <c r="U974" s="24"/>
      <c r="V974" s="24"/>
      <c r="W974" s="24"/>
      <c r="X974" s="24"/>
      <c r="Y974" s="24"/>
      <c r="Z974" s="24"/>
    </row>
    <row r="975" spans="1:26" ht="15.75" customHeight="1">
      <c r="A975" s="39"/>
      <c r="B975" s="24"/>
      <c r="C975" s="24"/>
      <c r="D975" s="24"/>
      <c r="E975" s="24"/>
      <c r="F975" s="24"/>
      <c r="G975" s="3"/>
      <c r="H975" s="24"/>
      <c r="I975" s="24"/>
      <c r="J975" s="24"/>
      <c r="K975" s="24"/>
      <c r="L975" s="24"/>
      <c r="M975" s="24"/>
      <c r="N975" s="24"/>
      <c r="O975" s="24"/>
      <c r="P975" s="24"/>
      <c r="Q975" s="24"/>
      <c r="R975" s="24"/>
      <c r="S975" s="24"/>
      <c r="T975" s="24"/>
      <c r="U975" s="24"/>
      <c r="V975" s="24"/>
      <c r="W975" s="24"/>
      <c r="X975" s="24"/>
      <c r="Y975" s="24"/>
      <c r="Z975" s="24"/>
    </row>
    <row r="976" spans="1:26" ht="15.75" customHeight="1">
      <c r="A976" s="39"/>
      <c r="B976" s="24"/>
      <c r="C976" s="24"/>
      <c r="D976" s="24"/>
      <c r="E976" s="24"/>
      <c r="F976" s="24"/>
      <c r="G976" s="3"/>
      <c r="H976" s="24"/>
      <c r="I976" s="24"/>
      <c r="J976" s="24"/>
      <c r="K976" s="24"/>
      <c r="L976" s="24"/>
      <c r="M976" s="24"/>
      <c r="N976" s="24"/>
      <c r="O976" s="24"/>
      <c r="P976" s="24"/>
      <c r="Q976" s="24"/>
      <c r="R976" s="24"/>
      <c r="S976" s="24"/>
      <c r="T976" s="24"/>
      <c r="U976" s="24"/>
      <c r="V976" s="24"/>
      <c r="W976" s="24"/>
      <c r="X976" s="24"/>
      <c r="Y976" s="24"/>
      <c r="Z976" s="24"/>
    </row>
    <row r="977" spans="1:26" ht="15.75" customHeight="1">
      <c r="A977" s="39"/>
      <c r="B977" s="24"/>
      <c r="C977" s="24"/>
      <c r="D977" s="24"/>
      <c r="E977" s="24"/>
      <c r="F977" s="24"/>
      <c r="G977" s="3"/>
      <c r="H977" s="24"/>
      <c r="I977" s="24"/>
      <c r="J977" s="24"/>
      <c r="K977" s="24"/>
      <c r="L977" s="24"/>
      <c r="M977" s="24"/>
      <c r="N977" s="24"/>
      <c r="O977" s="24"/>
      <c r="P977" s="24"/>
      <c r="Q977" s="24"/>
      <c r="R977" s="24"/>
      <c r="S977" s="24"/>
      <c r="T977" s="24"/>
      <c r="U977" s="24"/>
      <c r="V977" s="24"/>
      <c r="W977" s="24"/>
      <c r="X977" s="24"/>
      <c r="Y977" s="24"/>
      <c r="Z977" s="24"/>
    </row>
    <row r="978" spans="1:26" ht="15.75" customHeight="1">
      <c r="A978" s="39"/>
      <c r="B978" s="24"/>
      <c r="C978" s="24"/>
      <c r="D978" s="24"/>
      <c r="E978" s="24"/>
      <c r="F978" s="24"/>
      <c r="G978" s="3"/>
      <c r="H978" s="24"/>
      <c r="I978" s="24"/>
      <c r="J978" s="24"/>
      <c r="K978" s="24"/>
      <c r="L978" s="24"/>
      <c r="M978" s="24"/>
      <c r="N978" s="24"/>
      <c r="O978" s="24"/>
      <c r="P978" s="24"/>
      <c r="Q978" s="24"/>
      <c r="R978" s="24"/>
      <c r="S978" s="24"/>
      <c r="T978" s="24"/>
      <c r="U978" s="24"/>
      <c r="V978" s="24"/>
      <c r="W978" s="24"/>
      <c r="X978" s="24"/>
      <c r="Y978" s="24"/>
      <c r="Z978" s="24"/>
    </row>
    <row r="979" spans="1:26" ht="15.75" customHeight="1">
      <c r="A979" s="39"/>
      <c r="B979" s="24"/>
      <c r="C979" s="24"/>
      <c r="D979" s="24"/>
      <c r="E979" s="24"/>
      <c r="F979" s="24"/>
      <c r="G979" s="3"/>
      <c r="H979" s="24"/>
      <c r="I979" s="24"/>
      <c r="J979" s="24"/>
      <c r="K979" s="24"/>
      <c r="L979" s="24"/>
      <c r="M979" s="24"/>
      <c r="N979" s="24"/>
      <c r="O979" s="24"/>
      <c r="P979" s="24"/>
      <c r="Q979" s="24"/>
      <c r="R979" s="24"/>
      <c r="S979" s="24"/>
      <c r="T979" s="24"/>
      <c r="U979" s="24"/>
      <c r="V979" s="24"/>
      <c r="W979" s="24"/>
      <c r="X979" s="24"/>
      <c r="Y979" s="24"/>
      <c r="Z979" s="24"/>
    </row>
    <row r="980" spans="1:26" ht="15.75" customHeight="1">
      <c r="A980" s="39"/>
      <c r="B980" s="24"/>
      <c r="C980" s="24"/>
      <c r="D980" s="24"/>
      <c r="E980" s="24"/>
      <c r="F980" s="24"/>
      <c r="G980" s="3"/>
      <c r="H980" s="24"/>
      <c r="I980" s="24"/>
      <c r="J980" s="24"/>
      <c r="K980" s="24"/>
      <c r="L980" s="24"/>
      <c r="M980" s="24"/>
      <c r="N980" s="24"/>
      <c r="O980" s="24"/>
      <c r="P980" s="24"/>
      <c r="Q980" s="24"/>
      <c r="R980" s="24"/>
      <c r="S980" s="24"/>
      <c r="T980" s="24"/>
      <c r="U980" s="24"/>
      <c r="V980" s="24"/>
      <c r="W980" s="24"/>
      <c r="X980" s="24"/>
      <c r="Y980" s="24"/>
      <c r="Z980" s="24"/>
    </row>
    <row r="981" spans="1:26" ht="15.75" customHeight="1">
      <c r="A981" s="39"/>
      <c r="B981" s="24"/>
      <c r="C981" s="24"/>
      <c r="D981" s="24"/>
      <c r="E981" s="24"/>
      <c r="F981" s="24"/>
      <c r="G981" s="3"/>
      <c r="H981" s="24"/>
      <c r="I981" s="24"/>
      <c r="J981" s="24"/>
      <c r="K981" s="24"/>
      <c r="L981" s="24"/>
      <c r="M981" s="24"/>
      <c r="N981" s="24"/>
      <c r="O981" s="24"/>
      <c r="P981" s="24"/>
      <c r="Q981" s="24"/>
      <c r="R981" s="24"/>
      <c r="S981" s="24"/>
      <c r="T981" s="24"/>
      <c r="U981" s="24"/>
      <c r="V981" s="24"/>
      <c r="W981" s="24"/>
      <c r="X981" s="24"/>
      <c r="Y981" s="24"/>
      <c r="Z981" s="24"/>
    </row>
    <row r="982" spans="1:26" ht="15.75" customHeight="1">
      <c r="A982" s="39"/>
      <c r="B982" s="24"/>
      <c r="C982" s="24"/>
      <c r="D982" s="24"/>
      <c r="E982" s="24"/>
      <c r="F982" s="24"/>
      <c r="G982" s="3"/>
      <c r="H982" s="24"/>
      <c r="I982" s="24"/>
      <c r="J982" s="24"/>
      <c r="K982" s="24"/>
      <c r="L982" s="24"/>
      <c r="M982" s="24"/>
      <c r="N982" s="24"/>
      <c r="O982" s="24"/>
      <c r="P982" s="24"/>
      <c r="Q982" s="24"/>
      <c r="R982" s="24"/>
      <c r="S982" s="24"/>
      <c r="T982" s="24"/>
      <c r="U982" s="24"/>
      <c r="V982" s="24"/>
      <c r="W982" s="24"/>
      <c r="X982" s="24"/>
      <c r="Y982" s="24"/>
      <c r="Z982" s="24"/>
    </row>
    <row r="983" spans="1:26" ht="15.75" customHeight="1">
      <c r="A983" s="39"/>
      <c r="B983" s="24"/>
      <c r="C983" s="24"/>
      <c r="D983" s="24"/>
      <c r="E983" s="24"/>
      <c r="F983" s="24"/>
      <c r="G983" s="3"/>
      <c r="H983" s="24"/>
      <c r="I983" s="24"/>
      <c r="J983" s="24"/>
      <c r="K983" s="24"/>
      <c r="L983" s="24"/>
      <c r="M983" s="24"/>
      <c r="N983" s="24"/>
      <c r="O983" s="24"/>
      <c r="P983" s="24"/>
      <c r="Q983" s="24"/>
      <c r="R983" s="24"/>
      <c r="S983" s="24"/>
      <c r="T983" s="24"/>
      <c r="U983" s="24"/>
      <c r="V983" s="24"/>
      <c r="W983" s="24"/>
      <c r="X983" s="24"/>
      <c r="Y983" s="24"/>
      <c r="Z983" s="24"/>
    </row>
    <row r="984" spans="1:26" ht="15.75" customHeight="1">
      <c r="A984" s="39"/>
      <c r="B984" s="24"/>
      <c r="C984" s="24"/>
      <c r="D984" s="24"/>
      <c r="E984" s="24"/>
      <c r="F984" s="24"/>
      <c r="G984" s="3"/>
      <c r="H984" s="24"/>
      <c r="I984" s="24"/>
      <c r="J984" s="24"/>
      <c r="K984" s="24"/>
      <c r="L984" s="24"/>
      <c r="M984" s="24"/>
      <c r="N984" s="24"/>
      <c r="O984" s="24"/>
      <c r="P984" s="24"/>
      <c r="Q984" s="24"/>
      <c r="R984" s="24"/>
      <c r="S984" s="24"/>
      <c r="T984" s="24"/>
      <c r="U984" s="24"/>
      <c r="V984" s="24"/>
      <c r="W984" s="24"/>
      <c r="X984" s="24"/>
      <c r="Y984" s="24"/>
      <c r="Z984" s="24"/>
    </row>
    <row r="985" spans="1:26" ht="15.75" customHeight="1">
      <c r="A985" s="39"/>
      <c r="B985" s="24"/>
      <c r="C985" s="24"/>
      <c r="D985" s="24"/>
      <c r="E985" s="24"/>
      <c r="F985" s="24"/>
      <c r="G985" s="3"/>
      <c r="H985" s="24"/>
      <c r="I985" s="24"/>
      <c r="J985" s="24"/>
      <c r="K985" s="24"/>
      <c r="L985" s="24"/>
      <c r="M985" s="24"/>
      <c r="N985" s="24"/>
      <c r="O985" s="24"/>
      <c r="P985" s="24"/>
      <c r="Q985" s="24"/>
      <c r="R985" s="24"/>
      <c r="S985" s="24"/>
      <c r="T985" s="24"/>
      <c r="U985" s="24"/>
      <c r="V985" s="24"/>
      <c r="W985" s="24"/>
      <c r="X985" s="24"/>
      <c r="Y985" s="24"/>
      <c r="Z985" s="24"/>
    </row>
    <row r="986" spans="1:26" ht="15.75" customHeight="1">
      <c r="A986" s="39"/>
      <c r="B986" s="24"/>
      <c r="C986" s="24"/>
      <c r="D986" s="24"/>
      <c r="E986" s="24"/>
      <c r="F986" s="24"/>
      <c r="G986" s="3"/>
      <c r="H986" s="24"/>
      <c r="I986" s="24"/>
      <c r="J986" s="24"/>
      <c r="K986" s="24"/>
      <c r="L986" s="24"/>
      <c r="M986" s="24"/>
      <c r="N986" s="24"/>
      <c r="O986" s="24"/>
      <c r="P986" s="24"/>
      <c r="Q986" s="24"/>
      <c r="R986" s="24"/>
      <c r="S986" s="24"/>
      <c r="T986" s="24"/>
      <c r="U986" s="24"/>
      <c r="V986" s="24"/>
      <c r="W986" s="24"/>
      <c r="X986" s="24"/>
      <c r="Y986" s="24"/>
      <c r="Z986" s="24"/>
    </row>
    <row r="987" spans="1:26" ht="15.75" customHeight="1">
      <c r="A987" s="39"/>
      <c r="B987" s="24"/>
      <c r="C987" s="24"/>
      <c r="D987" s="24"/>
      <c r="E987" s="24"/>
      <c r="F987" s="24"/>
      <c r="G987" s="3"/>
      <c r="H987" s="24"/>
      <c r="I987" s="24"/>
      <c r="J987" s="24"/>
      <c r="K987" s="24"/>
      <c r="L987" s="24"/>
      <c r="M987" s="24"/>
      <c r="N987" s="24"/>
      <c r="O987" s="24"/>
      <c r="P987" s="24"/>
      <c r="Q987" s="24"/>
      <c r="R987" s="24"/>
      <c r="S987" s="24"/>
      <c r="T987" s="24"/>
      <c r="U987" s="24"/>
      <c r="V987" s="24"/>
      <c r="W987" s="24"/>
      <c r="X987" s="24"/>
      <c r="Y987" s="24"/>
      <c r="Z987" s="24"/>
    </row>
    <row r="988" spans="1:26" ht="15.75" customHeight="1">
      <c r="A988" s="39"/>
      <c r="B988" s="24"/>
      <c r="C988" s="24"/>
      <c r="D988" s="24"/>
      <c r="E988" s="24"/>
      <c r="F988" s="24"/>
      <c r="G988" s="3"/>
      <c r="H988" s="24"/>
      <c r="I988" s="24"/>
      <c r="J988" s="24"/>
      <c r="K988" s="24"/>
      <c r="L988" s="24"/>
      <c r="M988" s="24"/>
      <c r="N988" s="24"/>
      <c r="O988" s="24"/>
      <c r="P988" s="24"/>
      <c r="Q988" s="24"/>
      <c r="R988" s="24"/>
      <c r="S988" s="24"/>
      <c r="T988" s="24"/>
      <c r="U988" s="24"/>
      <c r="V988" s="24"/>
      <c r="W988" s="24"/>
      <c r="X988" s="24"/>
      <c r="Y988" s="24"/>
      <c r="Z988" s="24"/>
    </row>
    <row r="989" spans="1:26" ht="15.75" customHeight="1">
      <c r="A989" s="39"/>
      <c r="B989" s="24"/>
      <c r="C989" s="24"/>
      <c r="D989" s="24"/>
      <c r="E989" s="24"/>
      <c r="F989" s="24"/>
      <c r="G989" s="3"/>
      <c r="H989" s="24"/>
      <c r="I989" s="24"/>
      <c r="J989" s="24"/>
      <c r="K989" s="24"/>
      <c r="L989" s="24"/>
      <c r="M989" s="24"/>
      <c r="N989" s="24"/>
      <c r="O989" s="24"/>
      <c r="P989" s="24"/>
      <c r="Q989" s="24"/>
      <c r="R989" s="24"/>
      <c r="S989" s="24"/>
      <c r="T989" s="24"/>
      <c r="U989" s="24"/>
      <c r="V989" s="24"/>
      <c r="W989" s="24"/>
      <c r="X989" s="24"/>
      <c r="Y989" s="24"/>
      <c r="Z989" s="24"/>
    </row>
    <row r="990" spans="1:26" ht="15.75" customHeight="1">
      <c r="A990" s="39"/>
      <c r="B990" s="24"/>
      <c r="C990" s="24"/>
      <c r="D990" s="24"/>
      <c r="E990" s="24"/>
      <c r="F990" s="24"/>
      <c r="G990" s="3"/>
      <c r="H990" s="24"/>
      <c r="I990" s="24"/>
      <c r="J990" s="24"/>
      <c r="K990" s="24"/>
      <c r="L990" s="24"/>
      <c r="M990" s="24"/>
      <c r="N990" s="24"/>
      <c r="O990" s="24"/>
      <c r="P990" s="24"/>
      <c r="Q990" s="24"/>
      <c r="R990" s="24"/>
      <c r="S990" s="24"/>
      <c r="T990" s="24"/>
      <c r="U990" s="24"/>
      <c r="V990" s="24"/>
      <c r="W990" s="24"/>
      <c r="X990" s="24"/>
      <c r="Y990" s="24"/>
      <c r="Z990" s="24"/>
    </row>
    <row r="991" spans="1:26" ht="15.75" customHeight="1">
      <c r="A991" s="39"/>
      <c r="B991" s="24"/>
      <c r="C991" s="24"/>
      <c r="D991" s="24"/>
      <c r="E991" s="24"/>
      <c r="F991" s="24"/>
      <c r="G991" s="3"/>
      <c r="H991" s="24"/>
      <c r="I991" s="24"/>
      <c r="J991" s="24"/>
      <c r="K991" s="24"/>
      <c r="L991" s="24"/>
      <c r="M991" s="24"/>
      <c r="N991" s="24"/>
      <c r="O991" s="24"/>
      <c r="P991" s="24"/>
      <c r="Q991" s="24"/>
      <c r="R991" s="24"/>
      <c r="S991" s="24"/>
      <c r="T991" s="24"/>
      <c r="U991" s="24"/>
      <c r="V991" s="24"/>
      <c r="W991" s="24"/>
      <c r="X991" s="24"/>
      <c r="Y991" s="24"/>
      <c r="Z991" s="24"/>
    </row>
    <row r="992" spans="1:26" ht="15.75" customHeight="1">
      <c r="A992" s="39"/>
      <c r="B992" s="24"/>
      <c r="C992" s="24"/>
      <c r="D992" s="24"/>
      <c r="E992" s="24"/>
      <c r="F992" s="24"/>
      <c r="G992" s="3"/>
      <c r="H992" s="24"/>
      <c r="I992" s="24"/>
      <c r="J992" s="24"/>
      <c r="K992" s="24"/>
      <c r="L992" s="24"/>
      <c r="M992" s="24"/>
      <c r="N992" s="24"/>
      <c r="O992" s="24"/>
      <c r="P992" s="24"/>
      <c r="Q992" s="24"/>
      <c r="R992" s="24"/>
      <c r="S992" s="24"/>
      <c r="T992" s="24"/>
      <c r="U992" s="24"/>
      <c r="V992" s="24"/>
      <c r="W992" s="24"/>
      <c r="X992" s="24"/>
      <c r="Y992" s="24"/>
      <c r="Z992" s="24"/>
    </row>
    <row r="993" spans="1:26" ht="15.75" customHeight="1">
      <c r="A993" s="39"/>
      <c r="B993" s="24"/>
      <c r="C993" s="24"/>
      <c r="D993" s="24"/>
      <c r="E993" s="24"/>
      <c r="F993" s="24"/>
      <c r="G993" s="3"/>
      <c r="H993" s="24"/>
      <c r="I993" s="24"/>
      <c r="J993" s="24"/>
      <c r="K993" s="24"/>
      <c r="L993" s="24"/>
      <c r="M993" s="24"/>
      <c r="N993" s="24"/>
      <c r="O993" s="24"/>
      <c r="P993" s="24"/>
      <c r="Q993" s="24"/>
      <c r="R993" s="24"/>
      <c r="S993" s="24"/>
      <c r="T993" s="24"/>
      <c r="U993" s="24"/>
      <c r="V993" s="24"/>
      <c r="W993" s="24"/>
      <c r="X993" s="24"/>
      <c r="Y993" s="24"/>
      <c r="Z993" s="24"/>
    </row>
    <row r="994" spans="1:26" ht="15.75" customHeight="1">
      <c r="A994" s="39"/>
      <c r="B994" s="24"/>
      <c r="C994" s="24"/>
      <c r="D994" s="24"/>
      <c r="E994" s="24"/>
      <c r="F994" s="24"/>
      <c r="G994" s="3"/>
      <c r="H994" s="24"/>
      <c r="I994" s="24"/>
      <c r="J994" s="24"/>
      <c r="K994" s="24"/>
      <c r="L994" s="24"/>
      <c r="M994" s="24"/>
      <c r="N994" s="24"/>
      <c r="O994" s="24"/>
      <c r="P994" s="24"/>
      <c r="Q994" s="24"/>
      <c r="R994" s="24"/>
      <c r="S994" s="24"/>
      <c r="T994" s="24"/>
      <c r="U994" s="24"/>
      <c r="V994" s="24"/>
      <c r="W994" s="24"/>
      <c r="X994" s="24"/>
      <c r="Y994" s="24"/>
      <c r="Z994" s="24"/>
    </row>
    <row r="995" spans="1:26" ht="15.75" customHeight="1">
      <c r="A995" s="39"/>
      <c r="B995" s="24"/>
      <c r="C995" s="24"/>
      <c r="D995" s="24"/>
      <c r="E995" s="24"/>
      <c r="F995" s="24"/>
      <c r="G995" s="3"/>
      <c r="H995" s="24"/>
      <c r="I995" s="24"/>
      <c r="J995" s="24"/>
      <c r="K995" s="24"/>
      <c r="L995" s="24"/>
      <c r="M995" s="24"/>
      <c r="N995" s="24"/>
      <c r="O995" s="24"/>
      <c r="P995" s="24"/>
      <c r="Q995" s="24"/>
      <c r="R995" s="24"/>
      <c r="S995" s="24"/>
      <c r="T995" s="24"/>
      <c r="U995" s="24"/>
      <c r="V995" s="24"/>
      <c r="W995" s="24"/>
      <c r="X995" s="24"/>
      <c r="Y995" s="24"/>
      <c r="Z995" s="24"/>
    </row>
    <row r="996" spans="1:26" ht="15.75" customHeight="1">
      <c r="A996" s="39"/>
      <c r="B996" s="24"/>
      <c r="C996" s="24"/>
      <c r="D996" s="24"/>
      <c r="E996" s="24"/>
      <c r="F996" s="24"/>
      <c r="G996" s="3"/>
      <c r="H996" s="24"/>
      <c r="I996" s="24"/>
      <c r="J996" s="24"/>
      <c r="K996" s="24"/>
      <c r="L996" s="24"/>
      <c r="M996" s="24"/>
      <c r="N996" s="24"/>
      <c r="O996" s="24"/>
      <c r="P996" s="24"/>
      <c r="Q996" s="24"/>
      <c r="R996" s="24"/>
      <c r="S996" s="24"/>
      <c r="T996" s="24"/>
      <c r="U996" s="24"/>
      <c r="V996" s="24"/>
      <c r="W996" s="24"/>
      <c r="X996" s="24"/>
      <c r="Y996" s="24"/>
      <c r="Z996" s="24"/>
    </row>
    <row r="997" spans="1:26" ht="15.75" customHeight="1">
      <c r="A997" s="39"/>
      <c r="B997" s="24"/>
      <c r="C997" s="24"/>
      <c r="D997" s="24"/>
      <c r="E997" s="24"/>
      <c r="F997" s="24"/>
      <c r="G997" s="3"/>
      <c r="H997" s="24"/>
      <c r="I997" s="24"/>
      <c r="J997" s="24"/>
      <c r="K997" s="24"/>
      <c r="L997" s="24"/>
      <c r="M997" s="24"/>
      <c r="N997" s="24"/>
      <c r="O997" s="24"/>
      <c r="P997" s="24"/>
      <c r="Q997" s="24"/>
      <c r="R997" s="24"/>
      <c r="S997" s="24"/>
      <c r="T997" s="24"/>
      <c r="U997" s="24"/>
      <c r="V997" s="24"/>
      <c r="W997" s="24"/>
      <c r="X997" s="24"/>
      <c r="Y997" s="24"/>
      <c r="Z997" s="24"/>
    </row>
    <row r="998" spans="1:26" ht="15.75" customHeight="1">
      <c r="A998" s="39"/>
      <c r="B998" s="24"/>
      <c r="C998" s="24"/>
      <c r="D998" s="24"/>
      <c r="E998" s="24"/>
      <c r="F998" s="24"/>
      <c r="G998" s="3"/>
      <c r="H998" s="24"/>
      <c r="I998" s="24"/>
      <c r="J998" s="24"/>
      <c r="K998" s="24"/>
      <c r="L998" s="24"/>
      <c r="M998" s="24"/>
      <c r="N998" s="24"/>
      <c r="O998" s="24"/>
      <c r="P998" s="24"/>
      <c r="Q998" s="24"/>
      <c r="R998" s="24"/>
      <c r="S998" s="24"/>
      <c r="T998" s="24"/>
      <c r="U998" s="24"/>
      <c r="V998" s="24"/>
      <c r="W998" s="24"/>
      <c r="X998" s="24"/>
      <c r="Y998" s="24"/>
      <c r="Z998" s="24"/>
    </row>
    <row r="999" spans="1:26" ht="15.75" customHeight="1">
      <c r="A999" s="39"/>
      <c r="B999" s="24"/>
      <c r="C999" s="24"/>
      <c r="D999" s="24"/>
      <c r="E999" s="24"/>
      <c r="F999" s="24"/>
      <c r="G999" s="3"/>
      <c r="H999" s="24"/>
      <c r="I999" s="24"/>
      <c r="J999" s="24"/>
      <c r="K999" s="24"/>
      <c r="L999" s="24"/>
      <c r="M999" s="24"/>
      <c r="N999" s="24"/>
      <c r="O999" s="24"/>
      <c r="P999" s="24"/>
      <c r="Q999" s="24"/>
      <c r="R999" s="24"/>
      <c r="S999" s="24"/>
      <c r="T999" s="24"/>
      <c r="U999" s="24"/>
      <c r="V999" s="24"/>
      <c r="W999" s="24"/>
      <c r="X999" s="24"/>
      <c r="Y999" s="24"/>
      <c r="Z999" s="24"/>
    </row>
    <row r="1000" spans="1:26" ht="15.75" customHeight="1">
      <c r="A1000" s="39"/>
      <c r="B1000" s="24"/>
      <c r="C1000" s="24"/>
      <c r="D1000" s="24"/>
      <c r="E1000" s="24"/>
      <c r="F1000" s="24"/>
      <c r="G1000" s="3"/>
      <c r="H1000" s="24"/>
      <c r="I1000" s="24"/>
      <c r="J1000" s="24"/>
      <c r="K1000" s="24"/>
      <c r="L1000" s="24"/>
      <c r="M1000" s="24"/>
      <c r="N1000" s="24"/>
      <c r="O1000" s="24"/>
      <c r="P1000" s="24"/>
      <c r="Q1000" s="24"/>
      <c r="R1000" s="24"/>
      <c r="S1000" s="24"/>
      <c r="T1000" s="24"/>
      <c r="U1000" s="24"/>
      <c r="V1000" s="24"/>
      <c r="W1000" s="24"/>
      <c r="X1000" s="24"/>
      <c r="Y1000" s="24"/>
      <c r="Z1000" s="24"/>
    </row>
  </sheetData>
  <autoFilter ref="A1:G1"/>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Z1000"/>
  <sheetViews>
    <sheetView workbookViewId="0"/>
  </sheetViews>
  <sheetFormatPr defaultColWidth="12.625" defaultRowHeight="15" customHeight="1"/>
  <cols>
    <col min="1" max="1" width="13.875" customWidth="1"/>
    <col min="2" max="2" width="8.25" customWidth="1"/>
    <col min="3" max="3" width="9.125" customWidth="1"/>
    <col min="4" max="4" width="7.875" customWidth="1"/>
    <col min="5" max="5" width="8.375" customWidth="1"/>
    <col min="6" max="6" width="9.125" customWidth="1"/>
    <col min="7" max="7" width="10.5" customWidth="1"/>
    <col min="8" max="8" width="12.125" customWidth="1"/>
    <col min="9" max="9" width="21.75" customWidth="1"/>
    <col min="10" max="10" width="11.5" customWidth="1"/>
    <col min="11" max="11" width="13.625" customWidth="1"/>
    <col min="12" max="26" width="6.75" customWidth="1"/>
  </cols>
  <sheetData>
    <row r="1" spans="1:26">
      <c r="A1" s="37" t="s">
        <v>27</v>
      </c>
      <c r="B1" s="37" t="s">
        <v>594</v>
      </c>
      <c r="C1" s="37" t="s">
        <v>31</v>
      </c>
      <c r="D1" s="37" t="s">
        <v>32</v>
      </c>
      <c r="E1" s="37" t="s">
        <v>33</v>
      </c>
      <c r="F1" s="37" t="s">
        <v>595</v>
      </c>
      <c r="G1" s="38"/>
      <c r="H1" s="24"/>
      <c r="I1" s="24"/>
      <c r="J1" s="24"/>
      <c r="K1" s="24"/>
      <c r="L1" s="24"/>
      <c r="M1" s="24"/>
      <c r="N1" s="24"/>
      <c r="O1" s="24"/>
      <c r="P1" s="24"/>
      <c r="Q1" s="24"/>
      <c r="R1" s="24"/>
      <c r="S1" s="24"/>
      <c r="T1" s="24"/>
      <c r="U1" s="24"/>
      <c r="V1" s="24"/>
      <c r="W1" s="24"/>
      <c r="X1" s="24"/>
      <c r="Y1" s="24"/>
      <c r="Z1" s="24"/>
    </row>
    <row r="2" spans="1:26">
      <c r="A2" s="24" t="s">
        <v>616</v>
      </c>
      <c r="B2" s="24">
        <v>6.8597999999999999</v>
      </c>
      <c r="C2" s="24">
        <v>6.8757000000000001</v>
      </c>
      <c r="D2" s="24">
        <v>6.8792</v>
      </c>
      <c r="E2" s="24">
        <v>6.8525</v>
      </c>
      <c r="F2" s="3">
        <v>-2.8E-3</v>
      </c>
      <c r="G2" s="3"/>
      <c r="H2" s="24"/>
      <c r="I2" s="24"/>
      <c r="J2" s="24"/>
      <c r="K2" s="24"/>
      <c r="L2" s="24"/>
      <c r="M2" s="24"/>
      <c r="N2" s="24"/>
      <c r="O2" s="24"/>
      <c r="P2" s="24"/>
      <c r="Q2" s="24"/>
      <c r="R2" s="24"/>
      <c r="S2" s="24"/>
      <c r="T2" s="24"/>
      <c r="U2" s="24"/>
      <c r="V2" s="24"/>
      <c r="W2" s="24"/>
      <c r="X2" s="24"/>
      <c r="Y2" s="24"/>
      <c r="Z2" s="24"/>
    </row>
    <row r="3" spans="1:26">
      <c r="A3" s="24" t="s">
        <v>617</v>
      </c>
      <c r="B3" s="24">
        <v>6.8788999999999998</v>
      </c>
      <c r="C3" s="24">
        <v>6.8849</v>
      </c>
      <c r="D3" s="24">
        <v>6.8939000000000004</v>
      </c>
      <c r="E3" s="24">
        <v>6.8761999999999999</v>
      </c>
      <c r="F3" s="3">
        <v>-1.6999999999999999E-3</v>
      </c>
      <c r="G3" s="3"/>
      <c r="H3" s="24"/>
      <c r="I3" s="2"/>
      <c r="J3" s="24"/>
      <c r="K3" s="24"/>
      <c r="L3" s="24"/>
      <c r="M3" s="24"/>
      <c r="N3" s="24"/>
      <c r="O3" s="24"/>
      <c r="P3" s="24"/>
      <c r="Q3" s="24"/>
      <c r="R3" s="24"/>
      <c r="S3" s="24"/>
      <c r="T3" s="24"/>
      <c r="U3" s="24"/>
      <c r="V3" s="24"/>
      <c r="W3" s="24"/>
      <c r="X3" s="24"/>
      <c r="Y3" s="24"/>
      <c r="Z3" s="24"/>
    </row>
    <row r="4" spans="1:26">
      <c r="A4" s="24" t="s">
        <v>619</v>
      </c>
      <c r="B4" s="24">
        <v>6.8909000000000002</v>
      </c>
      <c r="C4" s="24">
        <v>6.8937999999999997</v>
      </c>
      <c r="D4" s="24">
        <v>6.8989000000000003</v>
      </c>
      <c r="E4" s="24">
        <v>6.8837000000000002</v>
      </c>
      <c r="F4" s="3">
        <v>1E-3</v>
      </c>
      <c r="G4" s="3"/>
      <c r="H4" s="24"/>
      <c r="I4" s="2"/>
      <c r="K4" s="3"/>
      <c r="L4" s="24"/>
      <c r="M4" s="24"/>
      <c r="N4" s="24"/>
      <c r="O4" s="24"/>
      <c r="P4" s="24"/>
      <c r="Q4" s="24"/>
      <c r="R4" s="24"/>
      <c r="S4" s="24"/>
      <c r="T4" s="24"/>
      <c r="U4" s="24"/>
      <c r="V4" s="24"/>
      <c r="W4" s="24"/>
      <c r="X4" s="24"/>
      <c r="Y4" s="24"/>
      <c r="Z4" s="24"/>
    </row>
    <row r="5" spans="1:26">
      <c r="A5" s="24" t="s">
        <v>622</v>
      </c>
      <c r="B5" s="24">
        <v>6.8841000000000001</v>
      </c>
      <c r="C5" s="24">
        <v>6.8758999999999997</v>
      </c>
      <c r="D5" s="24">
        <v>6.8895</v>
      </c>
      <c r="E5" s="24">
        <v>6.8654000000000002</v>
      </c>
      <c r="F5" s="3">
        <v>-1.4E-3</v>
      </c>
      <c r="G5" s="3"/>
      <c r="H5" s="24"/>
      <c r="I5" s="2"/>
      <c r="K5" s="3"/>
      <c r="L5" s="24"/>
      <c r="M5" s="24"/>
      <c r="N5" s="24"/>
      <c r="O5" s="24"/>
      <c r="P5" s="24"/>
      <c r="Q5" s="24"/>
      <c r="R5" s="24"/>
      <c r="S5" s="24"/>
      <c r="T5" s="24"/>
      <c r="U5" s="24"/>
      <c r="V5" s="24"/>
      <c r="W5" s="24"/>
      <c r="X5" s="24"/>
      <c r="Y5" s="24"/>
      <c r="Z5" s="24"/>
    </row>
    <row r="6" spans="1:26">
      <c r="A6" s="24" t="s">
        <v>623</v>
      </c>
      <c r="B6" s="24">
        <v>6.8936999999999999</v>
      </c>
      <c r="C6" s="24">
        <v>6.9120999999999997</v>
      </c>
      <c r="D6" s="24">
        <v>6.9157000000000002</v>
      </c>
      <c r="E6" s="24">
        <v>6.8849</v>
      </c>
      <c r="F6" s="3">
        <v>-3.7000000000000002E-3</v>
      </c>
      <c r="G6" s="3"/>
      <c r="H6" s="24"/>
      <c r="I6" s="24"/>
      <c r="J6" s="24"/>
      <c r="K6" s="24"/>
      <c r="L6" s="24"/>
      <c r="M6" s="24"/>
      <c r="N6" s="24"/>
      <c r="O6" s="24"/>
      <c r="P6" s="24"/>
      <c r="Q6" s="24"/>
      <c r="R6" s="24"/>
      <c r="S6" s="24"/>
      <c r="T6" s="24"/>
      <c r="U6" s="24"/>
      <c r="V6" s="24"/>
      <c r="W6" s="24"/>
      <c r="X6" s="24"/>
      <c r="Y6" s="24"/>
      <c r="Z6" s="24"/>
    </row>
    <row r="7" spans="1:26">
      <c r="A7" s="24" t="s">
        <v>625</v>
      </c>
      <c r="B7" s="24">
        <v>6.9192</v>
      </c>
      <c r="C7" s="24">
        <v>6.9318</v>
      </c>
      <c r="D7" s="24">
        <v>6.9398</v>
      </c>
      <c r="E7" s="24">
        <v>6.9169999999999998</v>
      </c>
      <c r="F7" s="3">
        <v>-1.8E-3</v>
      </c>
      <c r="G7" s="3"/>
      <c r="H7" s="24"/>
      <c r="I7" s="24"/>
      <c r="J7" s="24"/>
      <c r="K7" s="24"/>
      <c r="L7" s="24"/>
      <c r="M7" s="24"/>
      <c r="N7" s="24"/>
      <c r="O7" s="24"/>
      <c r="P7" s="24"/>
      <c r="Q7" s="24"/>
      <c r="R7" s="24"/>
      <c r="S7" s="24"/>
      <c r="T7" s="24"/>
      <c r="U7" s="24"/>
      <c r="V7" s="24"/>
      <c r="W7" s="24"/>
      <c r="X7" s="24"/>
      <c r="Y7" s="24"/>
      <c r="Z7" s="24"/>
    </row>
    <row r="8" spans="1:26">
      <c r="A8" s="24" t="s">
        <v>626</v>
      </c>
      <c r="B8" s="24">
        <v>6.9318</v>
      </c>
      <c r="C8" s="24">
        <v>6.9318999999999997</v>
      </c>
      <c r="D8" s="24">
        <v>6.9362000000000004</v>
      </c>
      <c r="E8" s="24">
        <v>6.9210000000000003</v>
      </c>
      <c r="F8" s="3">
        <v>-2.0999999999999999E-3</v>
      </c>
      <c r="G8" s="3"/>
      <c r="H8" s="24"/>
      <c r="I8" s="24"/>
      <c r="J8" s="24"/>
      <c r="K8" s="24"/>
      <c r="L8" s="24"/>
      <c r="M8" s="24"/>
      <c r="N8" s="24"/>
      <c r="O8" s="24"/>
      <c r="P8" s="24"/>
      <c r="Q8" s="24"/>
      <c r="R8" s="24"/>
      <c r="S8" s="24"/>
      <c r="T8" s="24"/>
      <c r="U8" s="24"/>
      <c r="V8" s="24"/>
      <c r="W8" s="24"/>
      <c r="X8" s="24"/>
      <c r="Y8" s="24"/>
      <c r="Z8" s="24"/>
    </row>
    <row r="9" spans="1:26">
      <c r="A9" s="24" t="s">
        <v>628</v>
      </c>
      <c r="B9" s="24">
        <v>6.9462000000000002</v>
      </c>
      <c r="C9" s="24">
        <v>6.9542999999999999</v>
      </c>
      <c r="D9" s="24">
        <v>6.9555999999999996</v>
      </c>
      <c r="E9" s="24">
        <v>6.9372999999999996</v>
      </c>
      <c r="F9" s="3">
        <v>1E-4</v>
      </c>
      <c r="G9" s="3"/>
      <c r="H9" s="24"/>
      <c r="I9" s="24"/>
      <c r="J9" s="24"/>
      <c r="K9" s="24"/>
      <c r="L9" s="24"/>
      <c r="M9" s="24"/>
      <c r="N9" s="24"/>
      <c r="O9" s="24"/>
      <c r="P9" s="24"/>
      <c r="Q9" s="24"/>
      <c r="R9" s="24"/>
      <c r="S9" s="24"/>
      <c r="T9" s="24"/>
      <c r="U9" s="24"/>
      <c r="V9" s="24"/>
      <c r="W9" s="24"/>
      <c r="X9" s="24"/>
      <c r="Y9" s="24"/>
      <c r="Z9" s="24"/>
    </row>
    <row r="10" spans="1:26">
      <c r="A10" s="24" t="s">
        <v>630</v>
      </c>
      <c r="B10" s="24">
        <v>6.9451999999999998</v>
      </c>
      <c r="C10" s="24">
        <v>6.9679000000000002</v>
      </c>
      <c r="D10" s="24">
        <v>6.9710999999999999</v>
      </c>
      <c r="E10" s="24">
        <v>6.9290000000000003</v>
      </c>
      <c r="F10" s="3">
        <v>-4.4000000000000003E-3</v>
      </c>
      <c r="G10" s="3"/>
      <c r="H10" s="24"/>
      <c r="I10" s="24"/>
      <c r="J10" s="24"/>
      <c r="K10" s="24"/>
      <c r="L10" s="24"/>
      <c r="M10" s="24"/>
      <c r="N10" s="24"/>
      <c r="O10" s="24"/>
      <c r="P10" s="24"/>
      <c r="Q10" s="24"/>
      <c r="R10" s="24"/>
      <c r="S10" s="24"/>
      <c r="T10" s="24"/>
      <c r="U10" s="24"/>
      <c r="V10" s="24"/>
      <c r="W10" s="24"/>
      <c r="X10" s="24"/>
      <c r="Y10" s="24"/>
      <c r="Z10" s="24"/>
    </row>
    <row r="11" spans="1:26">
      <c r="A11" s="24" t="s">
        <v>632</v>
      </c>
      <c r="B11" s="24">
        <v>6.976</v>
      </c>
      <c r="C11" s="24">
        <v>6.9686000000000003</v>
      </c>
      <c r="D11" s="24">
        <v>6.9797000000000002</v>
      </c>
      <c r="E11" s="24">
        <v>6.9683000000000002</v>
      </c>
      <c r="F11" s="3">
        <v>1.5E-3</v>
      </c>
      <c r="G11" s="3"/>
      <c r="H11" s="24"/>
      <c r="I11" s="24"/>
      <c r="J11" s="24"/>
      <c r="K11" s="24"/>
      <c r="L11" s="24"/>
      <c r="M11" s="24"/>
      <c r="N11" s="24"/>
      <c r="O11" s="24"/>
      <c r="P11" s="24"/>
      <c r="Q11" s="24"/>
      <c r="R11" s="24"/>
      <c r="S11" s="24"/>
      <c r="T11" s="24"/>
      <c r="U11" s="24"/>
      <c r="V11" s="24"/>
      <c r="W11" s="24"/>
      <c r="X11" s="24"/>
      <c r="Y11" s="24"/>
      <c r="Z11" s="24"/>
    </row>
    <row r="12" spans="1:26">
      <c r="A12" s="24" t="s">
        <v>634</v>
      </c>
      <c r="B12" s="24">
        <v>6.9654999999999996</v>
      </c>
      <c r="C12" s="24">
        <v>6.9615999999999998</v>
      </c>
      <c r="D12" s="24">
        <v>6.9759000000000002</v>
      </c>
      <c r="E12" s="24">
        <v>6.9615999999999998</v>
      </c>
      <c r="F12" s="3">
        <v>2.0000000000000001E-4</v>
      </c>
      <c r="G12" s="3"/>
      <c r="H12" s="24"/>
      <c r="I12" s="24"/>
      <c r="J12" s="24"/>
      <c r="K12" s="24"/>
      <c r="L12" s="24"/>
      <c r="M12" s="24"/>
      <c r="N12" s="24"/>
      <c r="O12" s="24"/>
      <c r="P12" s="24"/>
      <c r="Q12" s="24"/>
      <c r="R12" s="24"/>
      <c r="S12" s="24"/>
      <c r="T12" s="24"/>
      <c r="U12" s="24"/>
      <c r="V12" s="24"/>
      <c r="W12" s="24"/>
      <c r="X12" s="24"/>
      <c r="Y12" s="24"/>
      <c r="Z12" s="24"/>
    </row>
    <row r="13" spans="1:26">
      <c r="A13" s="24" t="s">
        <v>636</v>
      </c>
      <c r="B13" s="24">
        <v>6.9642999999999997</v>
      </c>
      <c r="C13" s="24">
        <v>6.9596999999999998</v>
      </c>
      <c r="D13" s="24">
        <v>6.9741</v>
      </c>
      <c r="E13" s="24">
        <v>6.9569000000000001</v>
      </c>
      <c r="F13" s="3">
        <v>2.0000000000000001E-4</v>
      </c>
      <c r="G13" s="3"/>
      <c r="H13" s="24"/>
      <c r="I13" s="24"/>
      <c r="J13" s="24"/>
      <c r="K13" s="24"/>
      <c r="L13" s="24"/>
      <c r="M13" s="24"/>
      <c r="N13" s="24"/>
      <c r="O13" s="24"/>
      <c r="P13" s="24"/>
      <c r="Q13" s="24"/>
      <c r="R13" s="24"/>
      <c r="S13" s="24"/>
      <c r="T13" s="24"/>
      <c r="U13" s="24"/>
      <c r="V13" s="24"/>
      <c r="W13" s="24"/>
      <c r="X13" s="24"/>
      <c r="Y13" s="24"/>
      <c r="Z13" s="24"/>
    </row>
    <row r="14" spans="1:26">
      <c r="A14" s="24" t="s">
        <v>637</v>
      </c>
      <c r="B14" s="24">
        <v>6.9631999999999996</v>
      </c>
      <c r="C14" s="24">
        <v>6.9631999999999996</v>
      </c>
      <c r="D14" s="24">
        <v>6.9657</v>
      </c>
      <c r="E14" s="24">
        <v>6.9631999999999996</v>
      </c>
      <c r="F14" s="3">
        <v>0</v>
      </c>
      <c r="G14" s="3"/>
      <c r="H14" s="24"/>
      <c r="I14" s="24"/>
      <c r="J14" s="24"/>
      <c r="K14" s="24"/>
      <c r="L14" s="24"/>
      <c r="M14" s="24"/>
      <c r="N14" s="24"/>
      <c r="O14" s="24"/>
      <c r="P14" s="24"/>
      <c r="Q14" s="24"/>
      <c r="R14" s="24"/>
      <c r="S14" s="24"/>
      <c r="T14" s="24"/>
      <c r="U14" s="24"/>
      <c r="V14" s="24"/>
      <c r="W14" s="24"/>
      <c r="X14" s="24"/>
      <c r="Y14" s="24"/>
      <c r="Z14" s="24"/>
    </row>
    <row r="15" spans="1:26">
      <c r="A15" s="24" t="s">
        <v>639</v>
      </c>
      <c r="B15" s="24">
        <v>6.9631999999999996</v>
      </c>
      <c r="C15" s="24">
        <v>6.9832000000000001</v>
      </c>
      <c r="D15" s="24">
        <v>6.9870000000000001</v>
      </c>
      <c r="E15" s="24">
        <v>6.9555999999999996</v>
      </c>
      <c r="F15" s="3">
        <v>-3.3999999999999998E-3</v>
      </c>
      <c r="G15" s="3"/>
      <c r="H15" s="24"/>
      <c r="I15" s="24"/>
      <c r="J15" s="24"/>
      <c r="K15" s="24"/>
      <c r="L15" s="24"/>
      <c r="M15" s="24"/>
      <c r="N15" s="24"/>
      <c r="O15" s="24"/>
      <c r="P15" s="24"/>
      <c r="Q15" s="24"/>
      <c r="R15" s="24"/>
      <c r="S15" s="24"/>
      <c r="T15" s="24"/>
      <c r="U15" s="24"/>
      <c r="V15" s="24"/>
      <c r="W15" s="24"/>
      <c r="X15" s="24"/>
      <c r="Y15" s="24"/>
      <c r="Z15" s="24"/>
    </row>
    <row r="16" spans="1:26">
      <c r="A16" s="24" t="s">
        <v>641</v>
      </c>
      <c r="B16" s="24">
        <v>6.9866999999999999</v>
      </c>
      <c r="C16" s="24">
        <v>6.9958</v>
      </c>
      <c r="D16" s="24">
        <v>6.9958</v>
      </c>
      <c r="E16" s="24">
        <v>6.9782999999999999</v>
      </c>
      <c r="F16" s="3">
        <v>-1.2999999999999999E-3</v>
      </c>
      <c r="G16" s="3"/>
      <c r="H16" s="24"/>
      <c r="I16" s="24"/>
      <c r="J16" s="24"/>
      <c r="K16" s="24"/>
      <c r="L16" s="24"/>
      <c r="M16" s="24"/>
      <c r="N16" s="24"/>
      <c r="O16" s="24"/>
      <c r="P16" s="24"/>
      <c r="Q16" s="24"/>
      <c r="R16" s="24"/>
      <c r="S16" s="24"/>
      <c r="T16" s="24"/>
      <c r="U16" s="24"/>
      <c r="V16" s="24"/>
      <c r="W16" s="24"/>
      <c r="X16" s="24"/>
      <c r="Y16" s="24"/>
      <c r="Z16" s="24"/>
    </row>
    <row r="17" spans="1:26">
      <c r="A17" s="24" t="s">
        <v>642</v>
      </c>
      <c r="B17" s="24">
        <v>6.9958</v>
      </c>
      <c r="C17" s="24">
        <v>6.9931999999999999</v>
      </c>
      <c r="D17" s="24">
        <v>7.0015000000000001</v>
      </c>
      <c r="E17" s="24">
        <v>6.9916</v>
      </c>
      <c r="F17" s="3">
        <v>-1E-4</v>
      </c>
      <c r="G17" s="3"/>
      <c r="H17" s="24"/>
      <c r="I17" s="24"/>
      <c r="J17" s="24"/>
      <c r="K17" s="24"/>
      <c r="L17" s="24"/>
      <c r="M17" s="24"/>
      <c r="N17" s="24"/>
      <c r="O17" s="24"/>
      <c r="P17" s="24"/>
      <c r="Q17" s="24"/>
      <c r="R17" s="24"/>
      <c r="S17" s="24"/>
      <c r="T17" s="24"/>
      <c r="U17" s="24"/>
      <c r="V17" s="24"/>
      <c r="W17" s="24"/>
      <c r="X17" s="24"/>
      <c r="Y17" s="24"/>
      <c r="Z17" s="24"/>
    </row>
    <row r="18" spans="1:26">
      <c r="A18" s="24" t="s">
        <v>644</v>
      </c>
      <c r="B18" s="24">
        <v>6.9965000000000002</v>
      </c>
      <c r="C18" s="24">
        <v>6.9890999999999996</v>
      </c>
      <c r="D18" s="24">
        <v>7.0068999999999999</v>
      </c>
      <c r="E18" s="24">
        <v>6.9880000000000004</v>
      </c>
      <c r="F18" s="3">
        <v>1E-3</v>
      </c>
      <c r="G18" s="3"/>
      <c r="H18" s="24"/>
      <c r="I18" s="24"/>
      <c r="J18" s="24"/>
      <c r="K18" s="24"/>
      <c r="L18" s="24"/>
      <c r="M18" s="24"/>
      <c r="N18" s="24"/>
      <c r="O18" s="24"/>
      <c r="P18" s="24"/>
      <c r="Q18" s="24"/>
      <c r="R18" s="24"/>
      <c r="S18" s="24"/>
      <c r="T18" s="24"/>
      <c r="U18" s="24"/>
      <c r="V18" s="24"/>
      <c r="W18" s="24"/>
      <c r="X18" s="24"/>
      <c r="Y18" s="24"/>
      <c r="Z18" s="24"/>
    </row>
    <row r="19" spans="1:26">
      <c r="A19" s="24" t="s">
        <v>646</v>
      </c>
      <c r="B19" s="24">
        <v>6.9893999999999998</v>
      </c>
      <c r="C19" s="24">
        <v>7.0064000000000002</v>
      </c>
      <c r="D19" s="24">
        <v>7.0064000000000002</v>
      </c>
      <c r="E19" s="24">
        <v>6.9787999999999997</v>
      </c>
      <c r="F19" s="3">
        <v>-2.5999999999999999E-3</v>
      </c>
      <c r="G19" s="3"/>
      <c r="H19" s="24"/>
      <c r="I19" s="24"/>
      <c r="J19" s="24"/>
      <c r="K19" s="24"/>
      <c r="L19" s="24"/>
      <c r="M19" s="24"/>
      <c r="N19" s="24"/>
      <c r="O19" s="24"/>
      <c r="P19" s="24"/>
      <c r="Q19" s="24"/>
      <c r="R19" s="24"/>
      <c r="S19" s="24"/>
      <c r="T19" s="24"/>
      <c r="U19" s="24"/>
      <c r="V19" s="24"/>
      <c r="W19" s="24"/>
      <c r="X19" s="24"/>
      <c r="Y19" s="24"/>
      <c r="Z19" s="24"/>
    </row>
    <row r="20" spans="1:26">
      <c r="A20" s="24" t="s">
        <v>648</v>
      </c>
      <c r="B20" s="24">
        <v>7.0075000000000003</v>
      </c>
      <c r="C20" s="24">
        <v>7.0130999999999997</v>
      </c>
      <c r="D20" s="24">
        <v>7.0151000000000003</v>
      </c>
      <c r="E20" s="24">
        <v>7.0030999999999999</v>
      </c>
      <c r="F20" s="3">
        <v>-6.9999999999999999E-4</v>
      </c>
      <c r="G20" s="3"/>
      <c r="H20" s="24"/>
      <c r="I20" s="24"/>
      <c r="J20" s="24"/>
      <c r="K20" s="24"/>
      <c r="L20" s="24"/>
      <c r="M20" s="24"/>
      <c r="N20" s="24"/>
      <c r="O20" s="24"/>
      <c r="P20" s="24"/>
      <c r="Q20" s="24"/>
      <c r="R20" s="24"/>
      <c r="S20" s="24"/>
      <c r="T20" s="24"/>
      <c r="U20" s="24"/>
      <c r="V20" s="24"/>
      <c r="W20" s="24"/>
      <c r="X20" s="24"/>
      <c r="Y20" s="24"/>
      <c r="Z20" s="24"/>
    </row>
    <row r="21" spans="1:26" ht="15.75" customHeight="1">
      <c r="A21" s="24" t="s">
        <v>650</v>
      </c>
      <c r="B21" s="24">
        <v>7.0126999999999997</v>
      </c>
      <c r="C21" s="24">
        <v>7.0072999999999999</v>
      </c>
      <c r="D21" s="24">
        <v>7.0141999999999998</v>
      </c>
      <c r="E21" s="24">
        <v>7.0061999999999998</v>
      </c>
      <c r="F21" s="3">
        <v>8.0000000000000004E-4</v>
      </c>
      <c r="G21" s="3"/>
      <c r="H21" s="24"/>
      <c r="I21" s="24"/>
      <c r="J21" s="24"/>
      <c r="K21" s="24"/>
      <c r="L21" s="24"/>
      <c r="M21" s="24"/>
      <c r="N21" s="24"/>
      <c r="O21" s="24"/>
      <c r="P21" s="24"/>
      <c r="Q21" s="24"/>
      <c r="R21" s="24"/>
      <c r="S21" s="24"/>
      <c r="T21" s="24"/>
      <c r="U21" s="24"/>
      <c r="V21" s="24"/>
      <c r="W21" s="24"/>
      <c r="X21" s="24"/>
      <c r="Y21" s="24"/>
      <c r="Z21" s="24"/>
    </row>
    <row r="22" spans="1:26" ht="15.75" customHeight="1">
      <c r="A22" s="24" t="s">
        <v>652</v>
      </c>
      <c r="B22" s="24">
        <v>7.0068000000000001</v>
      </c>
      <c r="C22" s="24">
        <v>7.0102000000000002</v>
      </c>
      <c r="D22" s="24">
        <v>7.016</v>
      </c>
      <c r="E22" s="24">
        <v>7.0030000000000001</v>
      </c>
      <c r="F22" s="3">
        <v>-5.0000000000000001E-4</v>
      </c>
      <c r="G22" s="3"/>
      <c r="H22" s="24"/>
      <c r="I22" s="24"/>
      <c r="J22" s="24"/>
      <c r="K22" s="24"/>
      <c r="L22" s="24"/>
      <c r="M22" s="24"/>
      <c r="N22" s="24"/>
      <c r="O22" s="24"/>
      <c r="P22" s="24"/>
      <c r="Q22" s="24"/>
      <c r="R22" s="24"/>
      <c r="S22" s="24"/>
      <c r="T22" s="24"/>
      <c r="U22" s="24"/>
      <c r="V22" s="24"/>
      <c r="W22" s="24"/>
      <c r="X22" s="24"/>
      <c r="Y22" s="24"/>
      <c r="Z22" s="24"/>
    </row>
    <row r="23" spans="1:26" ht="15.75" customHeight="1">
      <c r="A23" s="24" t="s">
        <v>654</v>
      </c>
      <c r="B23" s="24">
        <v>7.0103999999999997</v>
      </c>
      <c r="C23" s="24">
        <v>7.0006000000000004</v>
      </c>
      <c r="D23" s="24">
        <v>7.0106000000000002</v>
      </c>
      <c r="E23" s="24">
        <v>6.9970999999999997</v>
      </c>
      <c r="F23" s="3">
        <v>8.0000000000000004E-4</v>
      </c>
      <c r="G23" s="3"/>
      <c r="H23" s="24"/>
      <c r="I23" s="24"/>
      <c r="J23" s="24"/>
      <c r="K23" s="24"/>
      <c r="L23" s="24"/>
      <c r="M23" s="24"/>
      <c r="N23" s="24"/>
      <c r="O23" s="24"/>
      <c r="P23" s="24"/>
      <c r="Q23" s="24"/>
      <c r="R23" s="24"/>
      <c r="S23" s="24"/>
      <c r="T23" s="24"/>
      <c r="U23" s="24"/>
      <c r="V23" s="24"/>
      <c r="W23" s="24"/>
      <c r="X23" s="24"/>
      <c r="Y23" s="24"/>
      <c r="Z23" s="24"/>
    </row>
    <row r="24" spans="1:26" ht="15.75" customHeight="1">
      <c r="A24" s="24" t="s">
        <v>656</v>
      </c>
      <c r="B24" s="24">
        <v>7.0049999999999999</v>
      </c>
      <c r="C24" s="24">
        <v>7.0019</v>
      </c>
      <c r="D24" s="24">
        <v>7.0129000000000001</v>
      </c>
      <c r="E24" s="24">
        <v>6.9958</v>
      </c>
      <c r="F24" s="3">
        <v>1.1000000000000001E-3</v>
      </c>
      <c r="G24" s="3"/>
      <c r="H24" s="24"/>
      <c r="I24" s="24"/>
      <c r="J24" s="24"/>
      <c r="K24" s="24"/>
      <c r="L24" s="24"/>
      <c r="M24" s="24"/>
      <c r="N24" s="24"/>
      <c r="O24" s="24"/>
      <c r="P24" s="24"/>
      <c r="Q24" s="24"/>
      <c r="R24" s="24"/>
      <c r="S24" s="24"/>
      <c r="T24" s="24"/>
      <c r="U24" s="24"/>
      <c r="V24" s="24"/>
      <c r="W24" s="24"/>
      <c r="X24" s="24"/>
      <c r="Y24" s="24"/>
      <c r="Z24" s="24"/>
    </row>
    <row r="25" spans="1:26" ht="15.75" customHeight="1">
      <c r="A25" s="24" t="s">
        <v>658</v>
      </c>
      <c r="B25" s="24">
        <v>6.9972000000000003</v>
      </c>
      <c r="C25" s="24">
        <v>6.9954000000000001</v>
      </c>
      <c r="D25" s="24">
        <v>7.0030000000000001</v>
      </c>
      <c r="E25" s="24">
        <v>6.9909999999999997</v>
      </c>
      <c r="F25" s="3">
        <v>5.0000000000000001E-4</v>
      </c>
      <c r="G25" s="3"/>
      <c r="H25" s="24"/>
      <c r="I25" s="24"/>
      <c r="J25" s="24"/>
      <c r="K25" s="24"/>
      <c r="L25" s="24"/>
      <c r="M25" s="24"/>
      <c r="N25" s="24"/>
      <c r="O25" s="24"/>
      <c r="P25" s="24"/>
      <c r="Q25" s="24"/>
      <c r="R25" s="24"/>
      <c r="S25" s="24"/>
      <c r="T25" s="24"/>
      <c r="U25" s="24"/>
      <c r="V25" s="24"/>
      <c r="W25" s="24"/>
      <c r="X25" s="24"/>
      <c r="Y25" s="24"/>
      <c r="Z25" s="24"/>
    </row>
    <row r="26" spans="1:26" ht="15.75" customHeight="1">
      <c r="A26" s="24" t="s">
        <v>660</v>
      </c>
      <c r="B26" s="24">
        <v>6.9935</v>
      </c>
      <c r="C26" s="24">
        <v>6.9996</v>
      </c>
      <c r="D26" s="24">
        <v>7.0084</v>
      </c>
      <c r="E26" s="24">
        <v>6.9930000000000003</v>
      </c>
      <c r="F26" s="3">
        <v>5.9999999999999995E-4</v>
      </c>
      <c r="G26" s="3"/>
      <c r="H26" s="24"/>
      <c r="I26" s="24"/>
      <c r="J26" s="24"/>
      <c r="K26" s="24"/>
      <c r="L26" s="24"/>
      <c r="M26" s="24"/>
      <c r="N26" s="24"/>
      <c r="O26" s="24"/>
      <c r="P26" s="24"/>
      <c r="Q26" s="24"/>
      <c r="R26" s="24"/>
      <c r="S26" s="24"/>
      <c r="T26" s="24"/>
      <c r="U26" s="24"/>
      <c r="V26" s="24"/>
      <c r="W26" s="24"/>
      <c r="X26" s="24"/>
      <c r="Y26" s="24"/>
      <c r="Z26" s="24"/>
    </row>
    <row r="27" spans="1:26" ht="15.75" customHeight="1">
      <c r="A27" s="24" t="s">
        <v>662</v>
      </c>
      <c r="B27" s="24">
        <v>6.9894999999999996</v>
      </c>
      <c r="C27" s="24">
        <v>6.9641000000000002</v>
      </c>
      <c r="D27" s="24">
        <v>7.0022000000000002</v>
      </c>
      <c r="E27" s="24">
        <v>6.9635999999999996</v>
      </c>
      <c r="F27" s="3">
        <v>6.9999999999999999E-4</v>
      </c>
      <c r="G27" s="3"/>
      <c r="H27" s="24"/>
      <c r="I27" s="24"/>
      <c r="J27" s="24"/>
      <c r="K27" s="24"/>
      <c r="L27" s="24"/>
      <c r="M27" s="24"/>
      <c r="N27" s="24"/>
      <c r="O27" s="24"/>
      <c r="P27" s="24"/>
      <c r="Q27" s="24"/>
      <c r="R27" s="24"/>
      <c r="S27" s="24"/>
      <c r="T27" s="24"/>
      <c r="U27" s="24"/>
      <c r="V27" s="24"/>
      <c r="W27" s="24"/>
      <c r="X27" s="24"/>
      <c r="Y27" s="24"/>
      <c r="Z27" s="24"/>
    </row>
    <row r="28" spans="1:26" ht="15.75" customHeight="1">
      <c r="A28" s="24" t="s">
        <v>664</v>
      </c>
      <c r="B28" s="24">
        <v>6.9848999999999997</v>
      </c>
      <c r="C28" s="24">
        <v>7.0339</v>
      </c>
      <c r="D28" s="24">
        <v>7.0407999999999999</v>
      </c>
      <c r="E28" s="24">
        <v>6.9839000000000002</v>
      </c>
      <c r="F28" s="3">
        <v>-7.7000000000000002E-3</v>
      </c>
      <c r="G28" s="3"/>
      <c r="H28" s="24"/>
      <c r="I28" s="24"/>
      <c r="J28" s="24"/>
      <c r="K28" s="24"/>
      <c r="L28" s="24"/>
      <c r="M28" s="24"/>
      <c r="N28" s="24"/>
      <c r="O28" s="24"/>
      <c r="P28" s="24"/>
      <c r="Q28" s="24"/>
      <c r="R28" s="24"/>
      <c r="S28" s="24"/>
      <c r="T28" s="24"/>
      <c r="U28" s="24"/>
      <c r="V28" s="24"/>
      <c r="W28" s="24"/>
      <c r="X28" s="24"/>
      <c r="Y28" s="24"/>
      <c r="Z28" s="24"/>
    </row>
    <row r="29" spans="1:26" ht="15.75" customHeight="1">
      <c r="A29" s="24" t="s">
        <v>665</v>
      </c>
      <c r="B29" s="24">
        <v>7.0388000000000002</v>
      </c>
      <c r="C29" s="24">
        <v>7.0354000000000001</v>
      </c>
      <c r="D29" s="24">
        <v>7.0407999999999999</v>
      </c>
      <c r="E29" s="24">
        <v>7.0335000000000001</v>
      </c>
      <c r="F29" s="3">
        <v>6.9999999999999999E-4</v>
      </c>
      <c r="G29" s="3"/>
      <c r="H29" s="24"/>
      <c r="I29" s="24"/>
      <c r="J29" s="24"/>
      <c r="K29" s="24"/>
      <c r="L29" s="24"/>
      <c r="M29" s="24"/>
      <c r="N29" s="24"/>
      <c r="O29" s="24"/>
      <c r="P29" s="24"/>
      <c r="Q29" s="24"/>
      <c r="R29" s="24"/>
      <c r="S29" s="24"/>
      <c r="T29" s="24"/>
      <c r="U29" s="24"/>
      <c r="V29" s="24"/>
      <c r="W29" s="24"/>
      <c r="X29" s="24"/>
      <c r="Y29" s="24"/>
      <c r="Z29" s="24"/>
    </row>
    <row r="30" spans="1:26" ht="15.75" customHeight="1">
      <c r="A30" s="24" t="s">
        <v>667</v>
      </c>
      <c r="B30" s="24">
        <v>7.0342000000000002</v>
      </c>
      <c r="C30" s="24">
        <v>7.0392000000000001</v>
      </c>
      <c r="D30" s="24">
        <v>7.0426000000000002</v>
      </c>
      <c r="E30" s="24">
        <v>7.0312999999999999</v>
      </c>
      <c r="F30" s="3">
        <v>-6.9999999999999999E-4</v>
      </c>
      <c r="G30" s="3"/>
      <c r="H30" s="24"/>
      <c r="I30" s="24"/>
      <c r="J30" s="24"/>
      <c r="K30" s="24"/>
      <c r="L30" s="24"/>
      <c r="M30" s="24"/>
      <c r="N30" s="24"/>
      <c r="O30" s="24"/>
      <c r="P30" s="24"/>
      <c r="Q30" s="24"/>
      <c r="R30" s="24"/>
      <c r="S30" s="24"/>
      <c r="T30" s="24"/>
      <c r="U30" s="24"/>
      <c r="V30" s="24"/>
      <c r="W30" s="24"/>
      <c r="X30" s="24"/>
      <c r="Y30" s="24"/>
      <c r="Z30" s="24"/>
    </row>
    <row r="31" spans="1:26" ht="15.75" customHeight="1">
      <c r="A31" s="24" t="s">
        <v>669</v>
      </c>
      <c r="B31" s="24">
        <v>7.0392999999999999</v>
      </c>
      <c r="C31" s="24">
        <v>7.0334000000000003</v>
      </c>
      <c r="D31" s="24">
        <v>7.0434000000000001</v>
      </c>
      <c r="E31" s="24">
        <v>7.0297000000000001</v>
      </c>
      <c r="F31" s="3">
        <v>5.9999999999999995E-4</v>
      </c>
      <c r="G31" s="3"/>
      <c r="H31" s="24"/>
      <c r="I31" s="24"/>
      <c r="J31" s="24"/>
      <c r="K31" s="24"/>
      <c r="L31" s="24"/>
      <c r="M31" s="24"/>
      <c r="N31" s="24"/>
      <c r="O31" s="24"/>
      <c r="P31" s="24"/>
      <c r="Q31" s="24"/>
      <c r="R31" s="24"/>
      <c r="S31" s="24"/>
      <c r="T31" s="24"/>
      <c r="U31" s="24"/>
      <c r="V31" s="24"/>
      <c r="W31" s="24"/>
      <c r="X31" s="24"/>
      <c r="Y31" s="24"/>
      <c r="Z31" s="24"/>
    </row>
    <row r="32" spans="1:26" ht="15.75" customHeight="1">
      <c r="A32" s="24" t="s">
        <v>671</v>
      </c>
      <c r="B32" s="24">
        <v>7.0350000000000001</v>
      </c>
      <c r="C32" s="24">
        <v>7.0415000000000001</v>
      </c>
      <c r="D32" s="24">
        <v>7.0499000000000001</v>
      </c>
      <c r="E32" s="24">
        <v>7.0263</v>
      </c>
      <c r="F32" s="3">
        <v>-1.4E-3</v>
      </c>
      <c r="G32" s="3"/>
      <c r="H32" s="24"/>
      <c r="I32" s="24"/>
      <c r="J32" s="24"/>
      <c r="K32" s="24"/>
      <c r="L32" s="24"/>
      <c r="M32" s="24"/>
      <c r="N32" s="24"/>
      <c r="O32" s="24"/>
      <c r="P32" s="24"/>
      <c r="Q32" s="24"/>
      <c r="R32" s="24"/>
      <c r="S32" s="24"/>
      <c r="T32" s="24"/>
      <c r="U32" s="24"/>
      <c r="V32" s="24"/>
      <c r="W32" s="24"/>
      <c r="X32" s="24"/>
      <c r="Y32" s="24"/>
      <c r="Z32" s="24"/>
    </row>
    <row r="33" spans="1:26" ht="15.75" customHeight="1">
      <c r="A33" s="24" t="s">
        <v>673</v>
      </c>
      <c r="B33" s="24">
        <v>7.0448000000000004</v>
      </c>
      <c r="C33" s="24">
        <v>7.0503</v>
      </c>
      <c r="D33" s="24">
        <v>7.0568999999999997</v>
      </c>
      <c r="E33" s="24">
        <v>7.0351999999999997</v>
      </c>
      <c r="F33" s="3">
        <v>-6.9999999999999999E-4</v>
      </c>
      <c r="G33" s="3"/>
      <c r="H33" s="24"/>
      <c r="I33" s="24"/>
      <c r="J33" s="24"/>
      <c r="K33" s="24"/>
      <c r="L33" s="24"/>
      <c r="M33" s="24"/>
      <c r="N33" s="24"/>
      <c r="O33" s="24"/>
      <c r="P33" s="24"/>
      <c r="Q33" s="24"/>
      <c r="R33" s="24"/>
      <c r="S33" s="24"/>
      <c r="T33" s="24"/>
      <c r="U33" s="24"/>
      <c r="V33" s="24"/>
      <c r="W33" s="24"/>
      <c r="X33" s="24"/>
      <c r="Y33" s="24"/>
      <c r="Z33" s="24"/>
    </row>
    <row r="34" spans="1:26" ht="15.75" customHeight="1">
      <c r="A34" s="24" t="s">
        <v>675</v>
      </c>
      <c r="B34" s="24">
        <v>7.0499000000000001</v>
      </c>
      <c r="C34" s="24">
        <v>7.0618999999999996</v>
      </c>
      <c r="D34" s="24">
        <v>7.0743999999999998</v>
      </c>
      <c r="E34" s="24">
        <v>7.0468999999999999</v>
      </c>
      <c r="F34" s="3">
        <v>-1.6000000000000001E-3</v>
      </c>
      <c r="G34" s="3"/>
      <c r="H34" s="24"/>
      <c r="I34" s="24"/>
      <c r="J34" s="24"/>
      <c r="K34" s="24"/>
      <c r="L34" s="24"/>
      <c r="M34" s="24"/>
      <c r="N34" s="24"/>
      <c r="O34" s="24"/>
      <c r="P34" s="24"/>
      <c r="Q34" s="24"/>
      <c r="R34" s="24"/>
      <c r="S34" s="24"/>
      <c r="T34" s="24"/>
      <c r="U34" s="24"/>
      <c r="V34" s="24"/>
      <c r="W34" s="24"/>
      <c r="X34" s="24"/>
      <c r="Y34" s="24"/>
      <c r="Z34" s="24"/>
    </row>
    <row r="35" spans="1:26" ht="15.75" customHeight="1">
      <c r="A35" s="24" t="s">
        <v>677</v>
      </c>
      <c r="B35" s="24">
        <v>7.0613000000000001</v>
      </c>
      <c r="C35" s="24">
        <v>7.0407000000000002</v>
      </c>
      <c r="D35" s="24">
        <v>7.0613999999999999</v>
      </c>
      <c r="E35" s="24">
        <v>7.0362</v>
      </c>
      <c r="F35" s="3">
        <v>3.0999999999999999E-3</v>
      </c>
      <c r="G35" s="3"/>
      <c r="H35" s="24"/>
      <c r="I35" s="24"/>
      <c r="J35" s="24"/>
      <c r="K35" s="24"/>
      <c r="L35" s="24"/>
      <c r="M35" s="24"/>
      <c r="N35" s="24"/>
      <c r="O35" s="24"/>
      <c r="P35" s="24"/>
      <c r="Q35" s="24"/>
      <c r="R35" s="24"/>
      <c r="S35" s="24"/>
      <c r="T35" s="24"/>
      <c r="U35" s="24"/>
      <c r="V35" s="24"/>
      <c r="W35" s="24"/>
      <c r="X35" s="24"/>
      <c r="Y35" s="24"/>
      <c r="Z35" s="24"/>
    </row>
    <row r="36" spans="1:26" ht="15.75" customHeight="1">
      <c r="A36" s="24" t="s">
        <v>678</v>
      </c>
      <c r="B36" s="24">
        <v>7.0392999999999999</v>
      </c>
      <c r="C36" s="24">
        <v>7.0267999999999997</v>
      </c>
      <c r="D36" s="24">
        <v>7.0458999999999996</v>
      </c>
      <c r="E36" s="24">
        <v>7.0266000000000002</v>
      </c>
      <c r="F36" s="3">
        <v>1E-3</v>
      </c>
      <c r="G36" s="3"/>
      <c r="H36" s="24"/>
      <c r="I36" s="24"/>
      <c r="J36" s="24"/>
      <c r="K36" s="24"/>
      <c r="L36" s="24"/>
      <c r="M36" s="24"/>
      <c r="N36" s="24"/>
      <c r="O36" s="24"/>
      <c r="P36" s="24"/>
      <c r="Q36" s="24"/>
      <c r="R36" s="24"/>
      <c r="S36" s="24"/>
      <c r="T36" s="24"/>
      <c r="U36" s="24"/>
      <c r="V36" s="24"/>
      <c r="W36" s="24"/>
      <c r="X36" s="24"/>
      <c r="Y36" s="24"/>
      <c r="Z36" s="24"/>
    </row>
    <row r="37" spans="1:26" ht="15.75" customHeight="1">
      <c r="A37" s="24" t="s">
        <v>680</v>
      </c>
      <c r="B37" s="24">
        <v>7.0324</v>
      </c>
      <c r="C37" s="24">
        <v>7.0327000000000002</v>
      </c>
      <c r="D37" s="24">
        <v>7.0369999999999999</v>
      </c>
      <c r="E37" s="24">
        <v>7.0190999999999999</v>
      </c>
      <c r="F37" s="3">
        <v>-4.0000000000000002E-4</v>
      </c>
      <c r="G37" s="3"/>
      <c r="H37" s="24"/>
      <c r="I37" s="24"/>
      <c r="J37" s="24"/>
      <c r="K37" s="24"/>
      <c r="L37" s="24"/>
      <c r="M37" s="24"/>
      <c r="N37" s="24"/>
      <c r="O37" s="24"/>
      <c r="P37" s="24"/>
      <c r="Q37" s="24"/>
      <c r="R37" s="24"/>
      <c r="S37" s="24"/>
      <c r="T37" s="24"/>
      <c r="U37" s="24"/>
      <c r="V37" s="24"/>
      <c r="W37" s="24"/>
      <c r="X37" s="24"/>
      <c r="Y37" s="24"/>
      <c r="Z37" s="24"/>
    </row>
    <row r="38" spans="1:26" ht="15.75" customHeight="1">
      <c r="A38" s="24" t="s">
        <v>682</v>
      </c>
      <c r="B38" s="24">
        <v>7.0354000000000001</v>
      </c>
      <c r="C38" s="24">
        <v>7.0293999999999999</v>
      </c>
      <c r="D38" s="24">
        <v>7.0357000000000003</v>
      </c>
      <c r="E38" s="24">
        <v>7.0254000000000003</v>
      </c>
      <c r="F38" s="3">
        <v>8.9999999999999998E-4</v>
      </c>
      <c r="G38" s="3"/>
      <c r="H38" s="24"/>
      <c r="I38" s="24"/>
      <c r="J38" s="24"/>
      <c r="K38" s="24"/>
      <c r="L38" s="24"/>
      <c r="M38" s="24"/>
      <c r="N38" s="24"/>
      <c r="O38" s="24"/>
      <c r="P38" s="24"/>
      <c r="Q38" s="24"/>
      <c r="R38" s="24"/>
      <c r="S38" s="24"/>
      <c r="T38" s="24"/>
      <c r="U38" s="24"/>
      <c r="V38" s="24"/>
      <c r="W38" s="24"/>
      <c r="X38" s="24"/>
      <c r="Y38" s="24"/>
      <c r="Z38" s="24"/>
    </row>
    <row r="39" spans="1:26" ht="15.75" customHeight="1">
      <c r="A39" s="24" t="s">
        <v>684</v>
      </c>
      <c r="B39" s="24">
        <v>7.0289999999999999</v>
      </c>
      <c r="C39" s="24">
        <v>7.0244999999999997</v>
      </c>
      <c r="D39" s="24">
        <v>7.0319000000000003</v>
      </c>
      <c r="E39" s="24">
        <v>7.0176999999999996</v>
      </c>
      <c r="F39" s="3">
        <v>-5.9999999999999995E-4</v>
      </c>
      <c r="G39" s="3"/>
      <c r="H39" s="24"/>
      <c r="I39" s="24"/>
      <c r="J39" s="24"/>
      <c r="K39" s="24"/>
      <c r="L39" s="24"/>
      <c r="M39" s="24"/>
      <c r="N39" s="24"/>
      <c r="O39" s="24"/>
      <c r="P39" s="24"/>
      <c r="Q39" s="24"/>
      <c r="R39" s="24"/>
      <c r="S39" s="24"/>
      <c r="T39" s="24"/>
      <c r="U39" s="24"/>
      <c r="V39" s="24"/>
      <c r="W39" s="24"/>
      <c r="X39" s="24"/>
      <c r="Y39" s="24"/>
      <c r="Z39" s="24"/>
    </row>
    <row r="40" spans="1:26" ht="15.75" customHeight="1">
      <c r="A40" s="24" t="s">
        <v>686</v>
      </c>
      <c r="B40" s="24">
        <v>7.0335000000000001</v>
      </c>
      <c r="C40" s="24">
        <v>7.0289000000000001</v>
      </c>
      <c r="D40" s="24">
        <v>7.0430000000000001</v>
      </c>
      <c r="E40" s="24">
        <v>7.0259</v>
      </c>
      <c r="F40" s="3">
        <v>-4.0000000000000002E-4</v>
      </c>
      <c r="G40" s="3"/>
      <c r="H40" s="24"/>
      <c r="I40" s="24"/>
      <c r="J40" s="24"/>
      <c r="K40" s="24"/>
      <c r="L40" s="24"/>
      <c r="M40" s="24"/>
      <c r="N40" s="24"/>
      <c r="O40" s="24"/>
      <c r="P40" s="24"/>
      <c r="Q40" s="24"/>
      <c r="R40" s="24"/>
      <c r="S40" s="24"/>
      <c r="T40" s="24"/>
      <c r="U40" s="24"/>
      <c r="V40" s="24"/>
      <c r="W40" s="24"/>
      <c r="X40" s="24"/>
      <c r="Y40" s="24"/>
      <c r="Z40" s="24"/>
    </row>
    <row r="41" spans="1:26" ht="15.75" customHeight="1">
      <c r="A41" s="24" t="s">
        <v>687</v>
      </c>
      <c r="B41" s="24">
        <v>7.0362999999999998</v>
      </c>
      <c r="C41" s="24">
        <v>7.0404</v>
      </c>
      <c r="D41" s="24">
        <v>7.0404</v>
      </c>
      <c r="E41" s="24">
        <v>7.0315000000000003</v>
      </c>
      <c r="F41" s="3">
        <v>-5.0000000000000001E-4</v>
      </c>
      <c r="G41" s="3"/>
      <c r="H41" s="24"/>
      <c r="I41" s="24"/>
      <c r="J41" s="24"/>
      <c r="K41" s="24"/>
      <c r="L41" s="24"/>
      <c r="M41" s="24"/>
      <c r="N41" s="24"/>
      <c r="O41" s="24"/>
      <c r="P41" s="24"/>
      <c r="Q41" s="24"/>
      <c r="R41" s="24"/>
      <c r="S41" s="24"/>
      <c r="T41" s="24"/>
      <c r="U41" s="24"/>
      <c r="V41" s="24"/>
      <c r="W41" s="24"/>
      <c r="X41" s="24"/>
      <c r="Y41" s="24"/>
      <c r="Z41" s="24"/>
    </row>
    <row r="42" spans="1:26" ht="15.75" customHeight="1">
      <c r="A42" s="24" t="s">
        <v>689</v>
      </c>
      <c r="B42" s="24">
        <v>7.04</v>
      </c>
      <c r="C42" s="24">
        <v>7.0262000000000002</v>
      </c>
      <c r="D42" s="24">
        <v>7.0427999999999997</v>
      </c>
      <c r="E42" s="24">
        <v>7.0248999999999997</v>
      </c>
      <c r="F42" s="3">
        <v>1.5E-3</v>
      </c>
      <c r="G42" s="3"/>
      <c r="H42" s="24"/>
      <c r="I42" s="24"/>
      <c r="J42" s="24"/>
      <c r="K42" s="24"/>
      <c r="L42" s="24"/>
      <c r="M42" s="24"/>
      <c r="N42" s="24"/>
      <c r="O42" s="24"/>
      <c r="P42" s="24"/>
      <c r="Q42" s="24"/>
      <c r="R42" s="24"/>
      <c r="S42" s="24"/>
      <c r="T42" s="24"/>
      <c r="U42" s="24"/>
      <c r="V42" s="24"/>
      <c r="W42" s="24"/>
      <c r="X42" s="24"/>
      <c r="Y42" s="24"/>
      <c r="Z42" s="24"/>
    </row>
    <row r="43" spans="1:26" ht="15.75" customHeight="1">
      <c r="A43" s="24" t="s">
        <v>691</v>
      </c>
      <c r="B43" s="24">
        <v>7.0293000000000001</v>
      </c>
      <c r="C43" s="24">
        <v>7.0350999999999999</v>
      </c>
      <c r="D43" s="24">
        <v>7.0450999999999997</v>
      </c>
      <c r="E43" s="24">
        <v>7.0259</v>
      </c>
      <c r="F43" s="3">
        <v>-8.9999999999999998E-4</v>
      </c>
      <c r="G43" s="3"/>
      <c r="H43" s="24"/>
      <c r="I43" s="24"/>
      <c r="J43" s="24"/>
      <c r="K43" s="24"/>
      <c r="L43" s="24"/>
      <c r="M43" s="24"/>
      <c r="N43" s="24"/>
      <c r="O43" s="24"/>
      <c r="P43" s="24"/>
      <c r="Q43" s="24"/>
      <c r="R43" s="24"/>
      <c r="S43" s="24"/>
      <c r="T43" s="24"/>
      <c r="U43" s="24"/>
      <c r="V43" s="24"/>
      <c r="W43" s="24"/>
      <c r="X43" s="24"/>
      <c r="Y43" s="24"/>
      <c r="Z43" s="24"/>
    </row>
    <row r="44" spans="1:26" ht="15.75" customHeight="1">
      <c r="A44" s="24" t="s">
        <v>693</v>
      </c>
      <c r="B44" s="24">
        <v>7.0358999999999998</v>
      </c>
      <c r="C44" s="24">
        <v>7.0316999999999998</v>
      </c>
      <c r="D44" s="24">
        <v>7.0393999999999997</v>
      </c>
      <c r="E44" s="24">
        <v>7.0278999999999998</v>
      </c>
      <c r="F44" s="3">
        <v>1.1999999999999999E-3</v>
      </c>
      <c r="G44" s="3"/>
      <c r="H44" s="24"/>
      <c r="I44" s="24"/>
      <c r="J44" s="24"/>
      <c r="K44" s="24"/>
      <c r="L44" s="24"/>
      <c r="M44" s="24"/>
      <c r="N44" s="24"/>
      <c r="O44" s="24"/>
      <c r="P44" s="24"/>
      <c r="Q44" s="24"/>
      <c r="R44" s="24"/>
      <c r="S44" s="24"/>
      <c r="T44" s="24"/>
      <c r="U44" s="24"/>
      <c r="V44" s="24"/>
      <c r="W44" s="24"/>
      <c r="X44" s="24"/>
      <c r="Y44" s="24"/>
      <c r="Z44" s="24"/>
    </row>
    <row r="45" spans="1:26" ht="15.75" customHeight="1">
      <c r="A45" s="24" t="s">
        <v>695</v>
      </c>
      <c r="B45" s="24">
        <v>7.0275999999999996</v>
      </c>
      <c r="C45" s="24">
        <v>7.0259</v>
      </c>
      <c r="D45" s="24">
        <v>7.0303000000000004</v>
      </c>
      <c r="E45" s="24">
        <v>7.0202</v>
      </c>
      <c r="F45" s="3">
        <v>2.0000000000000001E-4</v>
      </c>
      <c r="G45" s="3"/>
      <c r="H45" s="24"/>
      <c r="I45" s="24"/>
      <c r="J45" s="24"/>
      <c r="K45" s="24"/>
      <c r="L45" s="24"/>
      <c r="M45" s="24"/>
      <c r="N45" s="24"/>
      <c r="O45" s="24"/>
      <c r="P45" s="24"/>
      <c r="Q45" s="24"/>
      <c r="R45" s="24"/>
      <c r="S45" s="24"/>
      <c r="T45" s="24"/>
      <c r="U45" s="24"/>
      <c r="V45" s="24"/>
      <c r="W45" s="24"/>
      <c r="X45" s="24"/>
      <c r="Y45" s="24"/>
      <c r="Z45" s="24"/>
    </row>
    <row r="46" spans="1:26" ht="15.75" customHeight="1">
      <c r="A46" s="24" t="s">
        <v>696</v>
      </c>
      <c r="B46" s="24">
        <v>7.0259999999999998</v>
      </c>
      <c r="C46" s="24">
        <v>7.0088999999999997</v>
      </c>
      <c r="D46" s="24">
        <v>7.0267999999999997</v>
      </c>
      <c r="E46" s="24">
        <v>7.0088999999999997</v>
      </c>
      <c r="F46" s="3">
        <v>2.5000000000000001E-3</v>
      </c>
      <c r="G46" s="3"/>
      <c r="H46" s="24"/>
      <c r="I46" s="24"/>
      <c r="J46" s="24"/>
      <c r="K46" s="24"/>
      <c r="L46" s="24"/>
      <c r="M46" s="24"/>
      <c r="N46" s="24"/>
      <c r="O46" s="24"/>
      <c r="P46" s="24"/>
      <c r="Q46" s="24"/>
      <c r="R46" s="24"/>
      <c r="S46" s="24"/>
      <c r="T46" s="24"/>
      <c r="U46" s="24"/>
      <c r="V46" s="24"/>
      <c r="W46" s="24"/>
      <c r="X46" s="24"/>
      <c r="Y46" s="24"/>
      <c r="Z46" s="24"/>
    </row>
    <row r="47" spans="1:26" ht="15.75" customHeight="1">
      <c r="A47" s="24" t="s">
        <v>698</v>
      </c>
      <c r="B47" s="24">
        <v>7.0083000000000002</v>
      </c>
      <c r="C47" s="24">
        <v>7.0201000000000002</v>
      </c>
      <c r="D47" s="24">
        <v>7.0201000000000002</v>
      </c>
      <c r="E47" s="24">
        <v>6.9992000000000001</v>
      </c>
      <c r="F47" s="3">
        <v>-1.8E-3</v>
      </c>
      <c r="G47" s="3"/>
      <c r="H47" s="24"/>
      <c r="I47" s="24"/>
      <c r="J47" s="24"/>
      <c r="K47" s="24"/>
      <c r="L47" s="24"/>
      <c r="M47" s="24"/>
      <c r="N47" s="24"/>
      <c r="O47" s="24"/>
      <c r="P47" s="24"/>
      <c r="Q47" s="24"/>
      <c r="R47" s="24"/>
      <c r="S47" s="24"/>
      <c r="T47" s="24"/>
      <c r="U47" s="24"/>
      <c r="V47" s="24"/>
      <c r="W47" s="24"/>
      <c r="X47" s="24"/>
      <c r="Y47" s="24"/>
      <c r="Z47" s="24"/>
    </row>
    <row r="48" spans="1:26" ht="15.75" customHeight="1">
      <c r="A48" s="24" t="s">
        <v>700</v>
      </c>
      <c r="B48" s="24">
        <v>7.0208000000000004</v>
      </c>
      <c r="C48" s="24">
        <v>7.024</v>
      </c>
      <c r="D48" s="24">
        <v>7.0251999999999999</v>
      </c>
      <c r="E48" s="24">
        <v>7.0143000000000004</v>
      </c>
      <c r="F48" s="3">
        <v>-4.0000000000000002E-4</v>
      </c>
      <c r="G48" s="3"/>
      <c r="H48" s="24"/>
      <c r="I48" s="24"/>
      <c r="J48" s="24"/>
      <c r="K48" s="24"/>
      <c r="L48" s="24"/>
      <c r="M48" s="24"/>
      <c r="N48" s="24"/>
      <c r="O48" s="24"/>
      <c r="P48" s="24"/>
      <c r="Q48" s="24"/>
      <c r="R48" s="24"/>
      <c r="S48" s="24"/>
      <c r="T48" s="24"/>
      <c r="U48" s="24"/>
      <c r="V48" s="24"/>
      <c r="W48" s="24"/>
      <c r="X48" s="24"/>
      <c r="Y48" s="24"/>
      <c r="Z48" s="24"/>
    </row>
    <row r="49" spans="1:26" ht="15.75" customHeight="1">
      <c r="A49" s="24" t="s">
        <v>702</v>
      </c>
      <c r="B49" s="24">
        <v>7.0235000000000003</v>
      </c>
      <c r="C49" s="24">
        <v>7.0076000000000001</v>
      </c>
      <c r="D49" s="24">
        <v>7.0273000000000003</v>
      </c>
      <c r="E49" s="24">
        <v>7.0076000000000001</v>
      </c>
      <c r="F49" s="3">
        <v>2.2000000000000001E-3</v>
      </c>
      <c r="G49" s="3"/>
      <c r="H49" s="24"/>
      <c r="I49" s="24"/>
      <c r="J49" s="24"/>
      <c r="K49" s="24"/>
      <c r="L49" s="24"/>
      <c r="M49" s="24"/>
      <c r="N49" s="24"/>
      <c r="O49" s="24"/>
      <c r="P49" s="24"/>
      <c r="Q49" s="24"/>
      <c r="R49" s="24"/>
      <c r="S49" s="24"/>
      <c r="T49" s="24"/>
      <c r="U49" s="24"/>
      <c r="V49" s="24"/>
      <c r="W49" s="24"/>
      <c r="X49" s="24"/>
      <c r="Y49" s="24"/>
      <c r="Z49" s="24"/>
    </row>
    <row r="50" spans="1:26" ht="15.75" customHeight="1">
      <c r="A50" s="24" t="s">
        <v>704</v>
      </c>
      <c r="B50" s="24">
        <v>7.0079000000000002</v>
      </c>
      <c r="C50" s="24">
        <v>7.0110999999999999</v>
      </c>
      <c r="D50" s="24">
        <v>7.0110999999999999</v>
      </c>
      <c r="E50" s="24">
        <v>6.9962</v>
      </c>
      <c r="F50" s="3">
        <v>-4.0000000000000002E-4</v>
      </c>
      <c r="G50" s="3"/>
      <c r="H50" s="24"/>
      <c r="I50" s="24"/>
      <c r="J50" s="24"/>
      <c r="K50" s="24"/>
      <c r="L50" s="24"/>
      <c r="M50" s="24"/>
      <c r="N50" s="24"/>
      <c r="O50" s="24"/>
      <c r="P50" s="24"/>
      <c r="Q50" s="24"/>
      <c r="R50" s="24"/>
      <c r="S50" s="24"/>
      <c r="T50" s="24"/>
      <c r="U50" s="24"/>
      <c r="V50" s="24"/>
      <c r="W50" s="24"/>
      <c r="X50" s="24"/>
      <c r="Y50" s="24"/>
      <c r="Z50" s="24"/>
    </row>
    <row r="51" spans="1:26" ht="15.75" customHeight="1">
      <c r="A51" s="24" t="s">
        <v>706</v>
      </c>
      <c r="B51" s="24">
        <v>7.0106000000000002</v>
      </c>
      <c r="C51" s="24">
        <v>6.9962</v>
      </c>
      <c r="D51" s="24">
        <v>7.0122</v>
      </c>
      <c r="E51" s="24">
        <v>6.9916999999999998</v>
      </c>
      <c r="F51" s="3">
        <v>2.0999999999999999E-3</v>
      </c>
      <c r="G51" s="3"/>
      <c r="H51" s="24"/>
      <c r="I51" s="24"/>
      <c r="J51" s="24"/>
      <c r="K51" s="24"/>
      <c r="L51" s="24"/>
      <c r="M51" s="24"/>
      <c r="N51" s="24"/>
      <c r="O51" s="24"/>
      <c r="P51" s="24"/>
      <c r="Q51" s="24"/>
      <c r="R51" s="24"/>
      <c r="S51" s="24"/>
      <c r="T51" s="24"/>
      <c r="U51" s="24"/>
      <c r="V51" s="24"/>
      <c r="W51" s="24"/>
      <c r="X51" s="24"/>
      <c r="Y51" s="24"/>
      <c r="Z51" s="24"/>
    </row>
    <row r="52" spans="1:26" ht="15.75" customHeight="1">
      <c r="A52" s="24" t="s">
        <v>708</v>
      </c>
      <c r="B52" s="24">
        <v>6.9961000000000002</v>
      </c>
      <c r="C52" s="24">
        <v>6.9691000000000001</v>
      </c>
      <c r="D52" s="24">
        <v>6.9966999999999997</v>
      </c>
      <c r="E52" s="24">
        <v>6.9676</v>
      </c>
      <c r="F52" s="3">
        <v>2.5000000000000001E-3</v>
      </c>
      <c r="G52" s="3"/>
      <c r="H52" s="24"/>
      <c r="I52" s="24"/>
      <c r="J52" s="24"/>
      <c r="K52" s="24"/>
      <c r="L52" s="24"/>
      <c r="M52" s="24"/>
      <c r="N52" s="24"/>
      <c r="O52" s="24"/>
      <c r="P52" s="24"/>
      <c r="Q52" s="24"/>
      <c r="R52" s="24"/>
      <c r="S52" s="24"/>
      <c r="T52" s="24"/>
      <c r="U52" s="24"/>
      <c r="V52" s="24"/>
      <c r="W52" s="24"/>
      <c r="X52" s="24"/>
      <c r="Y52" s="24"/>
      <c r="Z52" s="24"/>
    </row>
    <row r="53" spans="1:26" ht="15.75" customHeight="1">
      <c r="A53" s="24" t="s">
        <v>709</v>
      </c>
      <c r="B53" s="24">
        <v>6.9783999999999997</v>
      </c>
      <c r="C53" s="24">
        <v>6.9984999999999999</v>
      </c>
      <c r="D53" s="24">
        <v>7.0208000000000004</v>
      </c>
      <c r="E53" s="24">
        <v>6.9688999999999997</v>
      </c>
      <c r="F53" s="3">
        <v>-2.8E-3</v>
      </c>
      <c r="G53" s="3"/>
      <c r="H53" s="24"/>
      <c r="I53" s="24"/>
      <c r="J53" s="24"/>
      <c r="K53" s="24"/>
      <c r="L53" s="24"/>
      <c r="M53" s="24"/>
      <c r="N53" s="24"/>
      <c r="O53" s="24"/>
      <c r="P53" s="24"/>
      <c r="Q53" s="24"/>
      <c r="R53" s="24"/>
      <c r="S53" s="24"/>
      <c r="T53" s="24"/>
      <c r="U53" s="24"/>
      <c r="V53" s="24"/>
      <c r="W53" s="24"/>
      <c r="X53" s="24"/>
      <c r="Y53" s="24"/>
      <c r="Z53" s="24"/>
    </row>
    <row r="54" spans="1:26" ht="15.75" customHeight="1">
      <c r="A54" s="24" t="s">
        <v>711</v>
      </c>
      <c r="B54" s="24">
        <v>6.9981</v>
      </c>
      <c r="C54" s="24">
        <v>6.9969999999999999</v>
      </c>
      <c r="D54" s="24">
        <v>7.0052000000000003</v>
      </c>
      <c r="E54" s="24">
        <v>6.9908999999999999</v>
      </c>
      <c r="F54" s="3">
        <v>-1.6999999999999999E-3</v>
      </c>
      <c r="G54" s="3"/>
      <c r="H54" s="24"/>
      <c r="I54" s="24"/>
      <c r="J54" s="24"/>
      <c r="K54" s="24"/>
      <c r="L54" s="24"/>
      <c r="M54" s="24"/>
      <c r="N54" s="24"/>
      <c r="O54" s="24"/>
      <c r="P54" s="24"/>
      <c r="Q54" s="24"/>
      <c r="R54" s="24"/>
      <c r="S54" s="24"/>
      <c r="T54" s="24"/>
      <c r="U54" s="24"/>
      <c r="V54" s="24"/>
      <c r="W54" s="24"/>
      <c r="X54" s="24"/>
      <c r="Y54" s="24"/>
      <c r="Z54" s="24"/>
    </row>
    <row r="55" spans="1:26" ht="15.75" customHeight="1">
      <c r="A55" s="24" t="s">
        <v>713</v>
      </c>
      <c r="B55" s="24">
        <v>7.0096999999999996</v>
      </c>
      <c r="C55" s="24">
        <v>7.0296000000000003</v>
      </c>
      <c r="D55" s="24">
        <v>7.0316000000000001</v>
      </c>
      <c r="E55" s="24">
        <v>6.9890999999999996</v>
      </c>
      <c r="F55" s="3">
        <v>-2.8999999999999998E-3</v>
      </c>
      <c r="G55" s="3"/>
      <c r="H55" s="24"/>
      <c r="I55" s="24"/>
      <c r="J55" s="24"/>
      <c r="K55" s="24"/>
      <c r="L55" s="24"/>
      <c r="M55" s="24"/>
      <c r="N55" s="24"/>
      <c r="O55" s="24"/>
      <c r="P55" s="24"/>
      <c r="Q55" s="24"/>
      <c r="R55" s="24"/>
      <c r="S55" s="24"/>
      <c r="T55" s="24"/>
      <c r="U55" s="24"/>
      <c r="V55" s="24"/>
      <c r="W55" s="24"/>
      <c r="X55" s="24"/>
      <c r="Y55" s="24"/>
      <c r="Z55" s="24"/>
    </row>
    <row r="56" spans="1:26" ht="15.75" customHeight="1">
      <c r="A56" s="24" t="s">
        <v>715</v>
      </c>
      <c r="B56" s="24">
        <v>7.0304000000000002</v>
      </c>
      <c r="C56" s="24">
        <v>7.0327999999999999</v>
      </c>
      <c r="D56" s="24">
        <v>7.0343</v>
      </c>
      <c r="E56" s="24">
        <v>7.0225</v>
      </c>
      <c r="F56" s="3">
        <v>-1E-3</v>
      </c>
      <c r="G56" s="3"/>
      <c r="H56" s="24"/>
      <c r="I56" s="24"/>
      <c r="J56" s="24"/>
      <c r="K56" s="24"/>
      <c r="L56" s="24"/>
      <c r="M56" s="24"/>
      <c r="N56" s="24"/>
      <c r="O56" s="24"/>
      <c r="P56" s="24"/>
      <c r="Q56" s="24"/>
      <c r="R56" s="24"/>
      <c r="S56" s="24"/>
      <c r="T56" s="24"/>
      <c r="U56" s="24"/>
      <c r="V56" s="24"/>
      <c r="W56" s="24"/>
      <c r="X56" s="24"/>
      <c r="Y56" s="24"/>
      <c r="Z56" s="24"/>
    </row>
    <row r="57" spans="1:26" ht="15.75" customHeight="1">
      <c r="A57" s="24" t="s">
        <v>717</v>
      </c>
      <c r="B57" s="24">
        <v>7.0374999999999996</v>
      </c>
      <c r="C57" s="24">
        <v>7.0387000000000004</v>
      </c>
      <c r="D57" s="24">
        <v>7.0495000000000001</v>
      </c>
      <c r="E57" s="24">
        <v>7.0347</v>
      </c>
      <c r="F57" s="3">
        <v>-2.9999999999999997E-4</v>
      </c>
      <c r="G57" s="3"/>
      <c r="H57" s="24"/>
      <c r="I57" s="24"/>
      <c r="J57" s="24"/>
      <c r="K57" s="24"/>
      <c r="L57" s="24"/>
      <c r="M57" s="24"/>
      <c r="N57" s="24"/>
      <c r="O57" s="24"/>
      <c r="P57" s="24"/>
      <c r="Q57" s="24"/>
      <c r="R57" s="24"/>
      <c r="S57" s="24"/>
      <c r="T57" s="24"/>
      <c r="U57" s="24"/>
      <c r="V57" s="24"/>
      <c r="W57" s="24"/>
      <c r="X57" s="24"/>
      <c r="Y57" s="24"/>
      <c r="Z57" s="24"/>
    </row>
    <row r="58" spans="1:26" ht="15.75" customHeight="1">
      <c r="A58" s="24" t="s">
        <v>718</v>
      </c>
      <c r="B58" s="24">
        <v>7.0395000000000003</v>
      </c>
      <c r="C58" s="24">
        <v>7.0446999999999997</v>
      </c>
      <c r="D58" s="24">
        <v>7.0507</v>
      </c>
      <c r="E58" s="24">
        <v>7.0324</v>
      </c>
      <c r="F58" s="3">
        <v>-2.2000000000000001E-3</v>
      </c>
      <c r="G58" s="3"/>
      <c r="H58" s="24"/>
      <c r="I58" s="24"/>
      <c r="J58" s="24"/>
      <c r="K58" s="24"/>
      <c r="L58" s="24"/>
      <c r="M58" s="24"/>
      <c r="N58" s="24"/>
      <c r="O58" s="24"/>
      <c r="P58" s="24"/>
      <c r="Q58" s="24"/>
      <c r="R58" s="24"/>
      <c r="S58" s="24"/>
      <c r="T58" s="24"/>
      <c r="U58" s="24"/>
      <c r="V58" s="24"/>
      <c r="W58" s="24"/>
      <c r="X58" s="24"/>
      <c r="Y58" s="24"/>
      <c r="Z58" s="24"/>
    </row>
    <row r="59" spans="1:26" ht="15.75" customHeight="1">
      <c r="A59" s="24" t="s">
        <v>720</v>
      </c>
      <c r="B59" s="24">
        <v>7.0552999999999999</v>
      </c>
      <c r="C59" s="24">
        <v>7.0651999999999999</v>
      </c>
      <c r="D59" s="24">
        <v>7.0682</v>
      </c>
      <c r="E59" s="24">
        <v>7.0540000000000003</v>
      </c>
      <c r="F59" s="3">
        <v>-1.5E-3</v>
      </c>
      <c r="G59" s="3"/>
      <c r="H59" s="24"/>
      <c r="I59" s="24"/>
      <c r="J59" s="24"/>
      <c r="K59" s="24"/>
      <c r="L59" s="24"/>
      <c r="M59" s="24"/>
      <c r="N59" s="24"/>
      <c r="O59" s="24"/>
      <c r="P59" s="24"/>
      <c r="Q59" s="24"/>
      <c r="R59" s="24"/>
      <c r="S59" s="24"/>
      <c r="T59" s="24"/>
      <c r="U59" s="24"/>
      <c r="V59" s="24"/>
      <c r="W59" s="24"/>
      <c r="X59" s="24"/>
      <c r="Y59" s="24"/>
      <c r="Z59" s="24"/>
    </row>
    <row r="60" spans="1:26" ht="15.75" customHeight="1">
      <c r="A60" s="24" t="s">
        <v>722</v>
      </c>
      <c r="B60" s="24">
        <v>7.0658000000000003</v>
      </c>
      <c r="C60" s="24">
        <v>7.0671999999999997</v>
      </c>
      <c r="D60" s="24">
        <v>7.0671999999999997</v>
      </c>
      <c r="E60" s="24">
        <v>7.0526</v>
      </c>
      <c r="F60" s="3">
        <v>-2.9999999999999997E-4</v>
      </c>
      <c r="G60" s="3"/>
      <c r="H60" s="24"/>
      <c r="I60" s="24"/>
      <c r="J60" s="24"/>
      <c r="K60" s="24"/>
      <c r="L60" s="24"/>
      <c r="M60" s="24"/>
      <c r="N60" s="24"/>
      <c r="O60" s="24"/>
      <c r="P60" s="24"/>
      <c r="Q60" s="24"/>
      <c r="R60" s="24"/>
      <c r="S60" s="24"/>
      <c r="T60" s="24"/>
      <c r="U60" s="24"/>
      <c r="V60" s="24"/>
      <c r="W60" s="24"/>
      <c r="X60" s="24"/>
      <c r="Y60" s="24"/>
      <c r="Z60" s="24"/>
    </row>
    <row r="61" spans="1:26" ht="15.75" customHeight="1">
      <c r="A61" s="24" t="s">
        <v>724</v>
      </c>
      <c r="B61" s="24">
        <v>7.0678000000000001</v>
      </c>
      <c r="C61" s="24">
        <v>7.0655000000000001</v>
      </c>
      <c r="D61" s="24">
        <v>7.0693000000000001</v>
      </c>
      <c r="E61" s="24">
        <v>7.0525000000000002</v>
      </c>
      <c r="F61" s="3">
        <v>4.0000000000000002E-4</v>
      </c>
      <c r="G61" s="3"/>
      <c r="H61" s="24"/>
      <c r="I61" s="24"/>
      <c r="J61" s="24"/>
      <c r="K61" s="24"/>
      <c r="L61" s="24"/>
      <c r="M61" s="24"/>
      <c r="N61" s="24"/>
      <c r="O61" s="24"/>
      <c r="P61" s="24"/>
      <c r="Q61" s="24"/>
      <c r="R61" s="24"/>
      <c r="S61" s="24"/>
      <c r="T61" s="24"/>
      <c r="U61" s="24"/>
      <c r="V61" s="24"/>
      <c r="W61" s="24"/>
      <c r="X61" s="24"/>
      <c r="Y61" s="24"/>
      <c r="Z61" s="24"/>
    </row>
    <row r="62" spans="1:26" ht="15.75" customHeight="1">
      <c r="A62" s="24" t="s">
        <v>726</v>
      </c>
      <c r="B62" s="24">
        <v>7.0652999999999997</v>
      </c>
      <c r="C62" s="24">
        <v>7.0697000000000001</v>
      </c>
      <c r="D62" s="24">
        <v>7.0766</v>
      </c>
      <c r="E62" s="24">
        <v>7.0624000000000002</v>
      </c>
      <c r="F62" s="3">
        <v>-5.0000000000000001E-4</v>
      </c>
      <c r="G62" s="3"/>
      <c r="H62" s="24"/>
      <c r="I62" s="24"/>
      <c r="J62" s="24"/>
      <c r="K62" s="24"/>
      <c r="L62" s="24"/>
      <c r="M62" s="24"/>
      <c r="N62" s="24"/>
      <c r="O62" s="24"/>
      <c r="P62" s="24"/>
      <c r="Q62" s="24"/>
      <c r="R62" s="24"/>
      <c r="S62" s="24"/>
      <c r="T62" s="24"/>
      <c r="U62" s="24"/>
      <c r="V62" s="24"/>
      <c r="W62" s="24"/>
      <c r="X62" s="24"/>
      <c r="Y62" s="24"/>
      <c r="Z62" s="24"/>
    </row>
    <row r="63" spans="1:26" ht="15.75" customHeight="1">
      <c r="A63" s="24" t="s">
        <v>727</v>
      </c>
      <c r="B63" s="24">
        <v>7.069</v>
      </c>
      <c r="C63" s="24">
        <v>7.0663999999999998</v>
      </c>
      <c r="D63" s="24">
        <v>7.0731999999999999</v>
      </c>
      <c r="E63" s="24">
        <v>7.056</v>
      </c>
      <c r="F63" s="3">
        <v>5.0000000000000001E-4</v>
      </c>
      <c r="G63" s="3"/>
      <c r="H63" s="24"/>
      <c r="I63" s="24"/>
      <c r="J63" s="24"/>
      <c r="K63" s="24"/>
      <c r="L63" s="24"/>
      <c r="M63" s="24"/>
      <c r="N63" s="24"/>
      <c r="O63" s="24"/>
      <c r="P63" s="24"/>
      <c r="Q63" s="24"/>
      <c r="R63" s="24"/>
      <c r="S63" s="24"/>
      <c r="T63" s="24"/>
      <c r="U63" s="24"/>
      <c r="V63" s="24"/>
      <c r="W63" s="24"/>
      <c r="X63" s="24"/>
      <c r="Y63" s="24"/>
      <c r="Z63" s="24"/>
    </row>
    <row r="64" spans="1:26" ht="15.75" customHeight="1">
      <c r="A64" s="24" t="s">
        <v>729</v>
      </c>
      <c r="B64" s="24">
        <v>7.0655999999999999</v>
      </c>
      <c r="C64" s="24">
        <v>7.0785999999999998</v>
      </c>
      <c r="D64" s="24">
        <v>7.0895000000000001</v>
      </c>
      <c r="E64" s="24">
        <v>7.0655000000000001</v>
      </c>
      <c r="F64" s="3">
        <v>-1.6000000000000001E-3</v>
      </c>
      <c r="G64" s="3"/>
      <c r="H64" s="24"/>
      <c r="I64" s="24"/>
      <c r="J64" s="24"/>
      <c r="K64" s="24"/>
      <c r="L64" s="24"/>
      <c r="M64" s="24"/>
      <c r="N64" s="24"/>
      <c r="O64" s="24"/>
      <c r="P64" s="24"/>
      <c r="Q64" s="24"/>
      <c r="R64" s="24"/>
      <c r="S64" s="24"/>
      <c r="T64" s="24"/>
      <c r="U64" s="24"/>
      <c r="V64" s="24"/>
      <c r="W64" s="24"/>
      <c r="X64" s="24"/>
      <c r="Y64" s="24"/>
      <c r="Z64" s="24"/>
    </row>
    <row r="65" spans="1:26" ht="15.75" customHeight="1">
      <c r="A65" s="24" t="s">
        <v>731</v>
      </c>
      <c r="B65" s="24">
        <v>7.0769000000000002</v>
      </c>
      <c r="C65" s="24">
        <v>7.0755999999999997</v>
      </c>
      <c r="D65" s="24">
        <v>7.0839999999999996</v>
      </c>
      <c r="E65" s="24">
        <v>7.0705</v>
      </c>
      <c r="F65" s="3">
        <v>1E-4</v>
      </c>
      <c r="G65" s="3"/>
      <c r="H65" s="24"/>
      <c r="I65" s="24"/>
      <c r="J65" s="24"/>
      <c r="K65" s="24"/>
      <c r="L65" s="24"/>
      <c r="M65" s="24"/>
      <c r="N65" s="24"/>
      <c r="O65" s="24"/>
      <c r="P65" s="24"/>
      <c r="Q65" s="24"/>
      <c r="R65" s="24"/>
      <c r="S65" s="24"/>
      <c r="T65" s="24"/>
      <c r="U65" s="24"/>
      <c r="V65" s="24"/>
      <c r="W65" s="24"/>
      <c r="X65" s="24"/>
      <c r="Y65" s="24"/>
      <c r="Z65" s="24"/>
    </row>
    <row r="66" spans="1:26" ht="15.75" customHeight="1">
      <c r="A66" s="24" t="s">
        <v>733</v>
      </c>
      <c r="B66" s="24">
        <v>7.0762</v>
      </c>
      <c r="C66" s="24">
        <v>7.0819000000000001</v>
      </c>
      <c r="D66" s="24">
        <v>7.0819000000000001</v>
      </c>
      <c r="E66" s="24">
        <v>7.0662000000000003</v>
      </c>
      <c r="F66" s="3">
        <v>-8.0000000000000004E-4</v>
      </c>
      <c r="G66" s="3"/>
      <c r="H66" s="24"/>
      <c r="I66" s="24"/>
      <c r="J66" s="24"/>
      <c r="K66" s="24"/>
      <c r="L66" s="24"/>
      <c r="M66" s="24"/>
      <c r="N66" s="24"/>
      <c r="O66" s="24"/>
      <c r="P66" s="24"/>
      <c r="Q66" s="24"/>
      <c r="R66" s="24"/>
      <c r="S66" s="24"/>
      <c r="T66" s="24"/>
      <c r="U66" s="24"/>
      <c r="V66" s="24"/>
      <c r="W66" s="24"/>
      <c r="X66" s="24"/>
      <c r="Y66" s="24"/>
      <c r="Z66" s="24"/>
    </row>
    <row r="67" spans="1:26" ht="15.75" customHeight="1">
      <c r="A67" s="24" t="s">
        <v>735</v>
      </c>
      <c r="B67" s="24">
        <v>7.0816999999999997</v>
      </c>
      <c r="C67" s="24">
        <v>7.0742000000000003</v>
      </c>
      <c r="D67" s="24">
        <v>7.0884999999999998</v>
      </c>
      <c r="E67" s="24">
        <v>7.0667999999999997</v>
      </c>
      <c r="F67" s="3">
        <v>5.9999999999999995E-4</v>
      </c>
      <c r="G67" s="3"/>
      <c r="H67" s="24"/>
      <c r="I67" s="24"/>
      <c r="J67" s="24"/>
      <c r="K67" s="24"/>
      <c r="L67" s="24"/>
      <c r="M67" s="24"/>
      <c r="N67" s="24"/>
      <c r="O67" s="24"/>
      <c r="P67" s="24"/>
      <c r="Q67" s="24"/>
      <c r="R67" s="24"/>
      <c r="S67" s="24"/>
      <c r="T67" s="24"/>
      <c r="U67" s="24"/>
      <c r="V67" s="24"/>
      <c r="W67" s="24"/>
      <c r="X67" s="24"/>
      <c r="Y67" s="24"/>
      <c r="Z67" s="24"/>
    </row>
    <row r="68" spans="1:26" ht="15.75" customHeight="1">
      <c r="A68" s="24" t="s">
        <v>737</v>
      </c>
      <c r="B68" s="24">
        <v>7.0773999999999999</v>
      </c>
      <c r="C68" s="24">
        <v>7.0959000000000003</v>
      </c>
      <c r="D68" s="24">
        <v>7.1016000000000004</v>
      </c>
      <c r="E68" s="24">
        <v>7.0643000000000002</v>
      </c>
      <c r="F68" s="3">
        <v>-2.3E-3</v>
      </c>
      <c r="G68" s="3"/>
      <c r="H68" s="24"/>
      <c r="I68" s="24"/>
      <c r="J68" s="24"/>
      <c r="K68" s="24"/>
      <c r="L68" s="24"/>
      <c r="M68" s="24"/>
      <c r="N68" s="24"/>
      <c r="O68" s="24"/>
      <c r="P68" s="24"/>
      <c r="Q68" s="24"/>
      <c r="R68" s="24"/>
      <c r="S68" s="24"/>
      <c r="T68" s="24"/>
      <c r="U68" s="24"/>
      <c r="V68" s="24"/>
      <c r="W68" s="24"/>
      <c r="X68" s="24"/>
      <c r="Y68" s="24"/>
      <c r="Z68" s="24"/>
    </row>
    <row r="69" spans="1:26" ht="15.75" customHeight="1">
      <c r="A69" s="24" t="s">
        <v>739</v>
      </c>
      <c r="B69" s="24">
        <v>7.0934999999999997</v>
      </c>
      <c r="C69" s="24">
        <v>7.0964999999999998</v>
      </c>
      <c r="D69" s="24">
        <v>7.1044999999999998</v>
      </c>
      <c r="E69" s="24">
        <v>7.0895999999999999</v>
      </c>
      <c r="F69" s="3">
        <v>1.6999999999999999E-3</v>
      </c>
      <c r="G69" s="3"/>
      <c r="H69" s="24"/>
      <c r="I69" s="24"/>
      <c r="J69" s="24"/>
      <c r="K69" s="24"/>
      <c r="L69" s="24"/>
      <c r="M69" s="24"/>
      <c r="N69" s="24"/>
      <c r="O69" s="24"/>
      <c r="P69" s="24"/>
      <c r="Q69" s="24"/>
      <c r="R69" s="24"/>
      <c r="S69" s="24"/>
      <c r="T69" s="24"/>
      <c r="U69" s="24"/>
      <c r="V69" s="24"/>
      <c r="W69" s="24"/>
      <c r="X69" s="24"/>
      <c r="Y69" s="24"/>
      <c r="Z69" s="24"/>
    </row>
    <row r="70" spans="1:26" ht="15.75" customHeight="1">
      <c r="A70" s="24" t="s">
        <v>741</v>
      </c>
      <c r="B70" s="24">
        <v>7.0818000000000003</v>
      </c>
      <c r="C70" s="24">
        <v>7.0663</v>
      </c>
      <c r="D70" s="24">
        <v>7.0834000000000001</v>
      </c>
      <c r="E70" s="24">
        <v>7.0629</v>
      </c>
      <c r="F70" s="3">
        <v>2E-3</v>
      </c>
      <c r="G70" s="3"/>
      <c r="H70" s="24"/>
      <c r="I70" s="24"/>
      <c r="J70" s="24"/>
      <c r="K70" s="24"/>
      <c r="L70" s="24"/>
      <c r="M70" s="24"/>
      <c r="N70" s="24"/>
      <c r="O70" s="24"/>
      <c r="P70" s="24"/>
      <c r="Q70" s="24"/>
      <c r="R70" s="24"/>
      <c r="S70" s="24"/>
      <c r="T70" s="24"/>
      <c r="U70" s="24"/>
      <c r="V70" s="24"/>
      <c r="W70" s="24"/>
      <c r="X70" s="24"/>
      <c r="Y70" s="24"/>
      <c r="Z70" s="24"/>
    </row>
    <row r="71" spans="1:26" ht="15.75" customHeight="1">
      <c r="A71" s="24" t="s">
        <v>742</v>
      </c>
      <c r="B71" s="24">
        <v>7.0674999999999999</v>
      </c>
      <c r="C71" s="24">
        <v>7.0907999999999998</v>
      </c>
      <c r="D71" s="24">
        <v>7.0910000000000002</v>
      </c>
      <c r="E71" s="24">
        <v>7.0505000000000004</v>
      </c>
      <c r="F71" s="3">
        <v>-2.8999999999999998E-3</v>
      </c>
      <c r="G71" s="3"/>
      <c r="H71" s="24"/>
      <c r="I71" s="24"/>
      <c r="J71" s="24"/>
      <c r="K71" s="24"/>
      <c r="L71" s="24"/>
      <c r="M71" s="24"/>
      <c r="N71" s="24"/>
      <c r="O71" s="24"/>
      <c r="P71" s="24"/>
      <c r="Q71" s="24"/>
      <c r="R71" s="24"/>
      <c r="S71" s="24"/>
      <c r="T71" s="24"/>
      <c r="U71" s="24"/>
      <c r="V71" s="24"/>
      <c r="W71" s="24"/>
      <c r="X71" s="24"/>
      <c r="Y71" s="24"/>
      <c r="Z71" s="24"/>
    </row>
    <row r="72" spans="1:26" ht="15.75" customHeight="1">
      <c r="A72" s="24" t="s">
        <v>744</v>
      </c>
      <c r="B72" s="24">
        <v>7.0880000000000001</v>
      </c>
      <c r="C72" s="24">
        <v>7.1154999999999999</v>
      </c>
      <c r="D72" s="24">
        <v>7.1154999999999999</v>
      </c>
      <c r="E72" s="24">
        <v>7.0872000000000002</v>
      </c>
      <c r="F72" s="3">
        <v>-4.0000000000000001E-3</v>
      </c>
      <c r="G72" s="3"/>
      <c r="H72" s="24"/>
      <c r="I72" s="24"/>
      <c r="J72" s="24"/>
      <c r="K72" s="24"/>
      <c r="L72" s="24"/>
      <c r="M72" s="24"/>
      <c r="N72" s="24"/>
      <c r="O72" s="24"/>
      <c r="P72" s="24"/>
      <c r="Q72" s="24"/>
      <c r="R72" s="24"/>
      <c r="S72" s="24"/>
      <c r="T72" s="24"/>
      <c r="U72" s="24"/>
      <c r="V72" s="24"/>
      <c r="W72" s="24"/>
      <c r="X72" s="24"/>
      <c r="Y72" s="24"/>
      <c r="Z72" s="24"/>
    </row>
    <row r="73" spans="1:26" ht="15.75" customHeight="1">
      <c r="A73" s="24" t="s">
        <v>746</v>
      </c>
      <c r="B73" s="24">
        <v>7.1162000000000001</v>
      </c>
      <c r="C73" s="24">
        <v>7.1314000000000002</v>
      </c>
      <c r="D73" s="24">
        <v>7.1314000000000002</v>
      </c>
      <c r="E73" s="24">
        <v>7.1024000000000003</v>
      </c>
      <c r="F73" s="3">
        <v>-2.3E-3</v>
      </c>
      <c r="G73" s="3"/>
      <c r="H73" s="24"/>
      <c r="I73" s="24"/>
      <c r="J73" s="24"/>
      <c r="K73" s="24"/>
      <c r="L73" s="24"/>
      <c r="M73" s="24"/>
      <c r="N73" s="24"/>
      <c r="O73" s="24"/>
      <c r="P73" s="24"/>
      <c r="Q73" s="24"/>
      <c r="R73" s="24"/>
      <c r="S73" s="24"/>
      <c r="T73" s="24"/>
      <c r="U73" s="24"/>
      <c r="V73" s="24"/>
      <c r="W73" s="24"/>
      <c r="X73" s="24"/>
      <c r="Y73" s="24"/>
      <c r="Z73" s="24"/>
    </row>
    <row r="74" spans="1:26" ht="15.75" customHeight="1">
      <c r="A74" s="24" t="s">
        <v>748</v>
      </c>
      <c r="B74" s="24">
        <v>7.1323999999999996</v>
      </c>
      <c r="C74" s="24">
        <v>7.1429999999999998</v>
      </c>
      <c r="D74" s="24">
        <v>7.1523000000000003</v>
      </c>
      <c r="E74" s="24">
        <v>7.1189999999999998</v>
      </c>
      <c r="F74" s="3">
        <v>-1.6999999999999999E-3</v>
      </c>
      <c r="G74" s="3"/>
      <c r="H74" s="24"/>
      <c r="I74" s="24"/>
      <c r="J74" s="24"/>
      <c r="K74" s="24"/>
      <c r="L74" s="24"/>
      <c r="M74" s="24"/>
      <c r="N74" s="24"/>
      <c r="O74" s="24"/>
      <c r="P74" s="24"/>
      <c r="Q74" s="24"/>
      <c r="R74" s="24"/>
      <c r="S74" s="24"/>
      <c r="T74" s="24"/>
      <c r="U74" s="24"/>
      <c r="V74" s="24"/>
      <c r="W74" s="24"/>
      <c r="X74" s="24"/>
      <c r="Y74" s="24"/>
      <c r="Z74" s="24"/>
    </row>
    <row r="75" spans="1:26" ht="15.75" customHeight="1">
      <c r="A75" s="24" t="s">
        <v>750</v>
      </c>
      <c r="B75" s="24">
        <v>7.1444000000000001</v>
      </c>
      <c r="C75" s="24">
        <v>7.1323999999999996</v>
      </c>
      <c r="D75" s="24">
        <v>7.1502999999999997</v>
      </c>
      <c r="E75" s="24">
        <v>7.1214000000000004</v>
      </c>
      <c r="F75" s="3">
        <v>-5.0000000000000001E-4</v>
      </c>
      <c r="G75" s="3"/>
      <c r="H75" s="24"/>
      <c r="I75" s="24"/>
      <c r="J75" s="24"/>
      <c r="K75" s="24"/>
      <c r="L75" s="24"/>
      <c r="M75" s="24"/>
      <c r="N75" s="24"/>
      <c r="O75" s="24"/>
      <c r="P75" s="24"/>
      <c r="Q75" s="24"/>
      <c r="R75" s="24"/>
      <c r="S75" s="24"/>
      <c r="T75" s="24"/>
      <c r="U75" s="24"/>
      <c r="V75" s="24"/>
      <c r="W75" s="24"/>
      <c r="X75" s="24"/>
      <c r="Y75" s="24"/>
      <c r="Z75" s="24"/>
    </row>
    <row r="76" spans="1:26" ht="15.75" customHeight="1">
      <c r="A76" s="24" t="s">
        <v>752</v>
      </c>
      <c r="B76" s="24">
        <v>7.1482999999999999</v>
      </c>
      <c r="C76" s="24">
        <v>7.1482999999999999</v>
      </c>
      <c r="D76" s="24">
        <v>7.1482999999999999</v>
      </c>
      <c r="E76" s="24">
        <v>7.1482999999999999</v>
      </c>
      <c r="F76" s="3">
        <v>0</v>
      </c>
      <c r="G76" s="3"/>
      <c r="H76" s="24"/>
      <c r="I76" s="24"/>
      <c r="J76" s="24"/>
      <c r="K76" s="24"/>
      <c r="L76" s="24"/>
      <c r="M76" s="24"/>
      <c r="N76" s="24"/>
      <c r="O76" s="24"/>
      <c r="P76" s="24"/>
      <c r="Q76" s="24"/>
      <c r="R76" s="24"/>
      <c r="S76" s="24"/>
      <c r="T76" s="24"/>
      <c r="U76" s="24"/>
      <c r="V76" s="24"/>
      <c r="W76" s="24"/>
      <c r="X76" s="24"/>
      <c r="Y76" s="24"/>
      <c r="Z76" s="24"/>
    </row>
    <row r="77" spans="1:26" ht="15.75" customHeight="1">
      <c r="A77" s="24" t="s">
        <v>754</v>
      </c>
      <c r="B77" s="24">
        <v>7.1482999999999999</v>
      </c>
      <c r="C77" s="24">
        <v>7.1482999999999999</v>
      </c>
      <c r="D77" s="24">
        <v>7.1482999999999999</v>
      </c>
      <c r="E77" s="24">
        <v>7.1482999999999999</v>
      </c>
      <c r="F77" s="3">
        <v>0</v>
      </c>
      <c r="G77" s="3"/>
      <c r="H77" s="24"/>
      <c r="I77" s="24"/>
      <c r="J77" s="24"/>
      <c r="K77" s="24"/>
      <c r="L77" s="24"/>
      <c r="M77" s="24"/>
      <c r="N77" s="24"/>
      <c r="O77" s="24"/>
      <c r="P77" s="24"/>
      <c r="Q77" s="24"/>
      <c r="R77" s="24"/>
      <c r="S77" s="24"/>
      <c r="T77" s="24"/>
      <c r="U77" s="24"/>
      <c r="V77" s="24"/>
      <c r="W77" s="24"/>
      <c r="X77" s="24"/>
      <c r="Y77" s="24"/>
      <c r="Z77" s="24"/>
    </row>
    <row r="78" spans="1:26" ht="15.75" customHeight="1">
      <c r="A78" s="24" t="s">
        <v>756</v>
      </c>
      <c r="B78" s="24">
        <v>7.1482999999999999</v>
      </c>
      <c r="C78" s="24">
        <v>7.1482999999999999</v>
      </c>
      <c r="D78" s="24">
        <v>7.1482999999999999</v>
      </c>
      <c r="E78" s="24">
        <v>7.1482999999999999</v>
      </c>
      <c r="F78" s="3">
        <v>0</v>
      </c>
      <c r="G78" s="3"/>
      <c r="H78" s="24"/>
      <c r="I78" s="24"/>
      <c r="J78" s="24"/>
      <c r="K78" s="24"/>
      <c r="L78" s="24"/>
      <c r="M78" s="24"/>
      <c r="N78" s="24"/>
      <c r="O78" s="24"/>
      <c r="P78" s="24"/>
      <c r="Q78" s="24"/>
      <c r="R78" s="24"/>
      <c r="S78" s="24"/>
      <c r="T78" s="24"/>
      <c r="U78" s="24"/>
      <c r="V78" s="24"/>
      <c r="W78" s="24"/>
      <c r="X78" s="24"/>
      <c r="Y78" s="24"/>
      <c r="Z78" s="24"/>
    </row>
    <row r="79" spans="1:26" ht="15.75" customHeight="1">
      <c r="A79" s="24" t="s">
        <v>757</v>
      </c>
      <c r="B79" s="24">
        <v>7.1482999999999999</v>
      </c>
      <c r="C79" s="24">
        <v>7.1482999999999999</v>
      </c>
      <c r="D79" s="24">
        <v>7.1482999999999999</v>
      </c>
      <c r="E79" s="24">
        <v>7.1482999999999999</v>
      </c>
      <c r="F79" s="3">
        <v>0</v>
      </c>
      <c r="G79" s="3"/>
      <c r="H79" s="24"/>
      <c r="I79" s="24"/>
      <c r="J79" s="24"/>
      <c r="K79" s="24"/>
      <c r="L79" s="24"/>
      <c r="M79" s="24"/>
      <c r="N79" s="24"/>
      <c r="O79" s="24"/>
      <c r="P79" s="24"/>
      <c r="Q79" s="24"/>
      <c r="R79" s="24"/>
      <c r="S79" s="24"/>
      <c r="T79" s="24"/>
      <c r="U79" s="24"/>
      <c r="V79" s="24"/>
      <c r="W79" s="24"/>
      <c r="X79" s="24"/>
      <c r="Y79" s="24"/>
      <c r="Z79" s="24"/>
    </row>
    <row r="80" spans="1:26" ht="15.75" customHeight="1">
      <c r="A80" s="24" t="s">
        <v>759</v>
      </c>
      <c r="B80" s="24">
        <v>7.1482999999999999</v>
      </c>
      <c r="C80" s="24">
        <v>7.1482999999999999</v>
      </c>
      <c r="D80" s="24">
        <v>7.1482999999999999</v>
      </c>
      <c r="E80" s="24">
        <v>7.1482999999999999</v>
      </c>
      <c r="F80" s="3">
        <v>0</v>
      </c>
      <c r="G80" s="3"/>
      <c r="H80" s="24"/>
      <c r="I80" s="24"/>
      <c r="J80" s="24"/>
      <c r="K80" s="24"/>
      <c r="L80" s="24"/>
      <c r="M80" s="24"/>
      <c r="N80" s="24"/>
      <c r="O80" s="24"/>
      <c r="P80" s="24"/>
      <c r="Q80" s="24"/>
      <c r="R80" s="24"/>
      <c r="S80" s="24"/>
      <c r="T80" s="24"/>
      <c r="U80" s="24"/>
      <c r="V80" s="24"/>
      <c r="W80" s="24"/>
      <c r="X80" s="24"/>
      <c r="Y80" s="24"/>
      <c r="Z80" s="24"/>
    </row>
    <row r="81" spans="1:26" ht="15.75" customHeight="1">
      <c r="A81" s="24" t="s">
        <v>761</v>
      </c>
      <c r="B81" s="24">
        <v>7.1482999999999999</v>
      </c>
      <c r="C81" s="24">
        <v>7.1303000000000001</v>
      </c>
      <c r="D81" s="24">
        <v>7.1482999999999999</v>
      </c>
      <c r="E81" s="24">
        <v>7.1173999999999999</v>
      </c>
      <c r="F81" s="3">
        <v>3.5999999999999999E-3</v>
      </c>
      <c r="G81" s="3"/>
      <c r="H81" s="24"/>
      <c r="I81" s="24"/>
      <c r="J81" s="24"/>
      <c r="K81" s="24"/>
      <c r="L81" s="24"/>
      <c r="M81" s="24"/>
      <c r="N81" s="24"/>
      <c r="O81" s="24"/>
      <c r="P81" s="24"/>
      <c r="Q81" s="24"/>
      <c r="R81" s="24"/>
      <c r="S81" s="24"/>
      <c r="T81" s="24"/>
      <c r="U81" s="24"/>
      <c r="V81" s="24"/>
      <c r="W81" s="24"/>
      <c r="X81" s="24"/>
      <c r="Y81" s="24"/>
      <c r="Z81" s="24"/>
    </row>
    <row r="82" spans="1:26" ht="15.75" customHeight="1">
      <c r="A82" s="24" t="s">
        <v>763</v>
      </c>
      <c r="B82" s="24">
        <v>7.1227</v>
      </c>
      <c r="C82" s="24">
        <v>7.1315</v>
      </c>
      <c r="D82" s="24">
        <v>7.1387999999999998</v>
      </c>
      <c r="E82" s="24">
        <v>7.1189999999999998</v>
      </c>
      <c r="F82" s="3">
        <v>-1.4E-3</v>
      </c>
      <c r="G82" s="3"/>
      <c r="H82" s="24"/>
      <c r="I82" s="24"/>
      <c r="J82" s="24"/>
      <c r="K82" s="24"/>
      <c r="L82" s="24"/>
      <c r="M82" s="24"/>
      <c r="N82" s="24"/>
      <c r="O82" s="24"/>
      <c r="P82" s="24"/>
      <c r="Q82" s="24"/>
      <c r="R82" s="24"/>
      <c r="S82" s="24"/>
      <c r="T82" s="24"/>
      <c r="U82" s="24"/>
      <c r="V82" s="24"/>
      <c r="W82" s="24"/>
      <c r="X82" s="24"/>
      <c r="Y82" s="24"/>
      <c r="Z82" s="24"/>
    </row>
    <row r="83" spans="1:26" ht="15.75" customHeight="1">
      <c r="A83" s="24" t="s">
        <v>764</v>
      </c>
      <c r="B83" s="24">
        <v>7.1326000000000001</v>
      </c>
      <c r="C83" s="24">
        <v>7.1289999999999996</v>
      </c>
      <c r="D83" s="24">
        <v>7.1375000000000002</v>
      </c>
      <c r="E83" s="24">
        <v>7.1242999999999999</v>
      </c>
      <c r="F83" s="3">
        <v>1E-4</v>
      </c>
      <c r="G83" s="3"/>
      <c r="H83" s="24"/>
      <c r="I83" s="24"/>
      <c r="J83" s="24"/>
      <c r="K83" s="24"/>
      <c r="L83" s="24"/>
      <c r="M83" s="24"/>
      <c r="N83" s="24"/>
      <c r="O83" s="24"/>
      <c r="P83" s="24"/>
      <c r="Q83" s="24"/>
      <c r="R83" s="24"/>
      <c r="S83" s="24"/>
      <c r="T83" s="24"/>
      <c r="U83" s="24"/>
      <c r="V83" s="24"/>
      <c r="W83" s="24"/>
      <c r="X83" s="24"/>
      <c r="Y83" s="24"/>
      <c r="Z83" s="24"/>
    </row>
    <row r="84" spans="1:26" ht="15.75" customHeight="1">
      <c r="A84" s="24" t="s">
        <v>767</v>
      </c>
      <c r="B84" s="24">
        <v>7.1318000000000001</v>
      </c>
      <c r="C84" s="24">
        <v>7.1154000000000002</v>
      </c>
      <c r="D84" s="24">
        <v>7.1344000000000003</v>
      </c>
      <c r="E84" s="24">
        <v>7.1074999999999999</v>
      </c>
      <c r="F84" s="3">
        <v>2.2000000000000001E-3</v>
      </c>
      <c r="G84" s="3"/>
      <c r="H84" s="24"/>
      <c r="I84" s="24"/>
      <c r="J84" s="24"/>
      <c r="K84" s="24"/>
      <c r="L84" s="24"/>
      <c r="M84" s="24"/>
      <c r="N84" s="24"/>
      <c r="O84" s="24"/>
      <c r="P84" s="24"/>
      <c r="Q84" s="24"/>
      <c r="R84" s="24"/>
      <c r="S84" s="24"/>
      <c r="T84" s="24"/>
      <c r="U84" s="24"/>
      <c r="V84" s="24"/>
      <c r="W84" s="24"/>
      <c r="X84" s="24"/>
      <c r="Y84" s="24"/>
      <c r="Z84" s="24"/>
    </row>
    <row r="85" spans="1:26" ht="15.75" customHeight="1">
      <c r="A85" s="24" t="s">
        <v>768</v>
      </c>
      <c r="B85" s="24">
        <v>7.1163999999999996</v>
      </c>
      <c r="C85" s="24">
        <v>7.1184000000000003</v>
      </c>
      <c r="D85" s="24">
        <v>7.1234999999999999</v>
      </c>
      <c r="E85" s="24">
        <v>7.1039000000000003</v>
      </c>
      <c r="F85" s="3">
        <v>-2.9999999999999997E-4</v>
      </c>
      <c r="G85" s="3"/>
      <c r="H85" s="24"/>
      <c r="I85" s="24"/>
      <c r="J85" s="24"/>
      <c r="K85" s="24"/>
      <c r="L85" s="24"/>
      <c r="M85" s="24"/>
      <c r="N85" s="24"/>
      <c r="O85" s="24"/>
      <c r="P85" s="24"/>
      <c r="Q85" s="24"/>
      <c r="R85" s="24"/>
      <c r="S85" s="24"/>
      <c r="T85" s="24"/>
      <c r="U85" s="24"/>
      <c r="V85" s="24"/>
      <c r="W85" s="24"/>
      <c r="X85" s="24"/>
      <c r="Y85" s="24"/>
      <c r="Z85" s="24"/>
    </row>
    <row r="86" spans="1:26" ht="15.75" customHeight="1">
      <c r="A86" s="24" t="s">
        <v>770</v>
      </c>
      <c r="B86" s="24">
        <v>7.1185</v>
      </c>
      <c r="C86" s="24">
        <v>7.0907999999999998</v>
      </c>
      <c r="D86" s="24">
        <v>7.13</v>
      </c>
      <c r="E86" s="24">
        <v>7.0907999999999998</v>
      </c>
      <c r="F86" s="3">
        <v>3.8E-3</v>
      </c>
      <c r="G86" s="3"/>
      <c r="H86" s="24"/>
      <c r="I86" s="24"/>
      <c r="J86" s="24"/>
      <c r="K86" s="24"/>
      <c r="L86" s="24"/>
      <c r="M86" s="24"/>
      <c r="N86" s="24"/>
      <c r="O86" s="24"/>
      <c r="P86" s="24"/>
      <c r="Q86" s="24"/>
      <c r="R86" s="24"/>
      <c r="S86" s="24"/>
      <c r="T86" s="24"/>
      <c r="U86" s="24"/>
      <c r="V86" s="24"/>
      <c r="W86" s="24"/>
      <c r="X86" s="24"/>
      <c r="Y86" s="24"/>
      <c r="Z86" s="24"/>
    </row>
    <row r="87" spans="1:26" ht="15.75" customHeight="1">
      <c r="A87" s="24" t="s">
        <v>771</v>
      </c>
      <c r="B87" s="24">
        <v>7.0915999999999997</v>
      </c>
      <c r="C87" s="24">
        <v>7.0957999999999997</v>
      </c>
      <c r="D87" s="24">
        <v>7.0979999999999999</v>
      </c>
      <c r="E87" s="24">
        <v>7.0815000000000001</v>
      </c>
      <c r="F87" s="3">
        <v>-6.9999999999999999E-4</v>
      </c>
      <c r="G87" s="3"/>
      <c r="H87" s="24"/>
      <c r="I87" s="24"/>
      <c r="J87" s="24"/>
      <c r="K87" s="24"/>
      <c r="L87" s="24"/>
      <c r="M87" s="24"/>
      <c r="N87" s="24"/>
      <c r="O87" s="24"/>
      <c r="P87" s="24"/>
      <c r="Q87" s="24"/>
      <c r="R87" s="24"/>
      <c r="S87" s="24"/>
      <c r="T87" s="24"/>
      <c r="U87" s="24"/>
      <c r="V87" s="24"/>
      <c r="W87" s="24"/>
      <c r="X87" s="24"/>
      <c r="Y87" s="24"/>
      <c r="Z87" s="24"/>
    </row>
    <row r="88" spans="1:26" ht="15.75" customHeight="1">
      <c r="A88" s="24" t="s">
        <v>773</v>
      </c>
      <c r="B88" s="24">
        <v>7.0964999999999998</v>
      </c>
      <c r="C88" s="24">
        <v>7.0850999999999997</v>
      </c>
      <c r="D88" s="24">
        <v>7.1052</v>
      </c>
      <c r="E88" s="24">
        <v>7.0850999999999997</v>
      </c>
      <c r="F88" s="3">
        <v>1.5E-3</v>
      </c>
      <c r="G88" s="3"/>
      <c r="H88" s="24"/>
      <c r="I88" s="24"/>
      <c r="J88" s="24"/>
      <c r="K88" s="24"/>
      <c r="L88" s="24"/>
      <c r="M88" s="24"/>
      <c r="N88" s="24"/>
      <c r="O88" s="24"/>
      <c r="P88" s="24"/>
      <c r="Q88" s="24"/>
      <c r="R88" s="24"/>
      <c r="S88" s="24"/>
      <c r="T88" s="24"/>
      <c r="U88" s="24"/>
      <c r="V88" s="24"/>
      <c r="W88" s="24"/>
      <c r="X88" s="24"/>
      <c r="Y88" s="24"/>
      <c r="Z88" s="24"/>
    </row>
    <row r="89" spans="1:26" ht="15.75" customHeight="1">
      <c r="A89" s="24" t="s">
        <v>774</v>
      </c>
      <c r="B89" s="24">
        <v>7.0860000000000003</v>
      </c>
      <c r="C89" s="24">
        <v>7.09</v>
      </c>
      <c r="D89" s="24">
        <v>7.0926999999999998</v>
      </c>
      <c r="E89" s="24">
        <v>7.0838999999999999</v>
      </c>
      <c r="F89" s="3">
        <v>-8.0000000000000004E-4</v>
      </c>
      <c r="G89" s="3"/>
      <c r="H89" s="24"/>
      <c r="I89" s="24"/>
      <c r="J89" s="24"/>
      <c r="K89" s="24"/>
      <c r="L89" s="24"/>
      <c r="M89" s="24"/>
      <c r="N89" s="24"/>
      <c r="O89" s="24"/>
      <c r="P89" s="24"/>
      <c r="Q89" s="24"/>
      <c r="R89" s="24"/>
      <c r="S89" s="24"/>
      <c r="T89" s="24"/>
      <c r="U89" s="24"/>
      <c r="V89" s="24"/>
      <c r="W89" s="24"/>
      <c r="X89" s="24"/>
      <c r="Y89" s="24"/>
      <c r="Z89" s="24"/>
    </row>
    <row r="90" spans="1:26" ht="15.75" customHeight="1">
      <c r="A90" s="24" t="s">
        <v>775</v>
      </c>
      <c r="B90" s="24">
        <v>7.0918000000000001</v>
      </c>
      <c r="C90" s="24">
        <v>7.0671999999999997</v>
      </c>
      <c r="D90" s="24">
        <v>7.0983000000000001</v>
      </c>
      <c r="E90" s="24">
        <v>7.0671999999999997</v>
      </c>
      <c r="F90" s="3">
        <v>3.5000000000000001E-3</v>
      </c>
      <c r="G90" s="3"/>
      <c r="H90" s="24"/>
      <c r="I90" s="24"/>
      <c r="J90" s="24"/>
      <c r="K90" s="24"/>
      <c r="L90" s="24"/>
      <c r="M90" s="24"/>
      <c r="N90" s="24"/>
      <c r="O90" s="24"/>
      <c r="P90" s="24"/>
      <c r="Q90" s="24"/>
      <c r="R90" s="24"/>
      <c r="S90" s="24"/>
      <c r="T90" s="24"/>
      <c r="U90" s="24"/>
      <c r="V90" s="24"/>
      <c r="W90" s="24"/>
      <c r="X90" s="24"/>
      <c r="Y90" s="24"/>
      <c r="Z90" s="24"/>
    </row>
    <row r="91" spans="1:26" ht="15.75" customHeight="1">
      <c r="A91" s="24" t="s">
        <v>777</v>
      </c>
      <c r="B91" s="24">
        <v>7.0674000000000001</v>
      </c>
      <c r="C91" s="24">
        <v>7.0789</v>
      </c>
      <c r="D91" s="24">
        <v>7.0789</v>
      </c>
      <c r="E91" s="24">
        <v>7.0627000000000004</v>
      </c>
      <c r="F91" s="3">
        <v>-1.6999999999999999E-3</v>
      </c>
      <c r="G91" s="3"/>
      <c r="H91" s="24"/>
      <c r="I91" s="24"/>
      <c r="J91" s="24"/>
      <c r="K91" s="24"/>
      <c r="L91" s="24"/>
      <c r="M91" s="24"/>
      <c r="N91" s="24"/>
      <c r="O91" s="24"/>
      <c r="P91" s="24"/>
      <c r="Q91" s="24"/>
      <c r="R91" s="24"/>
      <c r="S91" s="24"/>
      <c r="T91" s="24"/>
      <c r="U91" s="24"/>
      <c r="V91" s="24"/>
      <c r="W91" s="24"/>
      <c r="X91" s="24"/>
      <c r="Y91" s="24"/>
      <c r="Z91" s="24"/>
    </row>
    <row r="92" spans="1:26" ht="15.75" customHeight="1">
      <c r="A92" s="24" t="s">
        <v>779</v>
      </c>
      <c r="B92" s="24">
        <v>7.0793999999999997</v>
      </c>
      <c r="C92" s="24">
        <v>7.0814000000000004</v>
      </c>
      <c r="D92" s="24">
        <v>7.0814000000000004</v>
      </c>
      <c r="E92" s="24">
        <v>7.0793999999999997</v>
      </c>
      <c r="F92" s="3">
        <v>0</v>
      </c>
      <c r="G92" s="3"/>
      <c r="H92" s="24"/>
      <c r="I92" s="24"/>
      <c r="J92" s="24"/>
      <c r="K92" s="24"/>
      <c r="L92" s="24"/>
      <c r="M92" s="24"/>
      <c r="N92" s="24"/>
      <c r="O92" s="24"/>
      <c r="P92" s="24"/>
      <c r="Q92" s="24"/>
      <c r="R92" s="24"/>
      <c r="S92" s="24"/>
      <c r="T92" s="24"/>
      <c r="U92" s="24"/>
      <c r="V92" s="24"/>
      <c r="W92" s="24"/>
      <c r="X92" s="24"/>
      <c r="Y92" s="24"/>
      <c r="Z92" s="24"/>
    </row>
    <row r="93" spans="1:26" ht="15.75" customHeight="1">
      <c r="A93" s="24" t="s">
        <v>781</v>
      </c>
      <c r="B93" s="24">
        <v>7.0792999999999999</v>
      </c>
      <c r="C93" s="24">
        <v>7.0976999999999997</v>
      </c>
      <c r="D93" s="24">
        <v>7.1029999999999998</v>
      </c>
      <c r="E93" s="24">
        <v>7.0640999999999998</v>
      </c>
      <c r="F93" s="3">
        <v>-5.3E-3</v>
      </c>
      <c r="G93" s="3"/>
      <c r="H93" s="24"/>
      <c r="I93" s="24"/>
      <c r="J93" s="24"/>
      <c r="K93" s="24"/>
      <c r="L93" s="24"/>
      <c r="M93" s="24"/>
      <c r="N93" s="24"/>
      <c r="O93" s="24"/>
      <c r="P93" s="24"/>
      <c r="Q93" s="24"/>
      <c r="R93" s="24"/>
      <c r="S93" s="24"/>
      <c r="T93" s="24"/>
      <c r="U93" s="24"/>
      <c r="V93" s="24"/>
      <c r="W93" s="24"/>
      <c r="X93" s="24"/>
      <c r="Y93" s="24"/>
      <c r="Z93" s="24"/>
    </row>
    <row r="94" spans="1:26" ht="15.75" customHeight="1">
      <c r="A94" s="24" t="s">
        <v>783</v>
      </c>
      <c r="B94" s="24">
        <v>7.1166999999999998</v>
      </c>
      <c r="C94" s="24">
        <v>7.1173999999999999</v>
      </c>
      <c r="D94" s="24">
        <v>7.1238000000000001</v>
      </c>
      <c r="E94" s="24">
        <v>7.1048999999999998</v>
      </c>
      <c r="F94" s="3">
        <v>5.9999999999999995E-4</v>
      </c>
      <c r="G94" s="3"/>
      <c r="H94" s="24"/>
      <c r="I94" s="24"/>
      <c r="J94" s="24"/>
      <c r="K94" s="24"/>
      <c r="L94" s="24"/>
      <c r="M94" s="24"/>
      <c r="N94" s="24"/>
      <c r="O94" s="24"/>
      <c r="P94" s="24"/>
      <c r="Q94" s="24"/>
      <c r="R94" s="24"/>
      <c r="S94" s="24"/>
      <c r="T94" s="24"/>
      <c r="U94" s="24"/>
      <c r="V94" s="24"/>
      <c r="W94" s="24"/>
      <c r="X94" s="24"/>
      <c r="Y94" s="24"/>
      <c r="Z94" s="24"/>
    </row>
    <row r="95" spans="1:26" ht="15.75" customHeight="1">
      <c r="A95" s="24" t="s">
        <v>785</v>
      </c>
      <c r="B95" s="24">
        <v>7.1127000000000002</v>
      </c>
      <c r="C95" s="24">
        <v>7.1211000000000002</v>
      </c>
      <c r="D95" s="24">
        <v>7.1212</v>
      </c>
      <c r="E95" s="24">
        <v>7.0975999999999999</v>
      </c>
      <c r="F95" s="3">
        <v>-1.2999999999999999E-3</v>
      </c>
      <c r="G95" s="3"/>
      <c r="H95" s="24"/>
      <c r="I95" s="24"/>
      <c r="J95" s="24"/>
      <c r="K95" s="24"/>
      <c r="L95" s="24"/>
      <c r="M95" s="24"/>
      <c r="N95" s="24"/>
      <c r="O95" s="24"/>
      <c r="P95" s="24"/>
      <c r="Q95" s="24"/>
      <c r="R95" s="24"/>
      <c r="S95" s="24"/>
      <c r="T95" s="24"/>
      <c r="U95" s="24"/>
      <c r="V95" s="24"/>
      <c r="W95" s="24"/>
      <c r="X95" s="24"/>
      <c r="Y95" s="24"/>
      <c r="Z95" s="24"/>
    </row>
    <row r="96" spans="1:26" ht="15.75" customHeight="1">
      <c r="A96" s="24" t="s">
        <v>786</v>
      </c>
      <c r="B96" s="24">
        <v>7.1219999999999999</v>
      </c>
      <c r="C96" s="24">
        <v>7.1147</v>
      </c>
      <c r="D96" s="24">
        <v>7.1356999999999999</v>
      </c>
      <c r="E96" s="24">
        <v>7.1147</v>
      </c>
      <c r="F96" s="3">
        <v>8.9999999999999998E-4</v>
      </c>
      <c r="G96" s="3"/>
      <c r="H96" s="24"/>
      <c r="I96" s="24"/>
      <c r="J96" s="24"/>
      <c r="K96" s="24"/>
      <c r="L96" s="24"/>
      <c r="M96" s="24"/>
      <c r="N96" s="24"/>
      <c r="O96" s="24"/>
      <c r="P96" s="24"/>
      <c r="Q96" s="24"/>
      <c r="R96" s="24"/>
      <c r="S96" s="24"/>
      <c r="T96" s="24"/>
      <c r="U96" s="24"/>
      <c r="V96" s="24"/>
      <c r="W96" s="24"/>
      <c r="X96" s="24"/>
      <c r="Y96" s="24"/>
      <c r="Z96" s="24"/>
    </row>
    <row r="97" spans="1:26" ht="15.75" customHeight="1">
      <c r="A97" s="24" t="s">
        <v>789</v>
      </c>
      <c r="B97" s="24">
        <v>7.1157000000000004</v>
      </c>
      <c r="C97" s="24">
        <v>7.1460999999999997</v>
      </c>
      <c r="D97" s="24">
        <v>7.1576000000000004</v>
      </c>
      <c r="E97" s="24">
        <v>7.1125999999999996</v>
      </c>
      <c r="F97" s="3">
        <v>-4.5999999999999999E-3</v>
      </c>
      <c r="G97" s="3"/>
      <c r="H97" s="24"/>
      <c r="I97" s="24"/>
      <c r="J97" s="24"/>
      <c r="K97" s="24"/>
      <c r="L97" s="24"/>
      <c r="M97" s="24"/>
      <c r="N97" s="24"/>
      <c r="O97" s="24"/>
      <c r="P97" s="24"/>
      <c r="Q97" s="24"/>
      <c r="R97" s="24"/>
      <c r="S97" s="24"/>
      <c r="T97" s="24"/>
      <c r="U97" s="24"/>
      <c r="V97" s="24"/>
      <c r="W97" s="24"/>
      <c r="X97" s="24"/>
      <c r="Y97" s="24"/>
      <c r="Z97" s="24"/>
    </row>
    <row r="98" spans="1:26" ht="15.75" customHeight="1">
      <c r="A98" s="24" t="s">
        <v>791</v>
      </c>
      <c r="B98" s="24">
        <v>7.1485000000000003</v>
      </c>
      <c r="C98" s="24">
        <v>7.1425999999999998</v>
      </c>
      <c r="D98" s="24">
        <v>7.1566000000000001</v>
      </c>
      <c r="E98" s="24">
        <v>7.1234999999999999</v>
      </c>
      <c r="F98" s="3">
        <v>2.9999999999999997E-4</v>
      </c>
      <c r="G98" s="3"/>
      <c r="H98" s="24"/>
      <c r="I98" s="24"/>
      <c r="J98" s="24"/>
      <c r="K98" s="24"/>
      <c r="L98" s="24"/>
      <c r="M98" s="24"/>
      <c r="N98" s="24"/>
      <c r="O98" s="24"/>
      <c r="P98" s="24"/>
      <c r="Q98" s="24"/>
      <c r="R98" s="24"/>
      <c r="S98" s="24"/>
      <c r="T98" s="24"/>
      <c r="U98" s="24"/>
      <c r="V98" s="24"/>
      <c r="W98" s="24"/>
      <c r="X98" s="24"/>
      <c r="Y98" s="24"/>
      <c r="Z98" s="24"/>
    </row>
    <row r="99" spans="1:26" ht="15.75" customHeight="1">
      <c r="A99" s="24" t="s">
        <v>792</v>
      </c>
      <c r="B99" s="24">
        <v>7.1459999999999999</v>
      </c>
      <c r="C99" s="24">
        <v>7.1818999999999997</v>
      </c>
      <c r="D99" s="24">
        <v>7.1818999999999997</v>
      </c>
      <c r="E99" s="24">
        <v>7.1459999999999999</v>
      </c>
      <c r="F99" s="3">
        <v>-4.5999999999999999E-3</v>
      </c>
      <c r="G99" s="3"/>
      <c r="H99" s="24"/>
      <c r="I99" s="24"/>
      <c r="J99" s="24"/>
      <c r="K99" s="24"/>
      <c r="L99" s="24"/>
      <c r="M99" s="24"/>
      <c r="N99" s="24"/>
      <c r="O99" s="24"/>
      <c r="P99" s="24"/>
      <c r="Q99" s="24"/>
      <c r="R99" s="24"/>
      <c r="S99" s="24"/>
      <c r="T99" s="24"/>
      <c r="U99" s="24"/>
      <c r="V99" s="24"/>
      <c r="W99" s="24"/>
      <c r="X99" s="24"/>
      <c r="Y99" s="24"/>
      <c r="Z99" s="24"/>
    </row>
    <row r="100" spans="1:26" ht="15.75" customHeight="1">
      <c r="A100" s="24" t="s">
        <v>793</v>
      </c>
      <c r="B100" s="24">
        <v>7.1788999999999996</v>
      </c>
      <c r="C100" s="24">
        <v>7.1714000000000002</v>
      </c>
      <c r="D100" s="24">
        <v>7.1847000000000003</v>
      </c>
      <c r="E100" s="24">
        <v>7.1703000000000001</v>
      </c>
      <c r="F100" s="3">
        <v>1E-3</v>
      </c>
      <c r="G100" s="3"/>
      <c r="H100" s="24"/>
      <c r="I100" s="24"/>
      <c r="J100" s="24"/>
      <c r="K100" s="24"/>
      <c r="L100" s="24"/>
      <c r="M100" s="24"/>
      <c r="N100" s="24"/>
      <c r="O100" s="24"/>
      <c r="P100" s="24"/>
      <c r="Q100" s="24"/>
      <c r="R100" s="24"/>
      <c r="S100" s="24"/>
      <c r="T100" s="24"/>
      <c r="U100" s="24"/>
      <c r="V100" s="24"/>
      <c r="W100" s="24"/>
      <c r="X100" s="24"/>
      <c r="Y100" s="24"/>
      <c r="Z100" s="24"/>
    </row>
    <row r="101" spans="1:26" ht="15.75" customHeight="1">
      <c r="A101" s="24" t="s">
        <v>795</v>
      </c>
      <c r="B101" s="24">
        <v>7.1718999999999999</v>
      </c>
      <c r="C101" s="24">
        <v>7.1547000000000001</v>
      </c>
      <c r="D101" s="24">
        <v>7.1738</v>
      </c>
      <c r="E101" s="24">
        <v>7.1547000000000001</v>
      </c>
      <c r="F101" s="3">
        <v>2.0999999999999999E-3</v>
      </c>
      <c r="G101" s="3"/>
      <c r="H101" s="24"/>
      <c r="I101" s="24"/>
      <c r="J101" s="24"/>
      <c r="K101" s="24"/>
      <c r="L101" s="24"/>
      <c r="M101" s="24"/>
      <c r="N101" s="24"/>
      <c r="O101" s="24"/>
      <c r="P101" s="24"/>
      <c r="Q101" s="24"/>
      <c r="R101" s="24"/>
      <c r="S101" s="24"/>
      <c r="T101" s="24"/>
      <c r="U101" s="24"/>
      <c r="V101" s="24"/>
      <c r="W101" s="24"/>
      <c r="X101" s="24"/>
      <c r="Y101" s="24"/>
      <c r="Z101" s="24"/>
    </row>
    <row r="102" spans="1:26" ht="15.75" customHeight="1">
      <c r="A102" s="24" t="s">
        <v>797</v>
      </c>
      <c r="B102" s="24">
        <v>7.1567999999999996</v>
      </c>
      <c r="C102" s="24">
        <v>7.1459000000000001</v>
      </c>
      <c r="D102" s="24">
        <v>7.1574999999999998</v>
      </c>
      <c r="E102" s="24">
        <v>7.1391999999999998</v>
      </c>
      <c r="F102" s="3">
        <v>1.6999999999999999E-3</v>
      </c>
      <c r="G102" s="3"/>
      <c r="H102" s="24"/>
      <c r="I102" s="24"/>
      <c r="J102" s="24"/>
      <c r="K102" s="24"/>
      <c r="L102" s="24"/>
      <c r="M102" s="24"/>
      <c r="N102" s="24"/>
      <c r="O102" s="24"/>
      <c r="P102" s="24"/>
      <c r="Q102" s="24"/>
      <c r="R102" s="24"/>
      <c r="S102" s="24"/>
      <c r="T102" s="24"/>
      <c r="U102" s="24"/>
      <c r="V102" s="24"/>
      <c r="W102" s="24"/>
      <c r="X102" s="24"/>
      <c r="Y102" s="24"/>
      <c r="Z102" s="24"/>
    </row>
    <row r="103" spans="1:26" ht="15.75" customHeight="1">
      <c r="A103" s="24" t="s">
        <v>799</v>
      </c>
      <c r="B103" s="24">
        <v>7.1444999999999999</v>
      </c>
      <c r="C103" s="24">
        <v>7.1634000000000002</v>
      </c>
      <c r="D103" s="24">
        <v>7.1715</v>
      </c>
      <c r="E103" s="24">
        <v>7.1382000000000003</v>
      </c>
      <c r="F103" s="3">
        <v>-2.8999999999999998E-3</v>
      </c>
      <c r="G103" s="3"/>
      <c r="H103" s="24"/>
      <c r="I103" s="24"/>
      <c r="J103" s="24"/>
      <c r="K103" s="24"/>
      <c r="L103" s="24"/>
      <c r="M103" s="24"/>
      <c r="N103" s="24"/>
      <c r="O103" s="24"/>
      <c r="P103" s="24"/>
      <c r="Q103" s="24"/>
      <c r="R103" s="24"/>
      <c r="S103" s="24"/>
      <c r="T103" s="24"/>
      <c r="U103" s="24"/>
      <c r="V103" s="24"/>
      <c r="W103" s="24"/>
      <c r="X103" s="24"/>
      <c r="Y103" s="24"/>
      <c r="Z103" s="24"/>
    </row>
    <row r="104" spans="1:26" ht="15.75" customHeight="1">
      <c r="A104" s="24" t="s">
        <v>801</v>
      </c>
      <c r="B104" s="24">
        <v>7.1653000000000002</v>
      </c>
      <c r="C104" s="24">
        <v>7.1618000000000004</v>
      </c>
      <c r="D104" s="24">
        <v>7.1700999999999997</v>
      </c>
      <c r="E104" s="24">
        <v>7.1551</v>
      </c>
      <c r="F104" s="3">
        <v>4.0000000000000002E-4</v>
      </c>
      <c r="G104" s="3"/>
      <c r="H104" s="24"/>
      <c r="I104" s="24"/>
      <c r="J104" s="24"/>
      <c r="K104" s="24"/>
      <c r="L104" s="24"/>
      <c r="M104" s="24"/>
      <c r="N104" s="24"/>
      <c r="O104" s="24"/>
      <c r="P104" s="24"/>
      <c r="Q104" s="24"/>
      <c r="R104" s="24"/>
      <c r="S104" s="24"/>
      <c r="T104" s="24"/>
      <c r="U104" s="24"/>
      <c r="V104" s="24"/>
      <c r="W104" s="24"/>
      <c r="X104" s="24"/>
      <c r="Y104" s="24"/>
      <c r="Z104" s="24"/>
    </row>
    <row r="105" spans="1:26" ht="15.75" customHeight="1">
      <c r="A105" s="24" t="s">
        <v>802</v>
      </c>
      <c r="B105" s="24">
        <v>7.1623000000000001</v>
      </c>
      <c r="C105" s="24">
        <v>7.1433999999999997</v>
      </c>
      <c r="D105" s="24">
        <v>7.1707999999999998</v>
      </c>
      <c r="E105" s="24">
        <v>7.1433999999999997</v>
      </c>
      <c r="F105" s="3">
        <v>1.5E-3</v>
      </c>
      <c r="G105" s="3"/>
      <c r="H105" s="24"/>
      <c r="I105" s="24"/>
      <c r="J105" s="24"/>
      <c r="K105" s="24"/>
      <c r="L105" s="24"/>
      <c r="M105" s="24"/>
      <c r="N105" s="24"/>
      <c r="O105" s="24"/>
      <c r="P105" s="24"/>
      <c r="Q105" s="24"/>
      <c r="R105" s="24"/>
      <c r="S105" s="24"/>
      <c r="T105" s="24"/>
      <c r="U105" s="24"/>
      <c r="V105" s="24"/>
      <c r="W105" s="24"/>
      <c r="X105" s="24"/>
      <c r="Y105" s="24"/>
      <c r="Z105" s="24"/>
    </row>
    <row r="106" spans="1:26" ht="15.75" customHeight="1">
      <c r="A106" s="24" t="s">
        <v>804</v>
      </c>
      <c r="B106" s="24">
        <v>7.1513</v>
      </c>
      <c r="C106" s="24">
        <v>7.1360000000000001</v>
      </c>
      <c r="D106" s="24">
        <v>7.1535000000000002</v>
      </c>
      <c r="E106" s="24">
        <v>7.1349</v>
      </c>
      <c r="F106" s="3">
        <v>7.7999999999999996E-3</v>
      </c>
      <c r="G106" s="3"/>
      <c r="H106" s="24"/>
      <c r="I106" s="24"/>
      <c r="J106" s="24"/>
      <c r="K106" s="24"/>
      <c r="L106" s="24"/>
      <c r="M106" s="24"/>
      <c r="N106" s="24"/>
      <c r="O106" s="24"/>
      <c r="P106" s="24"/>
      <c r="Q106" s="24"/>
      <c r="R106" s="24"/>
      <c r="S106" s="24"/>
      <c r="T106" s="24"/>
      <c r="U106" s="24"/>
      <c r="V106" s="24"/>
      <c r="W106" s="24"/>
      <c r="X106" s="24"/>
      <c r="Y106" s="24"/>
      <c r="Z106" s="24"/>
    </row>
    <row r="107" spans="1:26" ht="15.75" customHeight="1">
      <c r="A107" s="24" t="s">
        <v>806</v>
      </c>
      <c r="B107" s="24">
        <v>7.0960000000000001</v>
      </c>
      <c r="C107" s="24">
        <v>7.0892999999999997</v>
      </c>
      <c r="D107" s="24">
        <v>7.1017999999999999</v>
      </c>
      <c r="E107" s="24">
        <v>7.0731000000000002</v>
      </c>
      <c r="F107" s="3">
        <v>1.8E-3</v>
      </c>
      <c r="G107" s="3"/>
      <c r="H107" s="24"/>
      <c r="I107" s="24"/>
      <c r="J107" s="24"/>
      <c r="K107" s="24"/>
      <c r="L107" s="24"/>
      <c r="M107" s="24"/>
      <c r="N107" s="24"/>
      <c r="O107" s="24"/>
      <c r="P107" s="24"/>
      <c r="Q107" s="24"/>
      <c r="R107" s="24"/>
      <c r="S107" s="24"/>
      <c r="T107" s="24"/>
      <c r="U107" s="24"/>
      <c r="V107" s="24"/>
      <c r="W107" s="24"/>
      <c r="X107" s="24"/>
      <c r="Y107" s="24"/>
      <c r="Z107" s="24"/>
    </row>
    <row r="108" spans="1:26" ht="15.75" customHeight="1">
      <c r="A108" s="24" t="s">
        <v>808</v>
      </c>
      <c r="B108" s="24">
        <v>7.0835999999999997</v>
      </c>
      <c r="C108" s="24">
        <v>7.0601000000000003</v>
      </c>
      <c r="D108" s="24">
        <v>7.0940000000000003</v>
      </c>
      <c r="E108" s="24">
        <v>7.0601000000000003</v>
      </c>
      <c r="F108" s="3">
        <v>2.8999999999999998E-3</v>
      </c>
      <c r="G108" s="3"/>
      <c r="H108" s="24"/>
      <c r="I108" s="24"/>
      <c r="J108" s="24"/>
      <c r="K108" s="24"/>
      <c r="L108" s="24"/>
      <c r="M108" s="24"/>
      <c r="N108" s="24"/>
      <c r="O108" s="24"/>
      <c r="P108" s="24"/>
      <c r="Q108" s="24"/>
      <c r="R108" s="24"/>
      <c r="S108" s="24"/>
      <c r="T108" s="24"/>
      <c r="U108" s="24"/>
      <c r="V108" s="24"/>
      <c r="W108" s="24"/>
      <c r="X108" s="24"/>
      <c r="Y108" s="24"/>
      <c r="Z108" s="24"/>
    </row>
    <row r="109" spans="1:26" ht="15.75" customHeight="1">
      <c r="A109" s="24" t="s">
        <v>810</v>
      </c>
      <c r="B109" s="24">
        <v>7.0632000000000001</v>
      </c>
      <c r="C109" s="24">
        <v>7.0594000000000001</v>
      </c>
      <c r="D109" s="24">
        <v>7.0667999999999997</v>
      </c>
      <c r="E109" s="24">
        <v>7.0499000000000001</v>
      </c>
      <c r="F109" s="3">
        <v>4.0000000000000002E-4</v>
      </c>
      <c r="G109" s="3"/>
      <c r="H109" s="24"/>
      <c r="I109" s="24"/>
      <c r="J109" s="24"/>
      <c r="K109" s="24"/>
      <c r="L109" s="24"/>
      <c r="M109" s="24"/>
      <c r="N109" s="24"/>
      <c r="O109" s="24"/>
      <c r="P109" s="24"/>
      <c r="Q109" s="24"/>
      <c r="R109" s="24"/>
      <c r="S109" s="24"/>
      <c r="T109" s="24"/>
      <c r="U109" s="24"/>
      <c r="V109" s="24"/>
      <c r="W109" s="24"/>
      <c r="X109" s="24"/>
      <c r="Y109" s="24"/>
      <c r="Z109" s="24"/>
    </row>
    <row r="110" spans="1:26" ht="15.75" customHeight="1">
      <c r="A110" s="24" t="s">
        <v>811</v>
      </c>
      <c r="B110" s="24">
        <v>7.0605000000000002</v>
      </c>
      <c r="C110" s="24">
        <v>7.0495000000000001</v>
      </c>
      <c r="D110" s="24">
        <v>7.0686</v>
      </c>
      <c r="E110" s="24">
        <v>7.0495000000000001</v>
      </c>
      <c r="F110" s="3">
        <v>1.4E-3</v>
      </c>
      <c r="G110" s="3"/>
      <c r="H110" s="24"/>
      <c r="I110" s="24"/>
      <c r="J110" s="24"/>
      <c r="K110" s="24"/>
      <c r="L110" s="24"/>
      <c r="M110" s="24"/>
      <c r="N110" s="24"/>
      <c r="O110" s="24"/>
      <c r="P110" s="24"/>
      <c r="Q110" s="24"/>
      <c r="R110" s="24"/>
      <c r="S110" s="24"/>
      <c r="T110" s="24"/>
      <c r="U110" s="24"/>
      <c r="V110" s="24"/>
      <c r="W110" s="24"/>
      <c r="X110" s="24"/>
      <c r="Y110" s="24"/>
      <c r="Z110" s="24"/>
    </row>
    <row r="111" spans="1:26" ht="15.75" customHeight="1">
      <c r="A111" s="24" t="s">
        <v>813</v>
      </c>
      <c r="B111" s="24">
        <v>7.0507</v>
      </c>
      <c r="C111" s="24">
        <v>7.0385999999999997</v>
      </c>
      <c r="D111" s="24">
        <v>7.0514000000000001</v>
      </c>
      <c r="E111" s="24">
        <v>7.0381</v>
      </c>
      <c r="F111" s="3">
        <v>1.1000000000000001E-3</v>
      </c>
      <c r="G111" s="3"/>
      <c r="H111" s="24"/>
      <c r="I111" s="24"/>
      <c r="J111" s="24"/>
      <c r="K111" s="24"/>
      <c r="L111" s="24"/>
      <c r="M111" s="24"/>
      <c r="N111" s="24"/>
      <c r="O111" s="24"/>
      <c r="P111" s="24"/>
      <c r="Q111" s="24"/>
      <c r="R111" s="24"/>
      <c r="S111" s="24"/>
      <c r="T111" s="24"/>
      <c r="U111" s="24"/>
      <c r="V111" s="24"/>
      <c r="W111" s="24"/>
      <c r="X111" s="24"/>
      <c r="Y111" s="24"/>
      <c r="Z111" s="24"/>
    </row>
    <row r="112" spans="1:26" ht="15.75" customHeight="1">
      <c r="A112" s="24" t="s">
        <v>815</v>
      </c>
      <c r="B112" s="24">
        <v>7.0427999999999997</v>
      </c>
      <c r="C112" s="24">
        <v>7.0362</v>
      </c>
      <c r="D112" s="24">
        <v>7.0472000000000001</v>
      </c>
      <c r="E112" s="24">
        <v>7.0358999999999998</v>
      </c>
      <c r="F112" s="3">
        <v>1.2999999999999999E-3</v>
      </c>
      <c r="G112" s="3"/>
      <c r="H112" s="24"/>
      <c r="I112" s="24"/>
      <c r="J112" s="24"/>
      <c r="K112" s="24"/>
      <c r="L112" s="24"/>
      <c r="M112" s="24"/>
      <c r="N112" s="24"/>
      <c r="O112" s="24"/>
      <c r="P112" s="24"/>
      <c r="Q112" s="24"/>
      <c r="R112" s="24"/>
      <c r="S112" s="24"/>
      <c r="T112" s="24"/>
      <c r="U112" s="24"/>
      <c r="V112" s="24"/>
      <c r="W112" s="24"/>
      <c r="X112" s="24"/>
      <c r="Y112" s="24"/>
      <c r="Z112" s="24"/>
    </row>
    <row r="113" spans="1:26" ht="15.75" customHeight="1">
      <c r="A113" s="24" t="s">
        <v>817</v>
      </c>
      <c r="B113" s="24">
        <v>7.0339999999999998</v>
      </c>
      <c r="C113" s="24">
        <v>7.0273000000000003</v>
      </c>
      <c r="D113" s="24">
        <v>7.0433000000000003</v>
      </c>
      <c r="E113" s="24">
        <v>7.0168999999999997</v>
      </c>
      <c r="F113" s="3">
        <v>1.4E-3</v>
      </c>
      <c r="G113" s="3"/>
      <c r="H113" s="24"/>
      <c r="I113" s="24"/>
      <c r="J113" s="24"/>
      <c r="K113" s="24"/>
      <c r="L113" s="24"/>
      <c r="M113" s="24"/>
      <c r="N113" s="24"/>
      <c r="O113" s="24"/>
      <c r="P113" s="24"/>
      <c r="Q113" s="24"/>
      <c r="R113" s="24"/>
      <c r="S113" s="24"/>
      <c r="T113" s="24"/>
      <c r="U113" s="24"/>
      <c r="V113" s="24"/>
      <c r="W113" s="24"/>
      <c r="X113" s="24"/>
      <c r="Y113" s="24"/>
      <c r="Z113" s="24"/>
    </row>
    <row r="114" spans="1:26" ht="15.75" customHeight="1">
      <c r="A114" s="24" t="s">
        <v>819</v>
      </c>
      <c r="B114" s="24">
        <v>7.0244</v>
      </c>
      <c r="C114" s="24">
        <v>7.0205000000000002</v>
      </c>
      <c r="D114" s="24">
        <v>7.0293000000000001</v>
      </c>
      <c r="E114" s="24">
        <v>7.0103999999999997</v>
      </c>
      <c r="F114" s="3">
        <v>-2.7000000000000001E-3</v>
      </c>
      <c r="G114" s="3"/>
      <c r="H114" s="24"/>
      <c r="I114" s="24"/>
      <c r="J114" s="24"/>
      <c r="K114" s="24"/>
      <c r="L114" s="24"/>
      <c r="M114" s="24"/>
      <c r="N114" s="24"/>
      <c r="O114" s="24"/>
      <c r="P114" s="24"/>
      <c r="Q114" s="24"/>
      <c r="R114" s="24"/>
      <c r="S114" s="24"/>
      <c r="T114" s="24"/>
      <c r="U114" s="24"/>
      <c r="V114" s="24"/>
      <c r="W114" s="24"/>
      <c r="X114" s="24"/>
      <c r="Y114" s="24"/>
      <c r="Z114" s="24"/>
    </row>
    <row r="115" spans="1:26" ht="15.75" customHeight="1">
      <c r="A115" s="24" t="s">
        <v>821</v>
      </c>
      <c r="B115" s="24">
        <v>7.0434999999999999</v>
      </c>
      <c r="C115" s="24">
        <v>7.0587</v>
      </c>
      <c r="D115" s="24">
        <v>7.0724</v>
      </c>
      <c r="E115" s="24">
        <v>7.0434000000000001</v>
      </c>
      <c r="F115" s="3">
        <v>-2.0999999999999999E-3</v>
      </c>
      <c r="G115" s="3"/>
      <c r="H115" s="24"/>
      <c r="I115" s="24"/>
      <c r="J115" s="24"/>
      <c r="K115" s="24"/>
      <c r="L115" s="24"/>
      <c r="M115" s="24"/>
      <c r="N115" s="24"/>
      <c r="O115" s="24"/>
      <c r="P115" s="24"/>
      <c r="Q115" s="24"/>
      <c r="R115" s="24"/>
      <c r="S115" s="24"/>
      <c r="T115" s="24"/>
      <c r="U115" s="24"/>
      <c r="V115" s="24"/>
      <c r="W115" s="24"/>
      <c r="X115" s="24"/>
      <c r="Y115" s="24"/>
      <c r="Z115" s="24"/>
    </row>
    <row r="116" spans="1:26" ht="15.75" customHeight="1">
      <c r="A116" s="24" t="s">
        <v>823</v>
      </c>
      <c r="B116" s="24">
        <v>7.0582000000000003</v>
      </c>
      <c r="C116" s="24">
        <v>7.0602999999999998</v>
      </c>
      <c r="D116" s="24">
        <v>7.0693000000000001</v>
      </c>
      <c r="E116" s="24">
        <v>7.0537000000000001</v>
      </c>
      <c r="F116" s="3">
        <v>-5.9999999999999995E-4</v>
      </c>
      <c r="G116" s="3"/>
      <c r="H116" s="24"/>
      <c r="I116" s="24"/>
      <c r="J116" s="24"/>
      <c r="K116" s="24"/>
      <c r="L116" s="24"/>
      <c r="M116" s="24"/>
      <c r="N116" s="24"/>
      <c r="O116" s="24"/>
      <c r="P116" s="24"/>
      <c r="Q116" s="24"/>
      <c r="R116" s="24"/>
      <c r="S116" s="24"/>
      <c r="T116" s="24"/>
      <c r="U116" s="24"/>
      <c r="V116" s="24"/>
      <c r="W116" s="24"/>
      <c r="X116" s="24"/>
      <c r="Y116" s="24"/>
      <c r="Z116" s="24"/>
    </row>
    <row r="117" spans="1:26" ht="15.75" customHeight="1">
      <c r="A117" s="24" t="s">
        <v>824</v>
      </c>
      <c r="B117" s="24">
        <v>7.0624000000000002</v>
      </c>
      <c r="C117" s="24">
        <v>7.0438000000000001</v>
      </c>
      <c r="D117" s="24">
        <v>7.0624000000000002</v>
      </c>
      <c r="E117" s="24">
        <v>7.0438000000000001</v>
      </c>
      <c r="F117" s="3">
        <v>2.5000000000000001E-3</v>
      </c>
      <c r="G117" s="3"/>
      <c r="H117" s="24"/>
      <c r="I117" s="24"/>
      <c r="J117" s="24"/>
      <c r="K117" s="24"/>
      <c r="L117" s="24"/>
      <c r="M117" s="24"/>
      <c r="N117" s="24"/>
      <c r="O117" s="24"/>
      <c r="P117" s="24"/>
      <c r="Q117" s="24"/>
      <c r="R117" s="24"/>
      <c r="S117" s="24"/>
      <c r="T117" s="24"/>
      <c r="U117" s="24"/>
      <c r="V117" s="24"/>
      <c r="W117" s="24"/>
      <c r="X117" s="24"/>
      <c r="Y117" s="24"/>
      <c r="Z117" s="24"/>
    </row>
    <row r="118" spans="1:26" ht="15.75" customHeight="1">
      <c r="A118" s="24" t="s">
        <v>826</v>
      </c>
      <c r="B118" s="24">
        <v>7.0450999999999997</v>
      </c>
      <c r="C118" s="24">
        <v>7.0587999999999997</v>
      </c>
      <c r="D118" s="24">
        <v>7.0587999999999997</v>
      </c>
      <c r="E118" s="24">
        <v>7.0362999999999998</v>
      </c>
      <c r="F118" s="3">
        <v>-2.0999999999999999E-3</v>
      </c>
      <c r="G118" s="3"/>
      <c r="H118" s="24"/>
      <c r="I118" s="24"/>
      <c r="J118" s="24"/>
      <c r="K118" s="24"/>
      <c r="L118" s="24"/>
      <c r="M118" s="24"/>
      <c r="N118" s="24"/>
      <c r="O118" s="24"/>
      <c r="P118" s="24"/>
      <c r="Q118" s="24"/>
      <c r="R118" s="24"/>
      <c r="S118" s="24"/>
      <c r="T118" s="24"/>
      <c r="U118" s="24"/>
      <c r="V118" s="24"/>
      <c r="W118" s="24"/>
      <c r="X118" s="24"/>
      <c r="Y118" s="24"/>
      <c r="Z118" s="24"/>
    </row>
    <row r="119" spans="1:26" ht="15.75" customHeight="1">
      <c r="A119" s="24" t="s">
        <v>828</v>
      </c>
      <c r="B119" s="24">
        <v>7.0602</v>
      </c>
      <c r="C119" s="24">
        <v>7.0353000000000003</v>
      </c>
      <c r="D119" s="24">
        <v>7.0643000000000002</v>
      </c>
      <c r="E119" s="24">
        <v>7.0297999999999998</v>
      </c>
      <c r="F119" s="3">
        <v>4.7999999999999996E-3</v>
      </c>
      <c r="G119" s="3"/>
      <c r="H119" s="24"/>
      <c r="I119" s="24"/>
      <c r="J119" s="24"/>
      <c r="K119" s="24"/>
      <c r="L119" s="24"/>
      <c r="M119" s="24"/>
      <c r="N119" s="24"/>
      <c r="O119" s="24"/>
      <c r="P119" s="24"/>
      <c r="Q119" s="24"/>
      <c r="R119" s="24"/>
      <c r="S119" s="24"/>
      <c r="T119" s="24"/>
      <c r="U119" s="24"/>
      <c r="V119" s="24"/>
      <c r="W119" s="24"/>
      <c r="X119" s="24"/>
      <c r="Y119" s="24"/>
      <c r="Z119" s="24"/>
    </row>
    <row r="120" spans="1:26" ht="15.75" customHeight="1">
      <c r="A120" s="24" t="s">
        <v>830</v>
      </c>
      <c r="B120" s="24">
        <v>7.0263999999999998</v>
      </c>
      <c r="C120" s="24">
        <v>7.0507999999999997</v>
      </c>
      <c r="D120" s="24">
        <v>7.0605000000000002</v>
      </c>
      <c r="E120" s="24">
        <v>7.016</v>
      </c>
      <c r="F120" s="3">
        <v>-3.5000000000000001E-3</v>
      </c>
      <c r="G120" s="3"/>
      <c r="H120" s="24"/>
      <c r="I120" s="24"/>
      <c r="J120" s="24"/>
      <c r="K120" s="24"/>
      <c r="L120" s="24"/>
      <c r="M120" s="24"/>
      <c r="N120" s="24"/>
      <c r="O120" s="24"/>
      <c r="P120" s="24"/>
      <c r="Q120" s="24"/>
      <c r="R120" s="24"/>
      <c r="S120" s="24"/>
      <c r="T120" s="24"/>
      <c r="U120" s="24"/>
      <c r="V120" s="24"/>
      <c r="W120" s="24"/>
      <c r="X120" s="24"/>
      <c r="Y120" s="24"/>
      <c r="Z120" s="24"/>
    </row>
    <row r="121" spans="1:26" ht="15.75" customHeight="1">
      <c r="A121" s="24" t="s">
        <v>831</v>
      </c>
      <c r="B121" s="24">
        <v>7.0507999999999997</v>
      </c>
      <c r="C121" s="24">
        <v>7.0175999999999998</v>
      </c>
      <c r="D121" s="24">
        <v>7.0564</v>
      </c>
      <c r="E121" s="24">
        <v>7.0149999999999997</v>
      </c>
      <c r="F121" s="3">
        <v>1.5900000000000001E-2</v>
      </c>
      <c r="G121" s="3"/>
      <c r="H121" s="24"/>
      <c r="I121" s="24"/>
      <c r="J121" s="24"/>
      <c r="K121" s="24"/>
      <c r="L121" s="24"/>
      <c r="M121" s="24"/>
      <c r="N121" s="24"/>
      <c r="O121" s="24"/>
      <c r="P121" s="24"/>
      <c r="Q121" s="24"/>
      <c r="R121" s="24"/>
      <c r="S121" s="24"/>
      <c r="T121" s="24"/>
      <c r="U121" s="24"/>
      <c r="V121" s="24"/>
      <c r="W121" s="24"/>
      <c r="X121" s="24"/>
      <c r="Y121" s="24"/>
      <c r="Z121" s="24"/>
    </row>
    <row r="122" spans="1:26" ht="15.75" customHeight="1">
      <c r="A122" s="24" t="s">
        <v>833</v>
      </c>
      <c r="B122" s="24">
        <v>6.9405000000000001</v>
      </c>
      <c r="C122" s="24">
        <v>6.8985000000000003</v>
      </c>
      <c r="D122" s="24">
        <v>6.9504000000000001</v>
      </c>
      <c r="E122" s="24">
        <v>6.8985000000000003</v>
      </c>
      <c r="F122" s="3">
        <v>6.1000000000000004E-3</v>
      </c>
      <c r="G122" s="3"/>
      <c r="H122" s="24"/>
      <c r="I122" s="24"/>
      <c r="J122" s="24"/>
      <c r="K122" s="24"/>
      <c r="L122" s="24"/>
      <c r="M122" s="24"/>
      <c r="N122" s="24"/>
      <c r="O122" s="24"/>
      <c r="P122" s="24"/>
      <c r="Q122" s="24"/>
      <c r="R122" s="24"/>
      <c r="S122" s="24"/>
      <c r="T122" s="24"/>
      <c r="U122" s="24"/>
      <c r="V122" s="24"/>
      <c r="W122" s="24"/>
      <c r="X122" s="24"/>
      <c r="Y122" s="24"/>
      <c r="Z122" s="24"/>
    </row>
    <row r="123" spans="1:26" ht="15.75" customHeight="1">
      <c r="A123" s="24" t="s">
        <v>835</v>
      </c>
      <c r="B123" s="24">
        <v>6.8986000000000001</v>
      </c>
      <c r="C123" s="24">
        <v>6.8837000000000002</v>
      </c>
      <c r="D123" s="24">
        <v>6.9065000000000003</v>
      </c>
      <c r="E123" s="24">
        <v>6.8837000000000002</v>
      </c>
      <c r="F123" s="3">
        <v>2.0999999999999999E-3</v>
      </c>
      <c r="G123" s="3"/>
      <c r="H123" s="24"/>
      <c r="I123" s="24"/>
      <c r="J123" s="24"/>
      <c r="K123" s="24"/>
      <c r="L123" s="24"/>
      <c r="M123" s="24"/>
      <c r="N123" s="24"/>
      <c r="O123" s="24"/>
      <c r="P123" s="24"/>
      <c r="Q123" s="24"/>
      <c r="R123" s="24"/>
      <c r="S123" s="24"/>
      <c r="T123" s="24"/>
      <c r="U123" s="24"/>
      <c r="V123" s="24"/>
      <c r="W123" s="24"/>
      <c r="X123" s="24"/>
      <c r="Y123" s="24"/>
      <c r="Z123" s="24"/>
    </row>
    <row r="124" spans="1:26" ht="15.75" customHeight="1">
      <c r="A124" s="24" t="s">
        <v>836</v>
      </c>
      <c r="B124" s="24">
        <v>6.8841000000000001</v>
      </c>
      <c r="C124" s="24">
        <v>6.8856999999999999</v>
      </c>
      <c r="D124" s="24">
        <v>6.8887999999999998</v>
      </c>
      <c r="E124" s="24">
        <v>6.8776999999999999</v>
      </c>
      <c r="F124" s="3">
        <v>-1E-4</v>
      </c>
      <c r="G124" s="3"/>
      <c r="H124" s="24"/>
      <c r="I124" s="24"/>
      <c r="J124" s="24"/>
      <c r="K124" s="24"/>
      <c r="L124" s="24"/>
      <c r="M124" s="24"/>
      <c r="N124" s="24"/>
      <c r="O124" s="24"/>
      <c r="P124" s="24"/>
      <c r="Q124" s="24"/>
      <c r="R124" s="24"/>
      <c r="S124" s="24"/>
      <c r="T124" s="24"/>
      <c r="U124" s="24"/>
      <c r="V124" s="24"/>
      <c r="W124" s="24"/>
      <c r="X124" s="24"/>
      <c r="Y124" s="24"/>
      <c r="Z124" s="24"/>
    </row>
    <row r="125" spans="1:26" ht="15.75" customHeight="1">
      <c r="A125" s="24" t="s">
        <v>838</v>
      </c>
      <c r="B125" s="24">
        <v>6.8845000000000001</v>
      </c>
      <c r="C125" s="24">
        <v>6.8903999999999996</v>
      </c>
      <c r="D125" s="24">
        <v>6.8933</v>
      </c>
      <c r="E125" s="24">
        <v>6.8754</v>
      </c>
      <c r="F125" s="3">
        <v>-1.2999999999999999E-3</v>
      </c>
      <c r="G125" s="3"/>
      <c r="H125" s="24"/>
      <c r="I125" s="24"/>
      <c r="J125" s="24"/>
      <c r="K125" s="24"/>
      <c r="L125" s="24"/>
      <c r="M125" s="24"/>
      <c r="N125" s="24"/>
      <c r="O125" s="24"/>
      <c r="P125" s="24"/>
      <c r="Q125" s="24"/>
      <c r="R125" s="24"/>
      <c r="S125" s="24"/>
      <c r="T125" s="24"/>
      <c r="U125" s="24"/>
      <c r="V125" s="24"/>
      <c r="W125" s="24"/>
      <c r="X125" s="24"/>
      <c r="Y125" s="24"/>
      <c r="Z125" s="24"/>
    </row>
    <row r="126" spans="1:26" ht="15.75" customHeight="1">
      <c r="A126" s="24" t="s">
        <v>839</v>
      </c>
      <c r="B126" s="24">
        <v>6.8933999999999997</v>
      </c>
      <c r="C126" s="24">
        <v>6.8792</v>
      </c>
      <c r="D126" s="24">
        <v>6.8958000000000004</v>
      </c>
      <c r="E126" s="24">
        <v>6.8758999999999997</v>
      </c>
      <c r="F126" s="3">
        <v>2.0999999999999999E-3</v>
      </c>
      <c r="G126" s="3"/>
      <c r="H126" s="24"/>
      <c r="I126" s="24"/>
      <c r="J126" s="24"/>
      <c r="K126" s="24"/>
      <c r="L126" s="24"/>
      <c r="M126" s="24"/>
      <c r="N126" s="24"/>
      <c r="O126" s="24"/>
      <c r="P126" s="24"/>
      <c r="Q126" s="24"/>
      <c r="R126" s="24"/>
      <c r="S126" s="24"/>
      <c r="T126" s="24"/>
      <c r="U126" s="24"/>
      <c r="V126" s="24"/>
      <c r="W126" s="24"/>
      <c r="X126" s="24"/>
      <c r="Y126" s="24"/>
      <c r="Z126" s="24"/>
    </row>
    <row r="127" spans="1:26" ht="15.75" customHeight="1">
      <c r="A127" s="24" t="s">
        <v>803</v>
      </c>
      <c r="B127" s="24">
        <v>6.8792</v>
      </c>
      <c r="C127" s="24">
        <v>6.8707000000000003</v>
      </c>
      <c r="D127" s="24">
        <v>6.8818000000000001</v>
      </c>
      <c r="E127" s="24">
        <v>6.8707000000000003</v>
      </c>
      <c r="F127" s="3">
        <v>1E-3</v>
      </c>
      <c r="G127" s="3"/>
      <c r="H127" s="24"/>
      <c r="I127" s="24"/>
      <c r="J127" s="24"/>
      <c r="K127" s="24"/>
      <c r="L127" s="24"/>
      <c r="M127" s="24"/>
      <c r="N127" s="24"/>
      <c r="O127" s="24"/>
      <c r="P127" s="24"/>
      <c r="Q127" s="24"/>
      <c r="R127" s="24"/>
      <c r="S127" s="24"/>
      <c r="T127" s="24"/>
      <c r="U127" s="24"/>
      <c r="V127" s="24"/>
      <c r="W127" s="24"/>
      <c r="X127" s="24"/>
      <c r="Y127" s="24"/>
      <c r="Z127" s="24"/>
    </row>
    <row r="128" spans="1:26" ht="15.75" customHeight="1">
      <c r="A128" s="24" t="s">
        <v>788</v>
      </c>
      <c r="B128" s="24">
        <v>6.8726000000000003</v>
      </c>
      <c r="C128" s="24">
        <v>6.8689</v>
      </c>
      <c r="D128" s="24">
        <v>6.8776999999999999</v>
      </c>
      <c r="E128" s="24">
        <v>6.8665000000000003</v>
      </c>
      <c r="F128" s="3">
        <v>0</v>
      </c>
      <c r="G128" s="3"/>
      <c r="H128" s="24"/>
      <c r="I128" s="24"/>
      <c r="J128" s="24"/>
      <c r="K128" s="24"/>
      <c r="L128" s="24"/>
      <c r="M128" s="24"/>
      <c r="N128" s="24"/>
      <c r="O128" s="24"/>
      <c r="P128" s="24"/>
      <c r="Q128" s="24"/>
      <c r="R128" s="24"/>
      <c r="S128" s="24"/>
      <c r="T128" s="24"/>
      <c r="U128" s="24"/>
      <c r="V128" s="24"/>
      <c r="W128" s="24"/>
      <c r="X128" s="24"/>
      <c r="Y128" s="24"/>
      <c r="Z128" s="24"/>
    </row>
    <row r="129" spans="1:26" ht="15.75" customHeight="1">
      <c r="A129" s="24" t="s">
        <v>825</v>
      </c>
      <c r="B129" s="24">
        <v>6.8724999999999996</v>
      </c>
      <c r="C129" s="24">
        <v>6.8794000000000004</v>
      </c>
      <c r="D129" s="24">
        <v>6.8840000000000003</v>
      </c>
      <c r="E129" s="24">
        <v>6.8676000000000004</v>
      </c>
      <c r="F129" s="3">
        <v>-1E-3</v>
      </c>
      <c r="G129" s="3"/>
      <c r="H129" s="24"/>
      <c r="I129" s="24"/>
      <c r="J129" s="24"/>
      <c r="K129" s="24"/>
      <c r="L129" s="24"/>
      <c r="M129" s="24"/>
      <c r="N129" s="24"/>
      <c r="O129" s="24"/>
      <c r="P129" s="24"/>
      <c r="Q129" s="24"/>
      <c r="R129" s="24"/>
      <c r="S129" s="24"/>
      <c r="T129" s="24"/>
      <c r="U129" s="24"/>
      <c r="V129" s="24"/>
      <c r="W129" s="24"/>
      <c r="X129" s="24"/>
      <c r="Y129" s="24"/>
      <c r="Z129" s="24"/>
    </row>
    <row r="130" spans="1:26" ht="15.75" customHeight="1">
      <c r="A130" s="24" t="s">
        <v>827</v>
      </c>
      <c r="B130" s="24">
        <v>6.8792</v>
      </c>
      <c r="C130" s="24">
        <v>6.8807999999999998</v>
      </c>
      <c r="D130" s="24">
        <v>6.8845999999999998</v>
      </c>
      <c r="E130" s="24">
        <v>6.8742000000000001</v>
      </c>
      <c r="F130" s="3">
        <v>-2.9999999999999997E-4</v>
      </c>
      <c r="G130" s="3"/>
      <c r="H130" s="24"/>
      <c r="I130" s="24"/>
      <c r="J130" s="24"/>
      <c r="K130" s="24"/>
      <c r="L130" s="24"/>
      <c r="M130" s="24"/>
      <c r="N130" s="24"/>
      <c r="O130" s="24"/>
      <c r="P130" s="24"/>
      <c r="Q130" s="24"/>
      <c r="R130" s="24"/>
      <c r="S130" s="24"/>
      <c r="T130" s="24"/>
      <c r="U130" s="24"/>
      <c r="V130" s="24"/>
      <c r="W130" s="24"/>
      <c r="X130" s="24"/>
      <c r="Y130" s="24"/>
      <c r="Z130" s="24"/>
    </row>
    <row r="131" spans="1:26" ht="15.75" customHeight="1">
      <c r="A131" s="24" t="s">
        <v>818</v>
      </c>
      <c r="B131" s="24">
        <v>6.8811</v>
      </c>
      <c r="C131" s="24">
        <v>6.8819999999999997</v>
      </c>
      <c r="D131" s="24">
        <v>6.8834</v>
      </c>
      <c r="E131" s="24">
        <v>6.8754</v>
      </c>
      <c r="F131" s="3">
        <v>-2.0000000000000001E-4</v>
      </c>
      <c r="G131" s="3"/>
      <c r="H131" s="24"/>
      <c r="I131" s="24"/>
      <c r="J131" s="24"/>
      <c r="K131" s="24"/>
      <c r="L131" s="24"/>
      <c r="M131" s="24"/>
      <c r="N131" s="24"/>
      <c r="O131" s="24"/>
      <c r="P131" s="24"/>
      <c r="Q131" s="24"/>
      <c r="R131" s="24"/>
      <c r="S131" s="24"/>
      <c r="T131" s="24"/>
      <c r="U131" s="24"/>
      <c r="V131" s="24"/>
      <c r="W131" s="24"/>
      <c r="X131" s="24"/>
      <c r="Y131" s="24"/>
      <c r="Z131" s="24"/>
    </row>
    <row r="132" spans="1:26" ht="15.75" customHeight="1">
      <c r="A132" s="24" t="s">
        <v>809</v>
      </c>
      <c r="B132" s="24">
        <v>6.8822000000000001</v>
      </c>
      <c r="C132" s="24">
        <v>6.8773</v>
      </c>
      <c r="D132" s="24">
        <v>6.8822000000000001</v>
      </c>
      <c r="E132" s="24">
        <v>6.8712</v>
      </c>
      <c r="F132" s="3">
        <v>2.9999999999999997E-4</v>
      </c>
      <c r="G132" s="3"/>
      <c r="H132" s="24"/>
      <c r="I132" s="24"/>
      <c r="J132" s="24"/>
      <c r="K132" s="24"/>
      <c r="L132" s="24"/>
      <c r="M132" s="24"/>
      <c r="N132" s="24"/>
      <c r="O132" s="24"/>
      <c r="P132" s="24"/>
      <c r="Q132" s="24"/>
      <c r="R132" s="24"/>
      <c r="S132" s="24"/>
      <c r="T132" s="24"/>
      <c r="U132" s="24"/>
      <c r="V132" s="24"/>
      <c r="W132" s="24"/>
      <c r="X132" s="24"/>
      <c r="Y132" s="24"/>
      <c r="Z132" s="24"/>
    </row>
    <row r="133" spans="1:26" ht="15.75" customHeight="1">
      <c r="A133" s="24" t="s">
        <v>807</v>
      </c>
      <c r="B133" s="24">
        <v>6.88</v>
      </c>
      <c r="C133" s="24">
        <v>6.8712</v>
      </c>
      <c r="D133" s="24">
        <v>6.8822000000000001</v>
      </c>
      <c r="E133" s="24">
        <v>6.8712</v>
      </c>
      <c r="F133" s="3">
        <v>8.9999999999999998E-4</v>
      </c>
      <c r="G133" s="3"/>
      <c r="H133" s="24"/>
      <c r="I133" s="24"/>
      <c r="J133" s="24"/>
      <c r="K133" s="24"/>
      <c r="L133" s="24"/>
      <c r="M133" s="24"/>
      <c r="N133" s="24"/>
      <c r="O133" s="24"/>
      <c r="P133" s="24"/>
      <c r="Q133" s="24"/>
      <c r="R133" s="24"/>
      <c r="S133" s="24"/>
      <c r="T133" s="24"/>
      <c r="U133" s="24"/>
      <c r="V133" s="24"/>
      <c r="W133" s="24"/>
      <c r="X133" s="24"/>
      <c r="Y133" s="24"/>
      <c r="Z133" s="24"/>
    </row>
    <row r="134" spans="1:26" ht="15.75" customHeight="1">
      <c r="A134" s="24" t="s">
        <v>820</v>
      </c>
      <c r="B134" s="24">
        <v>6.8735999999999997</v>
      </c>
      <c r="C134" s="24">
        <v>6.8753000000000002</v>
      </c>
      <c r="D134" s="24">
        <v>6.8834999999999997</v>
      </c>
      <c r="E134" s="24">
        <v>6.8719999999999999</v>
      </c>
      <c r="F134" s="3">
        <v>-4.0000000000000002E-4</v>
      </c>
      <c r="G134" s="3"/>
      <c r="H134" s="24"/>
      <c r="I134" s="24"/>
      <c r="J134" s="24"/>
      <c r="K134" s="24"/>
      <c r="L134" s="24"/>
      <c r="M134" s="24"/>
      <c r="N134" s="24"/>
      <c r="O134" s="24"/>
      <c r="P134" s="24"/>
      <c r="Q134" s="24"/>
      <c r="R134" s="24"/>
      <c r="S134" s="24"/>
      <c r="T134" s="24"/>
      <c r="U134" s="24"/>
      <c r="V134" s="24"/>
      <c r="W134" s="24"/>
      <c r="X134" s="24"/>
      <c r="Y134" s="24"/>
      <c r="Z134" s="24"/>
    </row>
    <row r="135" spans="1:26" ht="15.75" customHeight="1">
      <c r="A135" s="24" t="s">
        <v>796</v>
      </c>
      <c r="B135" s="24">
        <v>6.8761999999999999</v>
      </c>
      <c r="C135" s="24">
        <v>6.8777999999999997</v>
      </c>
      <c r="D135" s="24">
        <v>6.8799000000000001</v>
      </c>
      <c r="E135" s="24">
        <v>6.8707000000000003</v>
      </c>
      <c r="F135" s="3">
        <v>-2.0000000000000001E-4</v>
      </c>
      <c r="G135" s="3"/>
      <c r="H135" s="24"/>
      <c r="I135" s="24"/>
      <c r="J135" s="24"/>
      <c r="K135" s="24"/>
      <c r="L135" s="24"/>
      <c r="M135" s="24"/>
      <c r="N135" s="24"/>
      <c r="O135" s="24"/>
      <c r="P135" s="24"/>
      <c r="Q135" s="24"/>
      <c r="R135" s="24"/>
      <c r="S135" s="24"/>
      <c r="T135" s="24"/>
      <c r="U135" s="24"/>
      <c r="V135" s="24"/>
      <c r="W135" s="24"/>
      <c r="X135" s="24"/>
      <c r="Y135" s="24"/>
      <c r="Z135" s="24"/>
    </row>
    <row r="136" spans="1:26" ht="15.75" customHeight="1">
      <c r="A136" s="24" t="s">
        <v>814</v>
      </c>
      <c r="B136" s="24">
        <v>6.8776999999999999</v>
      </c>
      <c r="C136" s="24">
        <v>6.8803999999999998</v>
      </c>
      <c r="D136" s="24">
        <v>6.883</v>
      </c>
      <c r="E136" s="24">
        <v>6.87</v>
      </c>
      <c r="F136" s="3">
        <v>-5.0000000000000001E-4</v>
      </c>
      <c r="G136" s="3"/>
      <c r="H136" s="24"/>
      <c r="I136" s="24"/>
      <c r="J136" s="24"/>
      <c r="K136" s="24"/>
      <c r="L136" s="24"/>
      <c r="M136" s="24"/>
      <c r="N136" s="24"/>
      <c r="O136" s="24"/>
      <c r="P136" s="24"/>
      <c r="Q136" s="24"/>
      <c r="R136" s="24"/>
      <c r="S136" s="24"/>
      <c r="T136" s="24"/>
      <c r="U136" s="24"/>
      <c r="V136" s="24"/>
      <c r="W136" s="24"/>
      <c r="X136" s="24"/>
      <c r="Y136" s="24"/>
      <c r="Z136" s="24"/>
    </row>
    <row r="137" spans="1:26" ht="15.75" customHeight="1">
      <c r="A137" s="24" t="s">
        <v>805</v>
      </c>
      <c r="B137" s="24">
        <v>6.8807999999999998</v>
      </c>
      <c r="C137" s="24">
        <v>6.8693999999999997</v>
      </c>
      <c r="D137" s="24">
        <v>6.8819999999999997</v>
      </c>
      <c r="E137" s="24">
        <v>6.8681999999999999</v>
      </c>
      <c r="F137" s="3">
        <v>1.5E-3</v>
      </c>
      <c r="G137" s="3"/>
      <c r="H137" s="24"/>
      <c r="I137" s="24"/>
      <c r="J137" s="24"/>
      <c r="K137" s="24"/>
      <c r="L137" s="24"/>
      <c r="M137" s="24"/>
      <c r="N137" s="24"/>
      <c r="O137" s="24"/>
      <c r="P137" s="24"/>
      <c r="Q137" s="24"/>
      <c r="R137" s="24"/>
      <c r="S137" s="24"/>
      <c r="T137" s="24"/>
      <c r="U137" s="24"/>
      <c r="V137" s="24"/>
      <c r="W137" s="24"/>
      <c r="X137" s="24"/>
      <c r="Y137" s="24"/>
      <c r="Z137" s="24"/>
    </row>
    <row r="138" spans="1:26" ht="15.75" customHeight="1">
      <c r="A138" s="24" t="s">
        <v>784</v>
      </c>
      <c r="B138" s="24">
        <v>6.8701999999999996</v>
      </c>
      <c r="C138" s="24">
        <v>6.8723999999999998</v>
      </c>
      <c r="D138" s="24">
        <v>6.8765000000000001</v>
      </c>
      <c r="E138" s="24">
        <v>6.8586999999999998</v>
      </c>
      <c r="F138" s="3">
        <v>-4.0000000000000002E-4</v>
      </c>
      <c r="G138" s="3"/>
      <c r="H138" s="24"/>
      <c r="I138" s="24"/>
      <c r="J138" s="24"/>
      <c r="K138" s="24"/>
      <c r="L138" s="24"/>
      <c r="M138" s="24"/>
      <c r="N138" s="24"/>
      <c r="O138" s="24"/>
      <c r="P138" s="24"/>
      <c r="Q138" s="24"/>
      <c r="R138" s="24"/>
      <c r="S138" s="24"/>
      <c r="T138" s="24"/>
      <c r="U138" s="24"/>
      <c r="V138" s="24"/>
      <c r="W138" s="24"/>
      <c r="X138" s="24"/>
      <c r="Y138" s="24"/>
      <c r="Z138" s="24"/>
    </row>
    <row r="139" spans="1:26" ht="15.75" customHeight="1">
      <c r="A139" s="24" t="s">
        <v>841</v>
      </c>
      <c r="B139" s="24">
        <v>6.8728999999999996</v>
      </c>
      <c r="C139" s="24">
        <v>6.8863000000000003</v>
      </c>
      <c r="D139" s="24">
        <v>6.8895</v>
      </c>
      <c r="E139" s="24">
        <v>6.87</v>
      </c>
      <c r="F139" s="3">
        <v>-2.2000000000000001E-3</v>
      </c>
      <c r="G139" s="3"/>
      <c r="H139" s="24"/>
      <c r="I139" s="24"/>
      <c r="J139" s="24"/>
      <c r="K139" s="24"/>
      <c r="L139" s="24"/>
      <c r="M139" s="24"/>
      <c r="N139" s="24"/>
      <c r="O139" s="24"/>
      <c r="P139" s="24"/>
      <c r="Q139" s="24"/>
      <c r="R139" s="24"/>
      <c r="S139" s="24"/>
      <c r="T139" s="24"/>
      <c r="U139" s="24"/>
      <c r="V139" s="24"/>
      <c r="W139" s="24"/>
      <c r="X139" s="24"/>
      <c r="Y139" s="24"/>
      <c r="Z139" s="24"/>
    </row>
    <row r="140" spans="1:26" ht="15.75" customHeight="1">
      <c r="A140" s="24" t="s">
        <v>843</v>
      </c>
      <c r="B140" s="24">
        <v>6.8879999999999999</v>
      </c>
      <c r="C140" s="24">
        <v>6.8879000000000001</v>
      </c>
      <c r="D140" s="24">
        <v>6.8930999999999996</v>
      </c>
      <c r="E140" s="24">
        <v>6.8806000000000003</v>
      </c>
      <c r="F140" s="3">
        <v>8.9999999999999998E-4</v>
      </c>
      <c r="G140" s="3"/>
      <c r="H140" s="24"/>
      <c r="I140" s="24"/>
      <c r="J140" s="24"/>
      <c r="K140" s="24"/>
      <c r="L140" s="24"/>
      <c r="M140" s="24"/>
      <c r="N140" s="24"/>
      <c r="O140" s="24"/>
      <c r="P140" s="24"/>
      <c r="Q140" s="24"/>
      <c r="R140" s="24"/>
      <c r="S140" s="24"/>
      <c r="T140" s="24"/>
      <c r="U140" s="24"/>
      <c r="V140" s="24"/>
      <c r="W140" s="24"/>
      <c r="X140" s="24"/>
      <c r="Y140" s="24"/>
      <c r="Z140" s="24"/>
    </row>
    <row r="141" spans="1:26" ht="15.75" customHeight="1">
      <c r="A141" s="24" t="s">
        <v>846</v>
      </c>
      <c r="B141" s="24">
        <v>6.8818999999999999</v>
      </c>
      <c r="C141" s="24">
        <v>6.8936000000000002</v>
      </c>
      <c r="D141" s="24">
        <v>6.8959999999999999</v>
      </c>
      <c r="E141" s="24">
        <v>6.8757000000000001</v>
      </c>
      <c r="F141" s="3">
        <v>-1.6999999999999999E-3</v>
      </c>
      <c r="G141" s="3"/>
      <c r="H141" s="24"/>
      <c r="I141" s="24"/>
      <c r="J141" s="24"/>
      <c r="K141" s="24"/>
      <c r="L141" s="24"/>
      <c r="M141" s="24"/>
      <c r="N141" s="24"/>
      <c r="O141" s="24"/>
      <c r="P141" s="24"/>
      <c r="Q141" s="24"/>
      <c r="R141" s="24"/>
      <c r="S141" s="24"/>
      <c r="T141" s="24"/>
      <c r="U141" s="24"/>
      <c r="V141" s="24"/>
      <c r="W141" s="24"/>
      <c r="X141" s="24"/>
      <c r="Y141" s="24"/>
      <c r="Z141" s="24"/>
    </row>
    <row r="142" spans="1:26" ht="15.75" customHeight="1">
      <c r="A142" s="24" t="s">
        <v>845</v>
      </c>
      <c r="B142" s="24">
        <v>6.8936000000000002</v>
      </c>
      <c r="C142" s="24">
        <v>6.8741000000000003</v>
      </c>
      <c r="D142" s="24">
        <v>6.8939000000000004</v>
      </c>
      <c r="E142" s="24">
        <v>6.8719999999999999</v>
      </c>
      <c r="F142" s="3">
        <v>3.2000000000000002E-3</v>
      </c>
      <c r="G142" s="3"/>
      <c r="H142" s="24"/>
      <c r="I142" s="24"/>
      <c r="J142" s="24"/>
      <c r="K142" s="24"/>
      <c r="L142" s="24"/>
      <c r="M142" s="24"/>
      <c r="N142" s="24"/>
      <c r="O142" s="24"/>
      <c r="P142" s="24"/>
      <c r="Q142" s="24"/>
      <c r="R142" s="24"/>
      <c r="S142" s="24"/>
      <c r="T142" s="24"/>
      <c r="U142" s="24"/>
      <c r="V142" s="24"/>
      <c r="W142" s="24"/>
      <c r="X142" s="24"/>
      <c r="Y142" s="24"/>
      <c r="Z142" s="24"/>
    </row>
    <row r="143" spans="1:26" ht="15.75" customHeight="1">
      <c r="A143" s="24" t="s">
        <v>787</v>
      </c>
      <c r="B143" s="24">
        <v>6.8715999999999999</v>
      </c>
      <c r="C143" s="24">
        <v>6.8761000000000001</v>
      </c>
      <c r="D143" s="24">
        <v>6.8773</v>
      </c>
      <c r="E143" s="24">
        <v>6.8677000000000001</v>
      </c>
      <c r="F143" s="3">
        <v>-1.4E-3</v>
      </c>
      <c r="G143" s="3"/>
      <c r="H143" s="24"/>
      <c r="I143" s="24"/>
      <c r="J143" s="24"/>
      <c r="K143" s="24"/>
      <c r="L143" s="24"/>
      <c r="M143" s="24"/>
      <c r="N143" s="24"/>
      <c r="O143" s="24"/>
      <c r="P143" s="24"/>
      <c r="Q143" s="24"/>
      <c r="R143" s="24"/>
      <c r="S143" s="24"/>
      <c r="T143" s="24"/>
      <c r="U143" s="24"/>
      <c r="V143" s="24"/>
      <c r="W143" s="24"/>
      <c r="X143" s="24"/>
      <c r="Y143" s="24"/>
      <c r="Z143" s="24"/>
    </row>
    <row r="144" spans="1:26" ht="15.75" customHeight="1">
      <c r="A144" s="24" t="s">
        <v>842</v>
      </c>
      <c r="B144" s="24">
        <v>6.8811</v>
      </c>
      <c r="C144" s="24">
        <v>6.8761999999999999</v>
      </c>
      <c r="D144" s="24">
        <v>6.8929</v>
      </c>
      <c r="E144" s="24">
        <v>6.8750999999999998</v>
      </c>
      <c r="F144" s="3">
        <v>1.1999999999999999E-3</v>
      </c>
      <c r="G144" s="3"/>
      <c r="H144" s="24"/>
      <c r="I144" s="24"/>
      <c r="J144" s="24"/>
      <c r="K144" s="24"/>
      <c r="L144" s="24"/>
      <c r="M144" s="24"/>
      <c r="N144" s="24"/>
      <c r="O144" s="24"/>
      <c r="P144" s="24"/>
      <c r="Q144" s="24"/>
      <c r="R144" s="24"/>
      <c r="S144" s="24"/>
      <c r="T144" s="24"/>
      <c r="U144" s="24"/>
      <c r="V144" s="24"/>
      <c r="W144" s="24"/>
      <c r="X144" s="24"/>
      <c r="Y144" s="24"/>
      <c r="Z144" s="24"/>
    </row>
    <row r="145" spans="1:26" ht="15.75" customHeight="1">
      <c r="A145" s="24" t="s">
        <v>816</v>
      </c>
      <c r="B145" s="24">
        <v>6.8728999999999996</v>
      </c>
      <c r="C145" s="24">
        <v>6.8503999999999996</v>
      </c>
      <c r="D145" s="24">
        <v>6.8834</v>
      </c>
      <c r="E145" s="24">
        <v>6.8503999999999996</v>
      </c>
      <c r="F145" s="3">
        <v>3.0999999999999999E-3</v>
      </c>
      <c r="G145" s="3"/>
      <c r="H145" s="24"/>
      <c r="I145" s="24"/>
      <c r="J145" s="24"/>
      <c r="K145" s="24"/>
      <c r="L145" s="24"/>
      <c r="M145" s="24"/>
      <c r="N145" s="24"/>
      <c r="O145" s="24"/>
      <c r="P145" s="24"/>
      <c r="Q145" s="24"/>
      <c r="R145" s="24"/>
      <c r="S145" s="24"/>
      <c r="T145" s="24"/>
      <c r="U145" s="24"/>
      <c r="V145" s="24"/>
      <c r="W145" s="24"/>
      <c r="X145" s="24"/>
      <c r="Y145" s="24"/>
      <c r="Z145" s="24"/>
    </row>
    <row r="146" spans="1:26" ht="15.75" customHeight="1">
      <c r="A146" s="24" t="s">
        <v>778</v>
      </c>
      <c r="B146" s="24">
        <v>6.8517000000000001</v>
      </c>
      <c r="C146" s="24">
        <v>6.8673000000000002</v>
      </c>
      <c r="D146" s="24">
        <v>6.8673000000000002</v>
      </c>
      <c r="E146" s="24">
        <v>6.8341000000000003</v>
      </c>
      <c r="F146" s="3">
        <v>-2.2000000000000001E-3</v>
      </c>
      <c r="G146" s="3"/>
      <c r="H146" s="24"/>
      <c r="I146" s="24"/>
      <c r="J146" s="24"/>
      <c r="K146" s="24"/>
      <c r="L146" s="24"/>
      <c r="M146" s="24"/>
      <c r="N146" s="24"/>
      <c r="O146" s="24"/>
      <c r="P146" s="24"/>
      <c r="Q146" s="24"/>
      <c r="R146" s="24"/>
      <c r="S146" s="24"/>
      <c r="T146" s="24"/>
      <c r="U146" s="24"/>
      <c r="V146" s="24"/>
      <c r="W146" s="24"/>
      <c r="X146" s="24"/>
      <c r="Y146" s="24"/>
      <c r="Z146" s="24"/>
    </row>
    <row r="147" spans="1:26" ht="15.75" customHeight="1">
      <c r="A147" s="24" t="s">
        <v>798</v>
      </c>
      <c r="B147" s="24">
        <v>6.8667999999999996</v>
      </c>
      <c r="C147" s="24">
        <v>6.8747999999999996</v>
      </c>
      <c r="D147" s="24">
        <v>6.8800999999999997</v>
      </c>
      <c r="E147" s="24">
        <v>6.8594999999999997</v>
      </c>
      <c r="F147" s="3">
        <v>-1.5E-3</v>
      </c>
      <c r="G147" s="3"/>
      <c r="H147" s="24"/>
      <c r="I147" s="24"/>
      <c r="J147" s="24"/>
      <c r="K147" s="24"/>
      <c r="L147" s="24"/>
      <c r="M147" s="24"/>
      <c r="N147" s="24"/>
      <c r="O147" s="24"/>
      <c r="P147" s="24"/>
      <c r="Q147" s="24"/>
      <c r="R147" s="24"/>
      <c r="S147" s="24"/>
      <c r="T147" s="24"/>
      <c r="U147" s="24"/>
      <c r="V147" s="24"/>
      <c r="W147" s="24"/>
      <c r="X147" s="24"/>
      <c r="Y147" s="24"/>
      <c r="Z147" s="24"/>
    </row>
    <row r="148" spans="1:26" ht="15.75" customHeight="1">
      <c r="A148" s="24" t="s">
        <v>829</v>
      </c>
      <c r="B148" s="24">
        <v>6.8771000000000004</v>
      </c>
      <c r="C148" s="24">
        <v>6.8784999999999998</v>
      </c>
      <c r="D148" s="24">
        <v>6.8845999999999998</v>
      </c>
      <c r="E148" s="24">
        <v>6.8738000000000001</v>
      </c>
      <c r="F148" s="3">
        <v>-4.0000000000000002E-4</v>
      </c>
      <c r="G148" s="3"/>
      <c r="H148" s="24"/>
      <c r="I148" s="24"/>
      <c r="J148" s="24"/>
      <c r="K148" s="24"/>
      <c r="L148" s="24"/>
      <c r="M148" s="24"/>
      <c r="N148" s="24"/>
      <c r="O148" s="24"/>
      <c r="P148" s="24"/>
      <c r="Q148" s="24"/>
      <c r="R148" s="24"/>
      <c r="S148" s="24"/>
      <c r="T148" s="24"/>
      <c r="U148" s="24"/>
      <c r="V148" s="24"/>
      <c r="W148" s="24"/>
      <c r="X148" s="24"/>
      <c r="Y148" s="24"/>
      <c r="Z148" s="24"/>
    </row>
    <row r="149" spans="1:26" ht="15.75" customHeight="1">
      <c r="A149" s="24" t="s">
        <v>844</v>
      </c>
      <c r="B149" s="24">
        <v>6.88</v>
      </c>
      <c r="C149" s="24">
        <v>6.8875999999999999</v>
      </c>
      <c r="D149" s="24">
        <v>6.8936999999999999</v>
      </c>
      <c r="E149" s="24">
        <v>6.8658000000000001</v>
      </c>
      <c r="F149" s="3">
        <v>0</v>
      </c>
      <c r="G149" s="3"/>
      <c r="H149" s="24"/>
      <c r="I149" s="24"/>
      <c r="J149" s="24"/>
      <c r="K149" s="24"/>
      <c r="L149" s="24"/>
      <c r="M149" s="24"/>
      <c r="N149" s="24"/>
      <c r="O149" s="24"/>
      <c r="P149" s="24"/>
      <c r="Q149" s="24"/>
      <c r="R149" s="24"/>
      <c r="S149" s="24"/>
      <c r="T149" s="24"/>
      <c r="U149" s="24"/>
      <c r="V149" s="24"/>
      <c r="W149" s="24"/>
      <c r="X149" s="24"/>
      <c r="Y149" s="24"/>
      <c r="Z149" s="24"/>
    </row>
    <row r="150" spans="1:26" ht="15.75" customHeight="1">
      <c r="A150" s="24" t="s">
        <v>832</v>
      </c>
      <c r="B150" s="24">
        <v>6.8798000000000004</v>
      </c>
      <c r="C150" s="24">
        <v>6.8715000000000002</v>
      </c>
      <c r="D150" s="24">
        <v>6.8851000000000004</v>
      </c>
      <c r="E150" s="24">
        <v>6.8654999999999999</v>
      </c>
      <c r="F150" s="3">
        <v>4.0000000000000002E-4</v>
      </c>
      <c r="G150" s="3"/>
      <c r="H150" s="24"/>
      <c r="I150" s="24"/>
      <c r="J150" s="24"/>
      <c r="K150" s="24"/>
      <c r="L150" s="24"/>
      <c r="M150" s="24"/>
      <c r="N150" s="24"/>
      <c r="O150" s="24"/>
      <c r="P150" s="24"/>
      <c r="Q150" s="24"/>
      <c r="R150" s="24"/>
      <c r="S150" s="24"/>
      <c r="T150" s="24"/>
      <c r="U150" s="24"/>
      <c r="V150" s="24"/>
      <c r="W150" s="24"/>
      <c r="X150" s="24"/>
      <c r="Y150" s="24"/>
      <c r="Z150" s="24"/>
    </row>
    <row r="151" spans="1:26" ht="15.75" customHeight="1">
      <c r="A151" s="24" t="s">
        <v>837</v>
      </c>
      <c r="B151" s="24">
        <v>6.8769999999999998</v>
      </c>
      <c r="C151" s="24">
        <v>6.8735999999999997</v>
      </c>
      <c r="D151" s="24">
        <v>6.8872999999999998</v>
      </c>
      <c r="E151" s="24">
        <v>6.87</v>
      </c>
      <c r="F151" s="3">
        <v>1E-3</v>
      </c>
      <c r="G151" s="3"/>
      <c r="H151" s="24"/>
      <c r="I151" s="24"/>
      <c r="J151" s="24"/>
      <c r="K151" s="24"/>
      <c r="L151" s="24"/>
      <c r="M151" s="24"/>
      <c r="N151" s="24"/>
      <c r="O151" s="24"/>
      <c r="P151" s="24"/>
      <c r="Q151" s="24"/>
      <c r="R151" s="24"/>
      <c r="S151" s="24"/>
      <c r="T151" s="24"/>
      <c r="U151" s="24"/>
      <c r="V151" s="24"/>
      <c r="W151" s="24"/>
      <c r="X151" s="24"/>
      <c r="Y151" s="24"/>
      <c r="Z151" s="24"/>
    </row>
    <row r="152" spans="1:26" ht="15.75" customHeight="1">
      <c r="A152" s="24" t="s">
        <v>794</v>
      </c>
      <c r="B152" s="24">
        <v>6.87</v>
      </c>
      <c r="C152" s="24">
        <v>6.8524000000000003</v>
      </c>
      <c r="D152" s="24">
        <v>6.8792999999999997</v>
      </c>
      <c r="E152" s="24">
        <v>6.8335999999999997</v>
      </c>
      <c r="F152" s="3">
        <v>2.5999999999999999E-3</v>
      </c>
      <c r="G152" s="3"/>
      <c r="H152" s="24"/>
      <c r="I152" s="24"/>
      <c r="J152" s="24"/>
      <c r="K152" s="24"/>
      <c r="L152" s="24"/>
      <c r="M152" s="24"/>
      <c r="N152" s="24"/>
      <c r="O152" s="24"/>
      <c r="P152" s="24"/>
      <c r="Q152" s="24"/>
      <c r="R152" s="24"/>
      <c r="S152" s="24"/>
      <c r="T152" s="24"/>
      <c r="U152" s="24"/>
      <c r="V152" s="24"/>
      <c r="W152" s="24"/>
      <c r="X152" s="24"/>
      <c r="Y152" s="24"/>
      <c r="Z152" s="24"/>
    </row>
    <row r="153" spans="1:26" ht="15.75" customHeight="1">
      <c r="A153" s="24" t="s">
        <v>769</v>
      </c>
      <c r="B153" s="24">
        <v>6.8520000000000003</v>
      </c>
      <c r="C153" s="24">
        <v>6.8948999999999998</v>
      </c>
      <c r="D153" s="24">
        <v>6.8959999999999999</v>
      </c>
      <c r="E153" s="24">
        <v>6.8441000000000001</v>
      </c>
      <c r="F153" s="3">
        <v>-7.4999999999999997E-3</v>
      </c>
      <c r="G153" s="3"/>
      <c r="H153" s="24"/>
      <c r="I153" s="24"/>
      <c r="J153" s="24"/>
      <c r="K153" s="24"/>
      <c r="L153" s="24"/>
      <c r="M153" s="24"/>
      <c r="N153" s="24"/>
      <c r="O153" s="24"/>
      <c r="P153" s="24"/>
      <c r="Q153" s="24"/>
      <c r="R153" s="24"/>
      <c r="S153" s="24"/>
      <c r="T153" s="24"/>
      <c r="U153" s="24"/>
      <c r="V153" s="24"/>
      <c r="W153" s="24"/>
      <c r="X153" s="24"/>
      <c r="Y153" s="24"/>
      <c r="Z153" s="24"/>
    </row>
    <row r="154" spans="1:26" ht="15.75" customHeight="1">
      <c r="A154" s="24" t="s">
        <v>849</v>
      </c>
      <c r="B154" s="24">
        <v>6.9036</v>
      </c>
      <c r="C154" s="24">
        <v>6.9042000000000003</v>
      </c>
      <c r="D154" s="24">
        <v>6.9115000000000002</v>
      </c>
      <c r="E154" s="24">
        <v>6.9024000000000001</v>
      </c>
      <c r="F154" s="3">
        <v>1E-4</v>
      </c>
      <c r="G154" s="3"/>
      <c r="H154" s="24"/>
      <c r="I154" s="24"/>
      <c r="J154" s="24"/>
      <c r="K154" s="24"/>
      <c r="L154" s="24"/>
      <c r="M154" s="24"/>
      <c r="N154" s="24"/>
      <c r="O154" s="24"/>
      <c r="P154" s="24"/>
      <c r="Q154" s="24"/>
      <c r="R154" s="24"/>
      <c r="S154" s="24"/>
      <c r="T154" s="24"/>
      <c r="U154" s="24"/>
      <c r="V154" s="24"/>
      <c r="W154" s="24"/>
      <c r="X154" s="24"/>
      <c r="Y154" s="24"/>
      <c r="Z154" s="24"/>
    </row>
    <row r="155" spans="1:26" ht="15.75" customHeight="1">
      <c r="A155" s="24" t="s">
        <v>856</v>
      </c>
      <c r="B155" s="24">
        <v>6.9032</v>
      </c>
      <c r="C155" s="24">
        <v>6.9278000000000004</v>
      </c>
      <c r="D155" s="24">
        <v>6.9329999999999998</v>
      </c>
      <c r="E155" s="24">
        <v>6.9021999999999997</v>
      </c>
      <c r="F155" s="3">
        <v>-3.3E-3</v>
      </c>
      <c r="G155" s="3"/>
      <c r="H155" s="24"/>
      <c r="I155" s="24"/>
      <c r="J155" s="24"/>
      <c r="K155" s="24"/>
      <c r="L155" s="24"/>
      <c r="M155" s="24"/>
      <c r="N155" s="24"/>
      <c r="O155" s="24"/>
      <c r="P155" s="24"/>
      <c r="Q155" s="24"/>
      <c r="R155" s="24"/>
      <c r="S155" s="24"/>
      <c r="T155" s="24"/>
      <c r="U155" s="24"/>
      <c r="V155" s="24"/>
      <c r="W155" s="24"/>
      <c r="X155" s="24"/>
      <c r="Y155" s="24"/>
      <c r="Z155" s="24"/>
    </row>
    <row r="156" spans="1:26" ht="15.75" customHeight="1">
      <c r="A156" s="24" t="s">
        <v>858</v>
      </c>
      <c r="B156" s="24">
        <v>6.9257999999999997</v>
      </c>
      <c r="C156" s="24">
        <v>6.9253999999999998</v>
      </c>
      <c r="D156" s="24">
        <v>6.9276</v>
      </c>
      <c r="E156" s="24">
        <v>6.9200999999999997</v>
      </c>
      <c r="F156" s="3">
        <v>0</v>
      </c>
      <c r="G156" s="3"/>
      <c r="H156" s="24"/>
      <c r="I156" s="24"/>
      <c r="J156" s="24"/>
      <c r="K156" s="24"/>
      <c r="L156" s="24"/>
      <c r="M156" s="24"/>
      <c r="N156" s="24"/>
      <c r="O156" s="24"/>
      <c r="P156" s="24"/>
      <c r="Q156" s="24"/>
      <c r="R156" s="24"/>
      <c r="S156" s="24"/>
      <c r="T156" s="24"/>
      <c r="U156" s="24"/>
      <c r="V156" s="24"/>
      <c r="W156" s="24"/>
      <c r="X156" s="24"/>
      <c r="Y156" s="24"/>
      <c r="Z156" s="24"/>
    </row>
    <row r="157" spans="1:26" ht="15.75" customHeight="1">
      <c r="A157" s="24" t="s">
        <v>860</v>
      </c>
      <c r="B157" s="24">
        <v>6.9255000000000004</v>
      </c>
      <c r="C157" s="24">
        <v>6.9204999999999997</v>
      </c>
      <c r="D157" s="24">
        <v>6.9261999999999997</v>
      </c>
      <c r="E157" s="24">
        <v>6.92</v>
      </c>
      <c r="F157" s="3">
        <v>5.9999999999999995E-4</v>
      </c>
      <c r="G157" s="3"/>
      <c r="H157" s="24"/>
      <c r="I157" s="24"/>
      <c r="J157" s="24"/>
      <c r="K157" s="24"/>
      <c r="L157" s="24"/>
      <c r="M157" s="24"/>
      <c r="N157" s="24"/>
      <c r="O157" s="24"/>
      <c r="P157" s="24"/>
      <c r="Q157" s="24"/>
      <c r="R157" s="24"/>
      <c r="S157" s="24"/>
      <c r="T157" s="24"/>
      <c r="U157" s="24"/>
      <c r="V157" s="24"/>
      <c r="W157" s="24"/>
      <c r="X157" s="24"/>
      <c r="Y157" s="24"/>
      <c r="Z157" s="24"/>
    </row>
    <row r="158" spans="1:26" ht="15.75" customHeight="1">
      <c r="A158" s="24" t="s">
        <v>862</v>
      </c>
      <c r="B158" s="24">
        <v>6.9215999999999998</v>
      </c>
      <c r="C158" s="24">
        <v>6.9184000000000001</v>
      </c>
      <c r="D158" s="24">
        <v>6.923</v>
      </c>
      <c r="E158" s="24">
        <v>6.9153000000000002</v>
      </c>
      <c r="F158" s="3">
        <v>5.9999999999999995E-4</v>
      </c>
      <c r="G158" s="3"/>
      <c r="H158" s="24"/>
      <c r="I158" s="24"/>
      <c r="J158" s="24"/>
      <c r="K158" s="24"/>
      <c r="L158" s="24"/>
      <c r="M158" s="24"/>
      <c r="N158" s="24"/>
      <c r="O158" s="24"/>
      <c r="P158" s="24"/>
      <c r="Q158" s="24"/>
      <c r="R158" s="24"/>
      <c r="S158" s="24"/>
      <c r="T158" s="24"/>
      <c r="U158" s="24"/>
      <c r="V158" s="24"/>
      <c r="W158" s="24"/>
      <c r="X158" s="24"/>
      <c r="Y158" s="24"/>
      <c r="Z158" s="24"/>
    </row>
    <row r="159" spans="1:26" ht="15.75" customHeight="1">
      <c r="A159" s="24" t="s">
        <v>863</v>
      </c>
      <c r="B159" s="24">
        <v>6.9177</v>
      </c>
      <c r="C159" s="24">
        <v>6.9109999999999996</v>
      </c>
      <c r="D159" s="24">
        <v>6.9236000000000004</v>
      </c>
      <c r="E159" s="24">
        <v>6.9095000000000004</v>
      </c>
      <c r="F159" s="3">
        <v>8.9999999999999998E-4</v>
      </c>
      <c r="G159" s="3"/>
      <c r="H159" s="24"/>
      <c r="I159" s="24"/>
      <c r="J159" s="24"/>
      <c r="K159" s="24"/>
      <c r="L159" s="24"/>
      <c r="M159" s="24"/>
      <c r="N159" s="24"/>
      <c r="O159" s="24"/>
      <c r="P159" s="24"/>
      <c r="Q159" s="24"/>
      <c r="R159" s="24"/>
      <c r="S159" s="24"/>
      <c r="T159" s="24"/>
      <c r="U159" s="24"/>
      <c r="V159" s="24"/>
      <c r="W159" s="24"/>
      <c r="X159" s="24"/>
      <c r="Y159" s="24"/>
      <c r="Z159" s="24"/>
    </row>
    <row r="160" spans="1:26" ht="15.75" customHeight="1">
      <c r="A160" s="24" t="s">
        <v>865</v>
      </c>
      <c r="B160" s="24">
        <v>6.9114000000000004</v>
      </c>
      <c r="C160" s="24">
        <v>6.9297000000000004</v>
      </c>
      <c r="D160" s="24">
        <v>6.9297000000000004</v>
      </c>
      <c r="E160" s="24">
        <v>6.9074999999999998</v>
      </c>
      <c r="F160" s="3">
        <v>-2.8E-3</v>
      </c>
      <c r="G160" s="3"/>
      <c r="H160" s="24"/>
      <c r="I160" s="24"/>
      <c r="J160" s="24"/>
      <c r="K160" s="24"/>
      <c r="L160" s="24"/>
      <c r="M160" s="24"/>
      <c r="N160" s="24"/>
      <c r="O160" s="24"/>
      <c r="P160" s="24"/>
      <c r="Q160" s="24"/>
      <c r="R160" s="24"/>
      <c r="S160" s="24"/>
      <c r="T160" s="24"/>
      <c r="U160" s="24"/>
      <c r="V160" s="24"/>
      <c r="W160" s="24"/>
      <c r="X160" s="24"/>
      <c r="Y160" s="24"/>
      <c r="Z160" s="24"/>
    </row>
    <row r="161" spans="1:26" ht="15.75" customHeight="1">
      <c r="A161" s="24" t="s">
        <v>866</v>
      </c>
      <c r="B161" s="24">
        <v>6.931</v>
      </c>
      <c r="C161" s="24">
        <v>6.9242999999999997</v>
      </c>
      <c r="D161" s="24">
        <v>6.9366000000000003</v>
      </c>
      <c r="E161" s="24">
        <v>6.9242999999999997</v>
      </c>
      <c r="F161" s="3">
        <v>3.0999999999999999E-3</v>
      </c>
      <c r="G161" s="3"/>
      <c r="H161" s="24"/>
      <c r="I161" s="24"/>
      <c r="J161" s="24"/>
      <c r="K161" s="24"/>
      <c r="L161" s="24"/>
      <c r="M161" s="24"/>
      <c r="N161" s="24"/>
      <c r="O161" s="24"/>
      <c r="P161" s="24"/>
      <c r="Q161" s="24"/>
      <c r="R161" s="24"/>
      <c r="S161" s="24"/>
      <c r="T161" s="24"/>
      <c r="U161" s="24"/>
      <c r="V161" s="24"/>
      <c r="W161" s="24"/>
      <c r="X161" s="24"/>
      <c r="Y161" s="24"/>
      <c r="Z161" s="24"/>
    </row>
    <row r="162" spans="1:26" ht="15.75" customHeight="1">
      <c r="A162" s="24" t="s">
        <v>850</v>
      </c>
      <c r="B162" s="24">
        <v>6.9097</v>
      </c>
      <c r="C162" s="24">
        <v>6.9122000000000003</v>
      </c>
      <c r="D162" s="24">
        <v>6.9122000000000003</v>
      </c>
      <c r="E162" s="24">
        <v>6.9097</v>
      </c>
      <c r="F162" s="3">
        <v>0</v>
      </c>
      <c r="G162" s="3"/>
      <c r="H162" s="24"/>
      <c r="I162" s="24"/>
      <c r="J162" s="24"/>
      <c r="K162" s="24"/>
      <c r="L162" s="24"/>
      <c r="M162" s="24"/>
      <c r="N162" s="24"/>
      <c r="O162" s="24"/>
      <c r="P162" s="24"/>
      <c r="Q162" s="24"/>
      <c r="R162" s="24"/>
      <c r="S162" s="24"/>
      <c r="T162" s="24"/>
      <c r="U162" s="24"/>
      <c r="V162" s="24"/>
      <c r="W162" s="24"/>
      <c r="X162" s="24"/>
      <c r="Y162" s="24"/>
      <c r="Z162" s="24"/>
    </row>
    <row r="163" spans="1:26" ht="15.75" customHeight="1">
      <c r="A163" s="24" t="s">
        <v>868</v>
      </c>
      <c r="B163" s="24">
        <v>6.9097</v>
      </c>
      <c r="C163" s="24">
        <v>6.9100999999999999</v>
      </c>
      <c r="D163" s="24">
        <v>6.9184000000000001</v>
      </c>
      <c r="E163" s="24">
        <v>6.907</v>
      </c>
      <c r="F163" s="3">
        <v>1E-4</v>
      </c>
      <c r="G163" s="3"/>
      <c r="H163" s="24"/>
      <c r="I163" s="24"/>
      <c r="J163" s="24"/>
      <c r="K163" s="24"/>
      <c r="L163" s="24"/>
      <c r="M163" s="24"/>
      <c r="N163" s="24"/>
      <c r="O163" s="24"/>
      <c r="P163" s="24"/>
      <c r="Q163" s="24"/>
      <c r="R163" s="24"/>
      <c r="S163" s="24"/>
      <c r="T163" s="24"/>
      <c r="U163" s="24"/>
      <c r="V163" s="24"/>
      <c r="W163" s="24"/>
      <c r="X163" s="24"/>
      <c r="Y163" s="24"/>
      <c r="Z163" s="24"/>
    </row>
    <row r="164" spans="1:26" ht="15.75" customHeight="1">
      <c r="A164" s="24" t="s">
        <v>853</v>
      </c>
      <c r="B164" s="24">
        <v>6.9090999999999996</v>
      </c>
      <c r="C164" s="24">
        <v>6.9074999999999998</v>
      </c>
      <c r="D164" s="24">
        <v>6.915</v>
      </c>
      <c r="E164" s="24">
        <v>6.9010999999999996</v>
      </c>
      <c r="F164" s="3">
        <v>1E-4</v>
      </c>
      <c r="G164" s="3"/>
      <c r="H164" s="24"/>
      <c r="I164" s="24"/>
      <c r="J164" s="24"/>
      <c r="K164" s="24"/>
      <c r="L164" s="24"/>
      <c r="M164" s="24"/>
      <c r="N164" s="24"/>
      <c r="O164" s="24"/>
      <c r="P164" s="24"/>
      <c r="Q164" s="24"/>
      <c r="R164" s="24"/>
      <c r="S164" s="24"/>
      <c r="T164" s="24"/>
      <c r="U164" s="24"/>
      <c r="V164" s="24"/>
      <c r="W164" s="24"/>
      <c r="X164" s="24"/>
      <c r="Y164" s="24"/>
      <c r="Z164" s="24"/>
    </row>
    <row r="165" spans="1:26" ht="15.75" customHeight="1">
      <c r="A165" s="24" t="s">
        <v>852</v>
      </c>
      <c r="B165" s="24">
        <v>6.9082999999999997</v>
      </c>
      <c r="C165" s="24">
        <v>6.9034000000000004</v>
      </c>
      <c r="D165" s="24">
        <v>6.915</v>
      </c>
      <c r="E165" s="24">
        <v>6.8978000000000002</v>
      </c>
      <c r="F165" s="3">
        <v>6.9999999999999999E-4</v>
      </c>
      <c r="G165" s="3"/>
      <c r="H165" s="24"/>
      <c r="I165" s="24"/>
      <c r="J165" s="24"/>
      <c r="K165" s="24"/>
      <c r="L165" s="24"/>
      <c r="M165" s="24"/>
      <c r="N165" s="24"/>
      <c r="O165" s="24"/>
      <c r="P165" s="24"/>
      <c r="Q165" s="24"/>
      <c r="R165" s="24"/>
      <c r="S165" s="24"/>
      <c r="T165" s="24"/>
      <c r="U165" s="24"/>
      <c r="V165" s="24"/>
      <c r="W165" s="24"/>
      <c r="X165" s="24"/>
      <c r="Y165" s="24"/>
      <c r="Z165" s="24"/>
    </row>
    <row r="166" spans="1:26" ht="15.75" customHeight="1">
      <c r="A166" s="24" t="s">
        <v>848</v>
      </c>
      <c r="B166" s="24">
        <v>6.9036999999999997</v>
      </c>
      <c r="C166" s="24">
        <v>6.9043999999999999</v>
      </c>
      <c r="D166" s="24">
        <v>6.9100999999999999</v>
      </c>
      <c r="E166" s="24">
        <v>6.8978000000000002</v>
      </c>
      <c r="F166" s="3">
        <v>-2.0000000000000001E-4</v>
      </c>
      <c r="G166" s="3"/>
      <c r="H166" s="24"/>
      <c r="I166" s="24"/>
      <c r="J166" s="24"/>
      <c r="K166" s="24"/>
      <c r="L166" s="24"/>
      <c r="M166" s="24"/>
      <c r="N166" s="24"/>
      <c r="O166" s="24"/>
      <c r="P166" s="24"/>
      <c r="Q166" s="24"/>
      <c r="R166" s="24"/>
      <c r="S166" s="24"/>
      <c r="T166" s="24"/>
      <c r="U166" s="24"/>
      <c r="V166" s="24"/>
      <c r="W166" s="24"/>
      <c r="X166" s="24"/>
      <c r="Y166" s="24"/>
      <c r="Z166" s="24"/>
    </row>
    <row r="167" spans="1:26" ht="15.75" customHeight="1">
      <c r="A167" s="24" t="s">
        <v>857</v>
      </c>
      <c r="B167" s="24">
        <v>6.9050000000000002</v>
      </c>
      <c r="C167" s="24">
        <v>6.9027000000000003</v>
      </c>
      <c r="D167" s="24">
        <v>6.9157999999999999</v>
      </c>
      <c r="E167" s="24">
        <v>6.8994999999999997</v>
      </c>
      <c r="F167" s="3">
        <v>4.0000000000000002E-4</v>
      </c>
      <c r="G167" s="3"/>
      <c r="H167" s="24"/>
      <c r="I167" s="24"/>
      <c r="J167" s="24"/>
      <c r="K167" s="24"/>
      <c r="L167" s="24"/>
      <c r="M167" s="24"/>
      <c r="N167" s="24"/>
      <c r="O167" s="24"/>
      <c r="P167" s="24"/>
      <c r="Q167" s="24"/>
      <c r="R167" s="24"/>
      <c r="S167" s="24"/>
      <c r="T167" s="24"/>
      <c r="U167" s="24"/>
      <c r="V167" s="24"/>
      <c r="W167" s="24"/>
      <c r="X167" s="24"/>
      <c r="Y167" s="24"/>
      <c r="Z167" s="24"/>
    </row>
    <row r="168" spans="1:26" ht="15.75" customHeight="1">
      <c r="A168" s="24" t="s">
        <v>854</v>
      </c>
      <c r="B168" s="24">
        <v>6.9019000000000004</v>
      </c>
      <c r="C168" s="24">
        <v>6.9131</v>
      </c>
      <c r="D168" s="24">
        <v>6.9156000000000004</v>
      </c>
      <c r="E168" s="24">
        <v>6.8978000000000002</v>
      </c>
      <c r="F168" s="3">
        <v>-1.8E-3</v>
      </c>
      <c r="G168" s="3"/>
      <c r="H168" s="24"/>
      <c r="I168" s="24"/>
      <c r="J168" s="24"/>
      <c r="K168" s="24"/>
      <c r="L168" s="24"/>
      <c r="M168" s="24"/>
      <c r="N168" s="24"/>
      <c r="O168" s="24"/>
      <c r="P168" s="24"/>
      <c r="Q168" s="24"/>
      <c r="R168" s="24"/>
      <c r="S168" s="24"/>
      <c r="T168" s="24"/>
      <c r="U168" s="24"/>
      <c r="V168" s="24"/>
      <c r="W168" s="24"/>
      <c r="X168" s="24"/>
      <c r="Y168" s="24"/>
      <c r="Z168" s="24"/>
    </row>
    <row r="169" spans="1:26" ht="15.75" customHeight="1">
      <c r="A169" s="24" t="s">
        <v>867</v>
      </c>
      <c r="B169" s="24">
        <v>6.9145000000000003</v>
      </c>
      <c r="C169" s="24">
        <v>6.9104000000000001</v>
      </c>
      <c r="D169" s="24">
        <v>6.9181999999999997</v>
      </c>
      <c r="E169" s="24">
        <v>6.9088000000000003</v>
      </c>
      <c r="F169" s="3">
        <v>5.9999999999999995E-4</v>
      </c>
      <c r="G169" s="3"/>
      <c r="H169" s="24"/>
      <c r="I169" s="24"/>
      <c r="J169" s="24"/>
      <c r="K169" s="24"/>
      <c r="L169" s="24"/>
      <c r="M169" s="24"/>
      <c r="N169" s="24"/>
      <c r="O169" s="24"/>
      <c r="P169" s="24"/>
      <c r="Q169" s="24"/>
      <c r="R169" s="24"/>
      <c r="S169" s="24"/>
      <c r="T169" s="24"/>
      <c r="U169" s="24"/>
      <c r="V169" s="24"/>
      <c r="W169" s="24"/>
      <c r="X169" s="24"/>
      <c r="Y169" s="24"/>
      <c r="Z169" s="24"/>
    </row>
    <row r="170" spans="1:26" ht="15.75" customHeight="1">
      <c r="A170" s="24" t="s">
        <v>855</v>
      </c>
      <c r="B170" s="24">
        <v>6.9100999999999999</v>
      </c>
      <c r="C170" s="24">
        <v>6.8982999999999999</v>
      </c>
      <c r="D170" s="24">
        <v>6.9157999999999999</v>
      </c>
      <c r="E170" s="24">
        <v>6.8982999999999999</v>
      </c>
      <c r="F170" s="3">
        <v>1.8E-3</v>
      </c>
      <c r="G170" s="3"/>
      <c r="H170" s="24"/>
      <c r="I170" s="24"/>
      <c r="J170" s="24"/>
      <c r="K170" s="24"/>
      <c r="L170" s="24"/>
      <c r="M170" s="24"/>
      <c r="N170" s="24"/>
      <c r="O170" s="24"/>
      <c r="P170" s="24"/>
      <c r="Q170" s="24"/>
      <c r="R170" s="24"/>
      <c r="S170" s="24"/>
      <c r="T170" s="24"/>
      <c r="U170" s="24"/>
      <c r="V170" s="24"/>
      <c r="W170" s="24"/>
      <c r="X170" s="24"/>
      <c r="Y170" s="24"/>
      <c r="Z170" s="24"/>
    </row>
    <row r="171" spans="1:26" ht="15.75" customHeight="1">
      <c r="A171" s="24" t="s">
        <v>847</v>
      </c>
      <c r="B171" s="24">
        <v>6.8978999999999999</v>
      </c>
      <c r="C171" s="24">
        <v>6.899</v>
      </c>
      <c r="D171" s="24">
        <v>6.8994</v>
      </c>
      <c r="E171" s="24">
        <v>6.8803999999999998</v>
      </c>
      <c r="F171" s="3">
        <v>-2.9999999999999997E-4</v>
      </c>
      <c r="G171" s="3"/>
      <c r="H171" s="24"/>
      <c r="I171" s="24"/>
      <c r="J171" s="24"/>
      <c r="K171" s="24"/>
      <c r="L171" s="24"/>
      <c r="M171" s="24"/>
      <c r="N171" s="24"/>
      <c r="O171" s="24"/>
      <c r="P171" s="24"/>
      <c r="Q171" s="24"/>
      <c r="R171" s="24"/>
      <c r="S171" s="24"/>
      <c r="T171" s="24"/>
      <c r="U171" s="24"/>
      <c r="V171" s="24"/>
      <c r="W171" s="24"/>
      <c r="X171" s="24"/>
      <c r="Y171" s="24"/>
      <c r="Z171" s="24"/>
    </row>
    <row r="172" spans="1:26" ht="15.75" customHeight="1">
      <c r="A172" s="24" t="s">
        <v>851</v>
      </c>
      <c r="B172" s="24">
        <v>6.9001999999999999</v>
      </c>
      <c r="C172" s="24">
        <v>6.9085000000000001</v>
      </c>
      <c r="D172" s="24">
        <v>6.9149000000000003</v>
      </c>
      <c r="E172" s="24">
        <v>6.8967000000000001</v>
      </c>
      <c r="F172" s="3">
        <v>-1.5E-3</v>
      </c>
      <c r="G172" s="3"/>
      <c r="H172" s="24"/>
      <c r="I172" s="24"/>
      <c r="J172" s="24"/>
      <c r="K172" s="24"/>
      <c r="L172" s="24"/>
      <c r="M172" s="24"/>
      <c r="N172" s="24"/>
      <c r="O172" s="24"/>
      <c r="P172" s="24"/>
      <c r="Q172" s="24"/>
      <c r="R172" s="24"/>
      <c r="S172" s="24"/>
      <c r="T172" s="24"/>
      <c r="U172" s="24"/>
      <c r="V172" s="24"/>
      <c r="W172" s="24"/>
      <c r="X172" s="24"/>
      <c r="Y172" s="24"/>
      <c r="Z172" s="24"/>
    </row>
    <row r="173" spans="1:26" ht="15.75" customHeight="1">
      <c r="A173" s="24" t="s">
        <v>870</v>
      </c>
      <c r="B173" s="24">
        <v>6.9104999999999999</v>
      </c>
      <c r="C173" s="24">
        <v>6.9057000000000004</v>
      </c>
      <c r="D173" s="24">
        <v>6.9211</v>
      </c>
      <c r="E173" s="24">
        <v>6.9057000000000004</v>
      </c>
      <c r="F173" s="3">
        <v>5.9999999999999995E-4</v>
      </c>
      <c r="G173" s="3"/>
      <c r="H173" s="24"/>
      <c r="I173" s="24"/>
      <c r="J173" s="24"/>
      <c r="K173" s="24"/>
      <c r="L173" s="24"/>
      <c r="M173" s="24"/>
      <c r="N173" s="24"/>
      <c r="O173" s="24"/>
      <c r="P173" s="24"/>
      <c r="Q173" s="24"/>
      <c r="R173" s="24"/>
      <c r="S173" s="24"/>
      <c r="T173" s="24"/>
      <c r="U173" s="24"/>
      <c r="V173" s="24"/>
      <c r="W173" s="24"/>
      <c r="X173" s="24"/>
      <c r="Y173" s="24"/>
      <c r="Z173" s="24"/>
    </row>
    <row r="174" spans="1:26" ht="15.75" customHeight="1">
      <c r="A174" s="24" t="s">
        <v>859</v>
      </c>
      <c r="B174" s="24">
        <v>6.9063999999999997</v>
      </c>
      <c r="C174" s="24">
        <v>6.9008000000000003</v>
      </c>
      <c r="D174" s="24">
        <v>6.9158999999999997</v>
      </c>
      <c r="E174" s="24">
        <v>6.8962000000000003</v>
      </c>
      <c r="F174" s="3">
        <v>5.9999999999999995E-4</v>
      </c>
      <c r="G174" s="3"/>
      <c r="H174" s="24"/>
      <c r="I174" s="24"/>
      <c r="J174" s="24"/>
      <c r="K174" s="24"/>
      <c r="L174" s="24"/>
      <c r="M174" s="24"/>
      <c r="N174" s="24"/>
      <c r="O174" s="24"/>
      <c r="P174" s="24"/>
      <c r="Q174" s="24"/>
      <c r="R174" s="24"/>
      <c r="S174" s="24"/>
      <c r="T174" s="24"/>
      <c r="U174" s="24"/>
      <c r="V174" s="24"/>
      <c r="W174" s="24"/>
      <c r="X174" s="24"/>
      <c r="Y174" s="24"/>
      <c r="Z174" s="24"/>
    </row>
    <row r="175" spans="1:26" ht="15.75" customHeight="1">
      <c r="A175" s="24" t="s">
        <v>864</v>
      </c>
      <c r="B175" s="24">
        <v>6.9023000000000003</v>
      </c>
      <c r="C175" s="24">
        <v>6.9114000000000004</v>
      </c>
      <c r="D175" s="24">
        <v>6.9179000000000004</v>
      </c>
      <c r="E175" s="24">
        <v>6.8971999999999998</v>
      </c>
      <c r="F175" s="3">
        <v>-1.4E-3</v>
      </c>
      <c r="G175" s="3"/>
      <c r="H175" s="24"/>
      <c r="I175" s="24"/>
      <c r="J175" s="24"/>
      <c r="K175" s="24"/>
      <c r="L175" s="24"/>
      <c r="M175" s="24"/>
      <c r="N175" s="24"/>
      <c r="O175" s="24"/>
      <c r="P175" s="24"/>
      <c r="Q175" s="24"/>
      <c r="R175" s="24"/>
      <c r="S175" s="24"/>
      <c r="T175" s="24"/>
      <c r="U175" s="24"/>
      <c r="V175" s="24"/>
      <c r="W175" s="24"/>
      <c r="X175" s="24"/>
      <c r="Y175" s="24"/>
      <c r="Z175" s="24"/>
    </row>
    <row r="176" spans="1:26" ht="15.75" customHeight="1">
      <c r="A176" s="24" t="s">
        <v>861</v>
      </c>
      <c r="B176" s="24">
        <v>6.9123000000000001</v>
      </c>
      <c r="C176" s="24">
        <v>6.9006999999999996</v>
      </c>
      <c r="D176" s="24">
        <v>6.9173999999999998</v>
      </c>
      <c r="E176" s="24">
        <v>6.9</v>
      </c>
      <c r="F176" s="3">
        <v>-8.9999999999999998E-4</v>
      </c>
      <c r="G176" s="3"/>
      <c r="H176" s="24"/>
      <c r="I176" s="24"/>
      <c r="J176" s="24"/>
      <c r="K176" s="24"/>
      <c r="L176" s="24"/>
      <c r="M176" s="24"/>
      <c r="N176" s="24"/>
      <c r="O176" s="24"/>
      <c r="P176" s="24"/>
      <c r="Q176" s="24"/>
      <c r="R176" s="24"/>
      <c r="S176" s="24"/>
      <c r="T176" s="24"/>
      <c r="U176" s="24"/>
      <c r="V176" s="24"/>
      <c r="W176" s="24"/>
      <c r="X176" s="24"/>
      <c r="Y176" s="24"/>
      <c r="Z176" s="24"/>
    </row>
    <row r="177" spans="1:26" ht="15.75" customHeight="1">
      <c r="A177" s="24" t="s">
        <v>869</v>
      </c>
      <c r="B177" s="24">
        <v>6.9187000000000003</v>
      </c>
      <c r="C177" s="24">
        <v>6.8822000000000001</v>
      </c>
      <c r="D177" s="24">
        <v>6.9187000000000003</v>
      </c>
      <c r="E177" s="24">
        <v>6.8822000000000001</v>
      </c>
      <c r="F177" s="3">
        <v>5.1000000000000004E-3</v>
      </c>
      <c r="G177" s="3"/>
      <c r="H177" s="24"/>
      <c r="I177" s="24"/>
      <c r="J177" s="24"/>
      <c r="K177" s="24"/>
      <c r="L177" s="24"/>
      <c r="M177" s="24"/>
      <c r="N177" s="24"/>
      <c r="O177" s="24"/>
      <c r="P177" s="24"/>
      <c r="Q177" s="24"/>
      <c r="R177" s="24"/>
      <c r="S177" s="24"/>
      <c r="T177" s="24"/>
      <c r="U177" s="24"/>
      <c r="V177" s="24"/>
      <c r="W177" s="24"/>
      <c r="X177" s="24"/>
      <c r="Y177" s="24"/>
      <c r="Z177" s="24"/>
    </row>
    <row r="178" spans="1:26" ht="15.75" customHeight="1">
      <c r="A178" s="24" t="s">
        <v>834</v>
      </c>
      <c r="B178" s="24">
        <v>6.8837999999999999</v>
      </c>
      <c r="C178" s="24">
        <v>6.8746999999999998</v>
      </c>
      <c r="D178" s="24">
        <v>6.8860999999999999</v>
      </c>
      <c r="E178" s="24">
        <v>6.8731</v>
      </c>
      <c r="F178" s="3">
        <v>1.1000000000000001E-3</v>
      </c>
      <c r="G178" s="3"/>
      <c r="H178" s="24"/>
      <c r="I178" s="24"/>
      <c r="J178" s="24"/>
      <c r="K178" s="24"/>
      <c r="L178" s="24"/>
      <c r="M178" s="24"/>
      <c r="N178" s="24"/>
      <c r="O178" s="24"/>
      <c r="P178" s="24"/>
      <c r="Q178" s="24"/>
      <c r="R178" s="24"/>
      <c r="S178" s="24"/>
      <c r="T178" s="24"/>
      <c r="U178" s="24"/>
      <c r="V178" s="24"/>
      <c r="W178" s="24"/>
      <c r="X178" s="24"/>
      <c r="Y178" s="24"/>
      <c r="Z178" s="24"/>
    </row>
    <row r="179" spans="1:26" ht="15.75" customHeight="1">
      <c r="A179" s="24" t="s">
        <v>800</v>
      </c>
      <c r="B179" s="24">
        <v>6.8761000000000001</v>
      </c>
      <c r="C179" s="24">
        <v>6.8754</v>
      </c>
      <c r="D179" s="24">
        <v>6.8811999999999998</v>
      </c>
      <c r="E179" s="24">
        <v>6.8639999999999999</v>
      </c>
      <c r="F179" s="3">
        <v>0</v>
      </c>
      <c r="G179" s="3"/>
      <c r="H179" s="24"/>
      <c r="I179" s="24"/>
      <c r="J179" s="24"/>
      <c r="K179" s="24"/>
      <c r="L179" s="24"/>
      <c r="M179" s="24"/>
      <c r="N179" s="24"/>
      <c r="O179" s="24"/>
      <c r="P179" s="24"/>
      <c r="Q179" s="24"/>
      <c r="R179" s="24"/>
      <c r="S179" s="24"/>
      <c r="T179" s="24"/>
      <c r="U179" s="24"/>
      <c r="V179" s="24"/>
      <c r="W179" s="24"/>
      <c r="X179" s="24"/>
      <c r="Y179" s="24"/>
      <c r="Z179" s="24"/>
    </row>
    <row r="180" spans="1:26" ht="15.75" customHeight="1">
      <c r="A180" s="24" t="s">
        <v>840</v>
      </c>
      <c r="B180" s="24">
        <v>6.8760000000000003</v>
      </c>
      <c r="C180" s="24">
        <v>6.8776000000000002</v>
      </c>
      <c r="D180" s="24">
        <v>6.8887999999999998</v>
      </c>
      <c r="E180" s="24">
        <v>6.8642000000000003</v>
      </c>
      <c r="F180" s="3">
        <v>-2.9999999999999997E-4</v>
      </c>
      <c r="G180" s="3"/>
      <c r="H180" s="24"/>
      <c r="I180" s="24"/>
      <c r="J180" s="24"/>
      <c r="K180" s="24"/>
      <c r="L180" s="24"/>
      <c r="M180" s="24"/>
      <c r="N180" s="24"/>
      <c r="O180" s="24"/>
      <c r="P180" s="24"/>
      <c r="Q180" s="24"/>
      <c r="R180" s="24"/>
      <c r="S180" s="24"/>
      <c r="T180" s="24"/>
      <c r="U180" s="24"/>
      <c r="V180" s="24"/>
      <c r="W180" s="24"/>
      <c r="X180" s="24"/>
      <c r="Y180" s="24"/>
      <c r="Z180" s="24"/>
    </row>
    <row r="181" spans="1:26" ht="15.75" customHeight="1">
      <c r="A181" s="24" t="s">
        <v>812</v>
      </c>
      <c r="B181" s="24">
        <v>6.8784000000000001</v>
      </c>
      <c r="C181" s="24">
        <v>6.8239999999999998</v>
      </c>
      <c r="D181" s="24">
        <v>6.8823999999999996</v>
      </c>
      <c r="E181" s="24">
        <v>6.8239999999999998</v>
      </c>
      <c r="F181" s="3">
        <v>8.0000000000000002E-3</v>
      </c>
      <c r="G181" s="3"/>
      <c r="H181" s="24"/>
      <c r="I181" s="24"/>
      <c r="J181" s="24"/>
      <c r="K181" s="24"/>
      <c r="L181" s="24"/>
      <c r="M181" s="24"/>
      <c r="N181" s="24"/>
      <c r="O181" s="24"/>
      <c r="P181" s="24"/>
      <c r="Q181" s="24"/>
      <c r="R181" s="24"/>
      <c r="S181" s="24"/>
      <c r="T181" s="24"/>
      <c r="U181" s="24"/>
      <c r="V181" s="24"/>
      <c r="W181" s="24"/>
      <c r="X181" s="24"/>
      <c r="Y181" s="24"/>
      <c r="Z181" s="24"/>
    </row>
    <row r="182" spans="1:26" ht="15.75" customHeight="1">
      <c r="A182" s="24" t="s">
        <v>762</v>
      </c>
      <c r="B182" s="24">
        <v>6.8239999999999998</v>
      </c>
      <c r="C182" s="24">
        <v>6.8269000000000002</v>
      </c>
      <c r="D182" s="24">
        <v>6.8277999999999999</v>
      </c>
      <c r="E182" s="24">
        <v>6.7950999999999997</v>
      </c>
      <c r="F182" s="3">
        <v>-5.0000000000000001E-4</v>
      </c>
      <c r="G182" s="3"/>
      <c r="H182" s="24"/>
      <c r="I182" s="24"/>
      <c r="J182" s="24"/>
      <c r="K182" s="24"/>
      <c r="L182" s="24"/>
      <c r="M182" s="24"/>
      <c r="N182" s="24"/>
      <c r="O182" s="24"/>
      <c r="P182" s="24"/>
      <c r="Q182" s="24"/>
      <c r="R182" s="24"/>
      <c r="S182" s="24"/>
      <c r="T182" s="24"/>
      <c r="U182" s="24"/>
      <c r="V182" s="24"/>
      <c r="W182" s="24"/>
      <c r="X182" s="24"/>
      <c r="Y182" s="24"/>
      <c r="Z182" s="24"/>
    </row>
    <row r="183" spans="1:26" ht="15.75" customHeight="1">
      <c r="A183" s="24" t="s">
        <v>765</v>
      </c>
      <c r="B183" s="24">
        <v>6.8273999999999999</v>
      </c>
      <c r="C183" s="24">
        <v>6.7823000000000002</v>
      </c>
      <c r="D183" s="24">
        <v>6.8307000000000002</v>
      </c>
      <c r="E183" s="24">
        <v>6.7823000000000002</v>
      </c>
      <c r="F183" s="3">
        <v>6.6E-3</v>
      </c>
      <c r="G183" s="3"/>
      <c r="H183" s="24"/>
      <c r="I183" s="24"/>
      <c r="J183" s="24"/>
      <c r="K183" s="24"/>
      <c r="L183" s="24"/>
      <c r="M183" s="24"/>
      <c r="N183" s="24"/>
      <c r="O183" s="24"/>
      <c r="P183" s="24"/>
      <c r="Q183" s="24"/>
      <c r="R183" s="24"/>
      <c r="S183" s="24"/>
      <c r="T183" s="24"/>
      <c r="U183" s="24"/>
      <c r="V183" s="24"/>
      <c r="W183" s="24"/>
      <c r="X183" s="24"/>
      <c r="Y183" s="24"/>
      <c r="Z183" s="24"/>
    </row>
    <row r="184" spans="1:26" ht="15.75" customHeight="1">
      <c r="A184" s="24" t="s">
        <v>736</v>
      </c>
      <c r="B184" s="24">
        <v>6.7827999999999999</v>
      </c>
      <c r="C184" s="24">
        <v>6.7759</v>
      </c>
      <c r="D184" s="24">
        <v>6.7850000000000001</v>
      </c>
      <c r="E184" s="24">
        <v>6.7656000000000001</v>
      </c>
      <c r="F184" s="3">
        <v>8.9999999999999998E-4</v>
      </c>
      <c r="G184" s="3"/>
      <c r="H184" s="24"/>
      <c r="I184" s="24"/>
      <c r="J184" s="24"/>
      <c r="K184" s="24"/>
      <c r="L184" s="24"/>
      <c r="M184" s="24"/>
      <c r="N184" s="24"/>
      <c r="O184" s="24"/>
      <c r="P184" s="24"/>
      <c r="Q184" s="24"/>
      <c r="R184" s="24"/>
      <c r="S184" s="24"/>
      <c r="T184" s="24"/>
      <c r="U184" s="24"/>
      <c r="V184" s="24"/>
      <c r="W184" s="24"/>
      <c r="X184" s="24"/>
      <c r="Y184" s="24"/>
      <c r="Z184" s="24"/>
    </row>
    <row r="185" spans="1:26" ht="15.75" customHeight="1">
      <c r="A185" s="24" t="s">
        <v>728</v>
      </c>
      <c r="B185" s="24">
        <v>6.7769000000000004</v>
      </c>
      <c r="C185" s="24">
        <v>6.7638999999999996</v>
      </c>
      <c r="D185" s="24">
        <v>6.7809999999999997</v>
      </c>
      <c r="E185" s="24">
        <v>6.7563000000000004</v>
      </c>
      <c r="F185" s="3">
        <v>1.8E-3</v>
      </c>
      <c r="G185" s="3"/>
      <c r="H185" s="24"/>
      <c r="I185" s="24"/>
      <c r="J185" s="24"/>
      <c r="K185" s="24"/>
      <c r="L185" s="24"/>
      <c r="M185" s="24"/>
      <c r="N185" s="24"/>
      <c r="O185" s="24"/>
      <c r="P185" s="24"/>
      <c r="Q185" s="24"/>
      <c r="R185" s="24"/>
      <c r="S185" s="24"/>
      <c r="T185" s="24"/>
      <c r="U185" s="24"/>
      <c r="V185" s="24"/>
      <c r="W185" s="24"/>
      <c r="X185" s="24"/>
      <c r="Y185" s="24"/>
      <c r="Z185" s="24"/>
    </row>
    <row r="186" spans="1:26" ht="15.75" customHeight="1">
      <c r="A186" s="24" t="s">
        <v>749</v>
      </c>
      <c r="B186" s="24">
        <v>6.7645</v>
      </c>
      <c r="C186" s="24">
        <v>6.7378999999999998</v>
      </c>
      <c r="D186" s="24">
        <v>6.8010000000000002</v>
      </c>
      <c r="E186" s="24">
        <v>6.7378999999999998</v>
      </c>
      <c r="F186" s="3">
        <v>4.4000000000000003E-3</v>
      </c>
      <c r="G186" s="3"/>
      <c r="H186" s="24"/>
      <c r="I186" s="24"/>
      <c r="J186" s="24"/>
      <c r="K186" s="24"/>
      <c r="L186" s="24"/>
      <c r="M186" s="24"/>
      <c r="N186" s="24"/>
      <c r="O186" s="24"/>
      <c r="P186" s="24"/>
      <c r="Q186" s="24"/>
      <c r="R186" s="24"/>
      <c r="S186" s="24"/>
      <c r="T186" s="24"/>
      <c r="U186" s="24"/>
      <c r="V186" s="24"/>
      <c r="W186" s="24"/>
      <c r="X186" s="24"/>
      <c r="Y186" s="24"/>
      <c r="Z186" s="24"/>
    </row>
    <row r="187" spans="1:26" ht="15.75" customHeight="1">
      <c r="A187" s="24" t="s">
        <v>670</v>
      </c>
      <c r="B187" s="24">
        <v>6.7346000000000004</v>
      </c>
      <c r="C187" s="24">
        <v>6.7344999999999997</v>
      </c>
      <c r="D187" s="24">
        <v>6.7346000000000004</v>
      </c>
      <c r="E187" s="24">
        <v>6.7324999999999999</v>
      </c>
      <c r="F187" s="3">
        <v>0</v>
      </c>
      <c r="G187" s="3"/>
      <c r="H187" s="24"/>
      <c r="I187" s="24"/>
      <c r="J187" s="24"/>
      <c r="K187" s="24"/>
      <c r="L187" s="24"/>
      <c r="M187" s="24"/>
      <c r="N187" s="24"/>
      <c r="O187" s="24"/>
      <c r="P187" s="24"/>
      <c r="Q187" s="24"/>
      <c r="R187" s="24"/>
      <c r="S187" s="24"/>
      <c r="T187" s="24"/>
      <c r="U187" s="24"/>
      <c r="V187" s="24"/>
      <c r="W187" s="24"/>
      <c r="X187" s="24"/>
      <c r="Y187" s="24"/>
      <c r="Z187" s="24"/>
    </row>
    <row r="188" spans="1:26" ht="15.75" customHeight="1">
      <c r="A188" s="24" t="s">
        <v>672</v>
      </c>
      <c r="B188" s="24">
        <v>6.7346000000000004</v>
      </c>
      <c r="C188" s="24">
        <v>6.7347999999999999</v>
      </c>
      <c r="D188" s="24">
        <v>6.7347999999999999</v>
      </c>
      <c r="E188" s="24">
        <v>6.7324999999999999</v>
      </c>
      <c r="F188" s="3">
        <v>0</v>
      </c>
      <c r="G188" s="3"/>
      <c r="H188" s="24"/>
      <c r="I188" s="24"/>
      <c r="J188" s="24"/>
      <c r="K188" s="24"/>
      <c r="L188" s="24"/>
      <c r="M188" s="24"/>
      <c r="N188" s="24"/>
      <c r="O188" s="24"/>
      <c r="P188" s="24"/>
      <c r="Q188" s="24"/>
      <c r="R188" s="24"/>
      <c r="S188" s="24"/>
      <c r="T188" s="24"/>
      <c r="U188" s="24"/>
      <c r="V188" s="24"/>
      <c r="W188" s="24"/>
      <c r="X188" s="24"/>
      <c r="Y188" s="24"/>
      <c r="Z188" s="24"/>
    </row>
    <row r="189" spans="1:26" ht="15.75" customHeight="1">
      <c r="A189" s="24" t="s">
        <v>683</v>
      </c>
      <c r="B189" s="24">
        <v>6.7348999999999997</v>
      </c>
      <c r="C189" s="24">
        <v>6.7369000000000003</v>
      </c>
      <c r="D189" s="24">
        <v>6.7369000000000003</v>
      </c>
      <c r="E189" s="24">
        <v>6.7348999999999997</v>
      </c>
      <c r="F189" s="3">
        <v>0</v>
      </c>
      <c r="G189" s="3"/>
      <c r="H189" s="24"/>
      <c r="I189" s="24"/>
      <c r="J189" s="24"/>
      <c r="K189" s="24"/>
      <c r="L189" s="24"/>
      <c r="M189" s="24"/>
      <c r="N189" s="24"/>
      <c r="O189" s="24"/>
      <c r="P189" s="24"/>
      <c r="Q189" s="24"/>
      <c r="R189" s="24"/>
      <c r="S189" s="24"/>
      <c r="T189" s="24"/>
      <c r="U189" s="24"/>
      <c r="V189" s="24"/>
      <c r="W189" s="24"/>
      <c r="X189" s="24"/>
      <c r="Y189" s="24"/>
      <c r="Z189" s="24"/>
    </row>
    <row r="190" spans="1:26" ht="15.75" customHeight="1">
      <c r="A190" s="24" t="s">
        <v>690</v>
      </c>
      <c r="B190" s="24">
        <v>6.7348999999999997</v>
      </c>
      <c r="C190" s="24">
        <v>6.7328000000000001</v>
      </c>
      <c r="D190" s="24">
        <v>6.7417999999999996</v>
      </c>
      <c r="E190" s="24">
        <v>6.7310999999999996</v>
      </c>
      <c r="F190" s="3">
        <v>2.0000000000000001E-4</v>
      </c>
      <c r="G190" s="3"/>
      <c r="H190" s="24"/>
      <c r="I190" s="24"/>
      <c r="J190" s="24"/>
      <c r="K190" s="24"/>
      <c r="L190" s="24"/>
      <c r="M190" s="24"/>
      <c r="N190" s="24"/>
      <c r="O190" s="24"/>
      <c r="P190" s="24"/>
      <c r="Q190" s="24"/>
      <c r="R190" s="24"/>
      <c r="S190" s="24"/>
      <c r="T190" s="24"/>
      <c r="U190" s="24"/>
      <c r="V190" s="24"/>
      <c r="W190" s="24"/>
      <c r="X190" s="24"/>
      <c r="Y190" s="24"/>
      <c r="Z190" s="24"/>
    </row>
    <row r="191" spans="1:26" ht="15.75" customHeight="1">
      <c r="A191" s="24" t="s">
        <v>676</v>
      </c>
      <c r="B191" s="24">
        <v>6.7336</v>
      </c>
      <c r="C191" s="24">
        <v>6.7291999999999996</v>
      </c>
      <c r="D191" s="24">
        <v>6.7363999999999997</v>
      </c>
      <c r="E191" s="24">
        <v>6.7264999999999997</v>
      </c>
      <c r="F191" s="3">
        <v>5.9999999999999995E-4</v>
      </c>
      <c r="G191" s="3"/>
      <c r="H191" s="24"/>
      <c r="I191" s="24"/>
      <c r="J191" s="24"/>
      <c r="K191" s="24"/>
      <c r="L191" s="24"/>
      <c r="M191" s="24"/>
      <c r="N191" s="24"/>
      <c r="O191" s="24"/>
      <c r="P191" s="24"/>
      <c r="Q191" s="24"/>
      <c r="R191" s="24"/>
      <c r="S191" s="24"/>
      <c r="T191" s="24"/>
      <c r="U191" s="24"/>
      <c r="V191" s="24"/>
      <c r="W191" s="24"/>
      <c r="X191" s="24"/>
      <c r="Y191" s="24"/>
      <c r="Z191" s="24"/>
    </row>
    <row r="192" spans="1:26" ht="15.75" customHeight="1">
      <c r="A192" s="24" t="s">
        <v>692</v>
      </c>
      <c r="B192" s="24">
        <v>6.7298</v>
      </c>
      <c r="C192" s="24">
        <v>6.7435999999999998</v>
      </c>
      <c r="D192" s="24">
        <v>6.7435999999999998</v>
      </c>
      <c r="E192" s="24">
        <v>6.7263000000000002</v>
      </c>
      <c r="F192" s="3">
        <v>-2E-3</v>
      </c>
      <c r="G192" s="3"/>
      <c r="H192" s="24"/>
      <c r="I192" s="24"/>
      <c r="J192" s="24"/>
      <c r="K192" s="24"/>
      <c r="L192" s="24"/>
      <c r="M192" s="24"/>
      <c r="N192" s="24"/>
      <c r="O192" s="24"/>
      <c r="P192" s="24"/>
      <c r="Q192" s="24"/>
      <c r="R192" s="24"/>
      <c r="S192" s="24"/>
      <c r="T192" s="24"/>
      <c r="U192" s="24"/>
      <c r="V192" s="24"/>
      <c r="W192" s="24"/>
      <c r="X192" s="24"/>
      <c r="Y192" s="24"/>
      <c r="Z192" s="24"/>
    </row>
    <row r="193" spans="1:26" ht="15.75" customHeight="1">
      <c r="A193" s="24" t="s">
        <v>710</v>
      </c>
      <c r="B193" s="24">
        <v>6.7431000000000001</v>
      </c>
      <c r="C193" s="24">
        <v>6.7222</v>
      </c>
      <c r="D193" s="24">
        <v>6.7496</v>
      </c>
      <c r="E193" s="24">
        <v>6.7222</v>
      </c>
      <c r="F193" s="3">
        <v>3.2000000000000002E-3</v>
      </c>
      <c r="G193" s="3"/>
      <c r="H193" s="24"/>
      <c r="I193" s="24"/>
      <c r="J193" s="24"/>
      <c r="K193" s="24"/>
      <c r="L193" s="24"/>
      <c r="M193" s="24"/>
      <c r="N193" s="24"/>
      <c r="O193" s="24"/>
      <c r="P193" s="24"/>
      <c r="Q193" s="24"/>
      <c r="R193" s="24"/>
      <c r="S193" s="24"/>
      <c r="T193" s="24"/>
      <c r="U193" s="24"/>
      <c r="V193" s="24"/>
      <c r="W193" s="24"/>
      <c r="X193" s="24"/>
      <c r="Y193" s="24"/>
      <c r="Z193" s="24"/>
    </row>
    <row r="194" spans="1:26" ht="15.75" customHeight="1">
      <c r="A194" s="24" t="s">
        <v>653</v>
      </c>
      <c r="B194" s="24">
        <v>6.7218999999999998</v>
      </c>
      <c r="C194" s="24">
        <v>6.7251000000000003</v>
      </c>
      <c r="D194" s="24">
        <v>6.7259000000000002</v>
      </c>
      <c r="E194" s="24">
        <v>6.7145000000000001</v>
      </c>
      <c r="F194" s="3">
        <v>-5.9999999999999995E-4</v>
      </c>
      <c r="G194" s="3"/>
      <c r="H194" s="24"/>
      <c r="I194" s="24"/>
      <c r="J194" s="24"/>
      <c r="K194" s="24"/>
      <c r="L194" s="24"/>
      <c r="M194" s="24"/>
      <c r="N194" s="24"/>
      <c r="O194" s="24"/>
      <c r="P194" s="24"/>
      <c r="Q194" s="24"/>
      <c r="R194" s="24"/>
      <c r="S194" s="24"/>
      <c r="T194" s="24"/>
      <c r="U194" s="24"/>
      <c r="V194" s="24"/>
      <c r="W194" s="24"/>
      <c r="X194" s="24"/>
      <c r="Y194" s="24"/>
      <c r="Z194" s="24"/>
    </row>
    <row r="195" spans="1:26" ht="15.75" customHeight="1">
      <c r="A195" s="24" t="s">
        <v>657</v>
      </c>
      <c r="B195" s="24">
        <v>6.7259000000000002</v>
      </c>
      <c r="C195" s="24">
        <v>6.7114000000000003</v>
      </c>
      <c r="D195" s="24">
        <v>6.7275999999999998</v>
      </c>
      <c r="E195" s="24">
        <v>6.7084000000000001</v>
      </c>
      <c r="F195" s="3">
        <v>2.0999999999999999E-3</v>
      </c>
      <c r="G195" s="3"/>
      <c r="H195" s="24"/>
      <c r="I195" s="24"/>
      <c r="J195" s="24"/>
      <c r="K195" s="24"/>
      <c r="L195" s="24"/>
      <c r="M195" s="24"/>
      <c r="N195" s="24"/>
      <c r="O195" s="24"/>
      <c r="P195" s="24"/>
      <c r="Q195" s="24"/>
      <c r="R195" s="24"/>
      <c r="S195" s="24"/>
      <c r="T195" s="24"/>
      <c r="U195" s="24"/>
      <c r="V195" s="24"/>
      <c r="W195" s="24"/>
      <c r="X195" s="24"/>
      <c r="Y195" s="24"/>
      <c r="Z195" s="24"/>
    </row>
    <row r="196" spans="1:26" ht="15.75" customHeight="1">
      <c r="A196" s="24" t="s">
        <v>611</v>
      </c>
      <c r="B196" s="24">
        <v>6.7119999999999997</v>
      </c>
      <c r="C196" s="24">
        <v>6.7035999999999998</v>
      </c>
      <c r="D196" s="24">
        <v>6.7149000000000001</v>
      </c>
      <c r="E196" s="24">
        <v>6.7023000000000001</v>
      </c>
      <c r="F196" s="3">
        <v>1.1999999999999999E-3</v>
      </c>
      <c r="G196" s="3"/>
      <c r="H196" s="24"/>
      <c r="I196" s="24"/>
      <c r="J196" s="24"/>
      <c r="K196" s="24"/>
      <c r="L196" s="24"/>
      <c r="M196" s="24"/>
      <c r="N196" s="24"/>
      <c r="O196" s="24"/>
      <c r="P196" s="24"/>
      <c r="Q196" s="24"/>
      <c r="R196" s="24"/>
      <c r="S196" s="24"/>
      <c r="T196" s="24"/>
      <c r="U196" s="24"/>
      <c r="V196" s="24"/>
      <c r="W196" s="24"/>
      <c r="X196" s="24"/>
      <c r="Y196" s="24"/>
      <c r="Z196" s="24"/>
    </row>
    <row r="197" spans="1:26" ht="15.75" customHeight="1">
      <c r="A197" s="24" t="s">
        <v>601</v>
      </c>
      <c r="B197" s="24">
        <v>6.7042000000000002</v>
      </c>
      <c r="C197" s="24">
        <v>6.7062999999999997</v>
      </c>
      <c r="D197" s="24">
        <v>6.7073999999999998</v>
      </c>
      <c r="E197" s="24">
        <v>6.7000999999999999</v>
      </c>
      <c r="F197" s="3">
        <v>-6.9999999999999999E-4</v>
      </c>
      <c r="G197" s="3"/>
      <c r="H197" s="24"/>
      <c r="I197" s="24"/>
      <c r="J197" s="24"/>
      <c r="K197" s="24"/>
      <c r="L197" s="24"/>
      <c r="M197" s="24"/>
      <c r="N197" s="24"/>
      <c r="O197" s="24"/>
      <c r="P197" s="24"/>
      <c r="Q197" s="24"/>
      <c r="R197" s="24"/>
      <c r="S197" s="24"/>
      <c r="T197" s="24"/>
      <c r="U197" s="24"/>
      <c r="V197" s="24"/>
      <c r="W197" s="24"/>
      <c r="X197" s="24"/>
      <c r="Y197" s="24"/>
      <c r="Z197" s="24"/>
    </row>
    <row r="198" spans="1:26" ht="15.75" customHeight="1">
      <c r="A198" s="24" t="s">
        <v>604</v>
      </c>
      <c r="B198" s="24">
        <v>6.7091000000000003</v>
      </c>
      <c r="C198" s="24">
        <v>6.6871</v>
      </c>
      <c r="D198" s="24">
        <v>6.7095000000000002</v>
      </c>
      <c r="E198" s="24">
        <v>6.6844999999999999</v>
      </c>
      <c r="F198" s="3">
        <v>3.0999999999999999E-3</v>
      </c>
      <c r="G198" s="3"/>
      <c r="H198" s="24"/>
      <c r="I198" s="24"/>
      <c r="J198" s="24"/>
      <c r="K198" s="24"/>
      <c r="L198" s="24"/>
      <c r="M198" s="24"/>
      <c r="N198" s="24"/>
      <c r="O198" s="24"/>
      <c r="P198" s="24"/>
      <c r="Q198" s="24"/>
      <c r="R198" s="24"/>
      <c r="S198" s="24"/>
      <c r="T198" s="24"/>
      <c r="U198" s="24"/>
      <c r="V198" s="24"/>
      <c r="W198" s="24"/>
      <c r="X198" s="24"/>
      <c r="Y198" s="24"/>
      <c r="Z198" s="24"/>
    </row>
    <row r="199" spans="1:26" ht="15.75" customHeight="1">
      <c r="A199" s="24" t="s">
        <v>607</v>
      </c>
      <c r="B199" s="24">
        <v>6.6882000000000001</v>
      </c>
      <c r="C199" s="24">
        <v>6.7107999999999999</v>
      </c>
      <c r="D199" s="24">
        <v>6.7115999999999998</v>
      </c>
      <c r="E199" s="24">
        <v>6.6840999999999999</v>
      </c>
      <c r="F199" s="3">
        <v>-3.5999999999999999E-3</v>
      </c>
      <c r="G199" s="3"/>
      <c r="H199" s="24"/>
      <c r="I199" s="24"/>
      <c r="J199" s="24"/>
      <c r="K199" s="24"/>
      <c r="L199" s="24"/>
      <c r="M199" s="24"/>
      <c r="N199" s="24"/>
      <c r="O199" s="24"/>
      <c r="P199" s="24"/>
      <c r="Q199" s="24"/>
      <c r="R199" s="24"/>
      <c r="S199" s="24"/>
      <c r="T199" s="24"/>
      <c r="U199" s="24"/>
      <c r="V199" s="24"/>
      <c r="W199" s="24"/>
      <c r="X199" s="24"/>
      <c r="Y199" s="24"/>
      <c r="Z199" s="24"/>
    </row>
    <row r="200" spans="1:26" ht="15.75" customHeight="1">
      <c r="A200" s="24" t="s">
        <v>609</v>
      </c>
      <c r="B200" s="24">
        <v>6.7122000000000002</v>
      </c>
      <c r="C200" s="24">
        <v>6.7081</v>
      </c>
      <c r="D200" s="24">
        <v>6.7134</v>
      </c>
      <c r="E200" s="24">
        <v>6.7054</v>
      </c>
      <c r="F200" s="3">
        <v>5.0000000000000001E-4</v>
      </c>
      <c r="G200" s="3"/>
      <c r="H200" s="24"/>
      <c r="I200" s="24"/>
      <c r="J200" s="24"/>
      <c r="K200" s="24"/>
      <c r="L200" s="24"/>
      <c r="M200" s="24"/>
      <c r="N200" s="24"/>
      <c r="O200" s="24"/>
      <c r="P200" s="24"/>
      <c r="Q200" s="24"/>
      <c r="R200" s="24"/>
      <c r="S200" s="24"/>
      <c r="T200" s="24"/>
      <c r="U200" s="24"/>
      <c r="V200" s="24"/>
      <c r="W200" s="24"/>
      <c r="X200" s="24"/>
      <c r="Y200" s="24"/>
      <c r="Z200" s="24"/>
    </row>
    <row r="201" spans="1:26" ht="15.75" customHeight="1">
      <c r="A201" s="24" t="s">
        <v>605</v>
      </c>
      <c r="B201" s="24">
        <v>6.7085999999999997</v>
      </c>
      <c r="C201" s="24">
        <v>6.7042999999999999</v>
      </c>
      <c r="D201" s="24">
        <v>6.7110000000000003</v>
      </c>
      <c r="E201" s="24">
        <v>6.7035999999999998</v>
      </c>
      <c r="F201" s="3">
        <v>5.9999999999999995E-4</v>
      </c>
      <c r="G201" s="3"/>
      <c r="H201" s="24"/>
      <c r="I201" s="24"/>
      <c r="J201" s="24"/>
      <c r="K201" s="24"/>
      <c r="L201" s="24"/>
      <c r="M201" s="24"/>
      <c r="N201" s="24"/>
      <c r="O201" s="24"/>
      <c r="P201" s="24"/>
      <c r="Q201" s="24"/>
      <c r="R201" s="24"/>
      <c r="S201" s="24"/>
      <c r="T201" s="24"/>
      <c r="U201" s="24"/>
      <c r="V201" s="24"/>
      <c r="W201" s="24"/>
      <c r="X201" s="24"/>
      <c r="Y201" s="24"/>
      <c r="Z201" s="24"/>
    </row>
    <row r="202" spans="1:26" ht="15.75" customHeight="1">
      <c r="A202" s="24" t="s">
        <v>647</v>
      </c>
      <c r="B202" s="24">
        <v>6.7043999999999997</v>
      </c>
      <c r="C202" s="24">
        <v>6.7194000000000003</v>
      </c>
      <c r="D202" s="24">
        <v>6.7234999999999996</v>
      </c>
      <c r="E202" s="24">
        <v>6.6989000000000001</v>
      </c>
      <c r="F202" s="3">
        <v>-2.2000000000000001E-3</v>
      </c>
      <c r="G202" s="3"/>
      <c r="H202" s="24"/>
      <c r="I202" s="24"/>
      <c r="J202" s="24"/>
      <c r="K202" s="24"/>
      <c r="L202" s="24"/>
      <c r="M202" s="24"/>
      <c r="N202" s="24"/>
      <c r="O202" s="24"/>
      <c r="P202" s="24"/>
      <c r="Q202" s="24"/>
      <c r="R202" s="24"/>
      <c r="S202" s="24"/>
      <c r="T202" s="24"/>
      <c r="U202" s="24"/>
      <c r="V202" s="24"/>
      <c r="W202" s="24"/>
      <c r="X202" s="24"/>
      <c r="Y202" s="24"/>
      <c r="Z202" s="24"/>
    </row>
    <row r="203" spans="1:26" ht="15.75" customHeight="1">
      <c r="A203" s="24" t="s">
        <v>629</v>
      </c>
      <c r="B203" s="24">
        <v>6.7194000000000003</v>
      </c>
      <c r="C203" s="24">
        <v>6.7131999999999996</v>
      </c>
      <c r="D203" s="24">
        <v>6.7196999999999996</v>
      </c>
      <c r="E203" s="24">
        <v>6.7103000000000002</v>
      </c>
      <c r="F203" s="3">
        <v>5.0000000000000001E-4</v>
      </c>
      <c r="G203" s="3"/>
      <c r="H203" s="24"/>
      <c r="I203" s="24"/>
      <c r="J203" s="24"/>
      <c r="K203" s="24"/>
      <c r="L203" s="24"/>
      <c r="M203" s="24"/>
      <c r="N203" s="24"/>
      <c r="O203" s="24"/>
      <c r="P203" s="24"/>
      <c r="Q203" s="24"/>
      <c r="R203" s="24"/>
      <c r="S203" s="24"/>
      <c r="T203" s="24"/>
      <c r="U203" s="24"/>
      <c r="V203" s="24"/>
      <c r="W203" s="24"/>
      <c r="X203" s="24"/>
      <c r="Y203" s="24"/>
      <c r="Z203" s="24"/>
    </row>
    <row r="204" spans="1:26" ht="15.75" customHeight="1">
      <c r="A204" s="24" t="s">
        <v>621</v>
      </c>
      <c r="B204" s="24">
        <v>6.7160000000000002</v>
      </c>
      <c r="C204" s="24">
        <v>6.7176</v>
      </c>
      <c r="D204" s="24">
        <v>6.7187999999999999</v>
      </c>
      <c r="E204" s="24">
        <v>6.7099000000000002</v>
      </c>
      <c r="F204" s="3">
        <v>5.9999999999999995E-4</v>
      </c>
      <c r="G204" s="3"/>
      <c r="H204" s="24"/>
      <c r="I204" s="24"/>
      <c r="J204" s="24"/>
      <c r="K204" s="24"/>
      <c r="L204" s="24"/>
      <c r="M204" s="24"/>
      <c r="N204" s="24"/>
      <c r="O204" s="24"/>
      <c r="P204" s="24"/>
      <c r="Q204" s="24"/>
      <c r="R204" s="24"/>
      <c r="S204" s="24"/>
      <c r="T204" s="24"/>
      <c r="U204" s="24"/>
      <c r="V204" s="24"/>
      <c r="W204" s="24"/>
      <c r="X204" s="24"/>
      <c r="Y204" s="24"/>
      <c r="Z204" s="24"/>
    </row>
    <row r="205" spans="1:26" ht="15.75" customHeight="1">
      <c r="A205" s="24" t="s">
        <v>627</v>
      </c>
      <c r="B205" s="24">
        <v>6.7119</v>
      </c>
      <c r="C205" s="24">
        <v>6.7126999999999999</v>
      </c>
      <c r="D205" s="24">
        <v>6.7195</v>
      </c>
      <c r="E205" s="24">
        <v>6.7079000000000004</v>
      </c>
      <c r="F205" s="3">
        <v>-6.9999999999999999E-4</v>
      </c>
      <c r="G205" s="3"/>
      <c r="H205" s="24"/>
      <c r="I205" s="24"/>
      <c r="J205" s="24"/>
      <c r="K205" s="24"/>
      <c r="L205" s="24"/>
      <c r="M205" s="24"/>
      <c r="N205" s="24"/>
      <c r="O205" s="24"/>
      <c r="P205" s="24"/>
      <c r="Q205" s="24"/>
      <c r="R205" s="24"/>
      <c r="S205" s="24"/>
      <c r="T205" s="24"/>
      <c r="U205" s="24"/>
      <c r="V205" s="24"/>
      <c r="W205" s="24"/>
      <c r="X205" s="24"/>
      <c r="Y205" s="24"/>
      <c r="Z205" s="24"/>
    </row>
    <row r="206" spans="1:26" ht="15.75" customHeight="1">
      <c r="A206" s="24" t="s">
        <v>643</v>
      </c>
      <c r="B206" s="24">
        <v>6.7164000000000001</v>
      </c>
      <c r="C206" s="24">
        <v>6.7144000000000004</v>
      </c>
      <c r="D206" s="24">
        <v>6.7218</v>
      </c>
      <c r="E206" s="24">
        <v>6.7110000000000003</v>
      </c>
      <c r="F206" s="3">
        <v>-4.0000000000000002E-4</v>
      </c>
      <c r="G206" s="3"/>
      <c r="H206" s="24"/>
      <c r="I206" s="24"/>
      <c r="J206" s="24"/>
      <c r="K206" s="24"/>
      <c r="L206" s="24"/>
      <c r="M206" s="24"/>
      <c r="N206" s="24"/>
      <c r="O206" s="24"/>
      <c r="P206" s="24"/>
      <c r="Q206" s="24"/>
      <c r="R206" s="24"/>
      <c r="S206" s="24"/>
      <c r="T206" s="24"/>
      <c r="U206" s="24"/>
      <c r="V206" s="24"/>
      <c r="W206" s="24"/>
      <c r="X206" s="24"/>
      <c r="Y206" s="24"/>
      <c r="Z206" s="24"/>
    </row>
    <row r="207" spans="1:26" ht="15.75" customHeight="1">
      <c r="A207" s="24" t="s">
        <v>624</v>
      </c>
      <c r="B207" s="24">
        <v>6.7190000000000003</v>
      </c>
      <c r="C207" s="24">
        <v>6.7190000000000003</v>
      </c>
      <c r="D207" s="24">
        <v>6.7190000000000003</v>
      </c>
      <c r="E207" s="24">
        <v>6.7190000000000003</v>
      </c>
      <c r="F207" s="3">
        <v>2.0000000000000001E-4</v>
      </c>
      <c r="G207" s="3"/>
      <c r="H207" s="24"/>
      <c r="I207" s="24"/>
      <c r="J207" s="24"/>
      <c r="K207" s="24"/>
      <c r="L207" s="24"/>
      <c r="M207" s="24"/>
      <c r="N207" s="24"/>
      <c r="O207" s="24"/>
      <c r="P207" s="24"/>
      <c r="Q207" s="24"/>
      <c r="R207" s="24"/>
      <c r="S207" s="24"/>
      <c r="T207" s="24"/>
      <c r="U207" s="24"/>
      <c r="V207" s="24"/>
      <c r="W207" s="24"/>
      <c r="X207" s="24"/>
      <c r="Y207" s="24"/>
      <c r="Z207" s="24"/>
    </row>
    <row r="208" spans="1:26" ht="15.75" customHeight="1">
      <c r="A208" s="24" t="s">
        <v>635</v>
      </c>
      <c r="B208" s="24">
        <v>6.7173999999999996</v>
      </c>
      <c r="C208" s="24">
        <v>6.7073</v>
      </c>
      <c r="D208" s="24">
        <v>6.7206999999999999</v>
      </c>
      <c r="E208" s="24">
        <v>6.7065000000000001</v>
      </c>
      <c r="F208" s="3">
        <v>8.9999999999999998E-4</v>
      </c>
      <c r="G208" s="3"/>
      <c r="H208" s="24"/>
      <c r="I208" s="24"/>
      <c r="J208" s="24"/>
      <c r="K208" s="24"/>
      <c r="L208" s="24"/>
      <c r="M208" s="24"/>
      <c r="N208" s="24"/>
      <c r="O208" s="24"/>
      <c r="P208" s="24"/>
      <c r="Q208" s="24"/>
      <c r="R208" s="24"/>
      <c r="S208" s="24"/>
      <c r="T208" s="24"/>
      <c r="U208" s="24"/>
      <c r="V208" s="24"/>
      <c r="W208" s="24"/>
      <c r="X208" s="24"/>
      <c r="Y208" s="24"/>
      <c r="Z208" s="24"/>
    </row>
    <row r="209" spans="1:26" ht="15.75" customHeight="1">
      <c r="A209" s="24" t="s">
        <v>645</v>
      </c>
      <c r="B209" s="24">
        <v>6.7114000000000003</v>
      </c>
      <c r="C209" s="24">
        <v>6.7229000000000001</v>
      </c>
      <c r="D209" s="24">
        <v>6.7229000000000001</v>
      </c>
      <c r="E209" s="24">
        <v>6.7050000000000001</v>
      </c>
      <c r="F209" s="3">
        <v>-1.8E-3</v>
      </c>
      <c r="G209" s="3"/>
      <c r="H209" s="24"/>
      <c r="I209" s="24"/>
      <c r="J209" s="24"/>
      <c r="K209" s="24"/>
      <c r="L209" s="24"/>
      <c r="M209" s="24"/>
      <c r="N209" s="24"/>
      <c r="O209" s="24"/>
      <c r="P209" s="24"/>
      <c r="Q209" s="24"/>
      <c r="R209" s="24"/>
      <c r="S209" s="24"/>
      <c r="T209" s="24"/>
      <c r="U209" s="24"/>
      <c r="V209" s="24"/>
      <c r="W209" s="24"/>
      <c r="X209" s="24"/>
      <c r="Y209" s="24"/>
      <c r="Z209" s="24"/>
    </row>
    <row r="210" spans="1:26" ht="15.75" customHeight="1">
      <c r="A210" s="24" t="s">
        <v>651</v>
      </c>
      <c r="B210" s="24">
        <v>6.7233000000000001</v>
      </c>
      <c r="C210" s="24">
        <v>6.7176</v>
      </c>
      <c r="D210" s="24">
        <v>6.7252000000000001</v>
      </c>
      <c r="E210" s="24">
        <v>6.7149000000000001</v>
      </c>
      <c r="F210" s="3">
        <v>1.8E-3</v>
      </c>
      <c r="G210" s="3"/>
      <c r="H210" s="24"/>
      <c r="I210" s="24"/>
      <c r="J210" s="24"/>
      <c r="K210" s="24"/>
      <c r="L210" s="24"/>
      <c r="M210" s="24"/>
      <c r="N210" s="24"/>
      <c r="O210" s="24"/>
      <c r="P210" s="24"/>
      <c r="Q210" s="24"/>
      <c r="R210" s="24"/>
      <c r="S210" s="24"/>
      <c r="T210" s="24"/>
      <c r="U210" s="24"/>
      <c r="V210" s="24"/>
      <c r="W210" s="24"/>
      <c r="X210" s="24"/>
      <c r="Y210" s="24"/>
      <c r="Z210" s="24"/>
    </row>
    <row r="211" spans="1:26" ht="15.75" customHeight="1">
      <c r="A211" s="24" t="s">
        <v>610</v>
      </c>
      <c r="B211" s="24">
        <v>6.7115</v>
      </c>
      <c r="C211" s="24">
        <v>6.7125000000000004</v>
      </c>
      <c r="D211" s="24">
        <v>6.7144000000000004</v>
      </c>
      <c r="E211" s="24">
        <v>6.7003000000000004</v>
      </c>
      <c r="F211" s="3">
        <v>-1E-4</v>
      </c>
      <c r="G211" s="3"/>
      <c r="H211" s="24"/>
      <c r="I211" s="24"/>
      <c r="J211" s="24"/>
      <c r="K211" s="24"/>
      <c r="L211" s="24"/>
      <c r="M211" s="24"/>
      <c r="N211" s="24"/>
      <c r="O211" s="24"/>
      <c r="P211" s="24"/>
      <c r="Q211" s="24"/>
      <c r="R211" s="24"/>
      <c r="S211" s="24"/>
      <c r="T211" s="24"/>
      <c r="U211" s="24"/>
      <c r="V211" s="24"/>
      <c r="W211" s="24"/>
      <c r="X211" s="24"/>
      <c r="Y211" s="24"/>
      <c r="Z211" s="24"/>
    </row>
    <row r="212" spans="1:26" ht="15.75" customHeight="1">
      <c r="A212" s="24" t="s">
        <v>679</v>
      </c>
      <c r="B212" s="24">
        <v>6.7119999999999997</v>
      </c>
      <c r="C212" s="24">
        <v>6.7336</v>
      </c>
      <c r="D212" s="24">
        <v>6.7363999999999997</v>
      </c>
      <c r="E212" s="24">
        <v>6.7065999999999999</v>
      </c>
      <c r="F212" s="3">
        <v>-4.0000000000000001E-3</v>
      </c>
      <c r="G212" s="3"/>
      <c r="H212" s="24"/>
      <c r="I212" s="24"/>
      <c r="J212" s="24"/>
      <c r="K212" s="24"/>
      <c r="L212" s="24"/>
      <c r="M212" s="24"/>
      <c r="N212" s="24"/>
      <c r="O212" s="24"/>
      <c r="P212" s="24"/>
      <c r="Q212" s="24"/>
      <c r="R212" s="24"/>
      <c r="S212" s="24"/>
      <c r="T212" s="24"/>
      <c r="U212" s="24"/>
      <c r="V212" s="24"/>
      <c r="W212" s="24"/>
      <c r="X212" s="24"/>
      <c r="Y212" s="24"/>
      <c r="Z212" s="24"/>
    </row>
    <row r="213" spans="1:26" ht="15.75" customHeight="1">
      <c r="A213" s="24" t="s">
        <v>685</v>
      </c>
      <c r="B213" s="24">
        <v>6.7389999999999999</v>
      </c>
      <c r="C213" s="24">
        <v>6.7267000000000001</v>
      </c>
      <c r="D213" s="24">
        <v>6.7408000000000001</v>
      </c>
      <c r="E213" s="24">
        <v>6.7206999999999999</v>
      </c>
      <c r="F213" s="3">
        <v>1.8E-3</v>
      </c>
      <c r="G213" s="3"/>
      <c r="H213" s="24"/>
      <c r="I213" s="24"/>
      <c r="J213" s="24"/>
      <c r="K213" s="24"/>
      <c r="L213" s="24"/>
      <c r="M213" s="24"/>
      <c r="N213" s="24"/>
      <c r="O213" s="24"/>
      <c r="P213" s="24"/>
      <c r="Q213" s="24"/>
      <c r="R213" s="24"/>
      <c r="S213" s="24"/>
      <c r="T213" s="24"/>
      <c r="U213" s="24"/>
      <c r="V213" s="24"/>
      <c r="W213" s="24"/>
      <c r="X213" s="24"/>
      <c r="Y213" s="24"/>
      <c r="Z213" s="24"/>
    </row>
    <row r="214" spans="1:26" ht="15.75" customHeight="1">
      <c r="A214" s="24" t="s">
        <v>661</v>
      </c>
      <c r="B214" s="24">
        <v>6.7271000000000001</v>
      </c>
      <c r="C214" s="24">
        <v>6.7130000000000001</v>
      </c>
      <c r="D214" s="24">
        <v>6.7278000000000002</v>
      </c>
      <c r="E214" s="24">
        <v>6.7111000000000001</v>
      </c>
      <c r="F214" s="3">
        <v>1.6999999999999999E-3</v>
      </c>
      <c r="G214" s="3"/>
      <c r="H214" s="24"/>
      <c r="I214" s="24"/>
      <c r="J214" s="24"/>
      <c r="K214" s="24"/>
      <c r="L214" s="24"/>
      <c r="M214" s="24"/>
      <c r="N214" s="24"/>
      <c r="O214" s="24"/>
      <c r="P214" s="24"/>
      <c r="Q214" s="24"/>
      <c r="R214" s="24"/>
      <c r="S214" s="24"/>
      <c r="T214" s="24"/>
      <c r="U214" s="24"/>
      <c r="V214" s="24"/>
      <c r="W214" s="24"/>
      <c r="X214" s="24"/>
      <c r="Y214" s="24"/>
      <c r="Z214" s="24"/>
    </row>
    <row r="215" spans="1:26" ht="15.75" customHeight="1">
      <c r="A215" s="24" t="s">
        <v>615</v>
      </c>
      <c r="B215" s="24">
        <v>6.7157</v>
      </c>
      <c r="C215" s="24">
        <v>6.7070999999999996</v>
      </c>
      <c r="D215" s="24">
        <v>6.7167000000000003</v>
      </c>
      <c r="E215" s="24">
        <v>6.7026000000000003</v>
      </c>
      <c r="F215" s="3">
        <v>8.9999999999999998E-4</v>
      </c>
      <c r="G215" s="3"/>
      <c r="H215" s="24"/>
      <c r="I215" s="24"/>
      <c r="J215" s="24"/>
      <c r="K215" s="24"/>
      <c r="L215" s="24"/>
      <c r="M215" s="24"/>
      <c r="N215" s="24"/>
      <c r="O215" s="24"/>
      <c r="P215" s="24"/>
      <c r="Q215" s="24"/>
      <c r="R215" s="24"/>
      <c r="S215" s="24"/>
      <c r="T215" s="24"/>
      <c r="U215" s="24"/>
      <c r="V215" s="24"/>
      <c r="W215" s="24"/>
      <c r="X215" s="24"/>
      <c r="Y215" s="24"/>
      <c r="Z215" s="24"/>
    </row>
    <row r="216" spans="1:26" ht="15.75" customHeight="1">
      <c r="A216" s="24" t="s">
        <v>640</v>
      </c>
      <c r="B216" s="24">
        <v>6.7093999999999996</v>
      </c>
      <c r="C216" s="24">
        <v>6.7210999999999999</v>
      </c>
      <c r="D216" s="24">
        <v>6.7214</v>
      </c>
      <c r="E216" s="24">
        <v>6.7053000000000003</v>
      </c>
      <c r="F216" s="3">
        <v>-1.2999999999999999E-3</v>
      </c>
      <c r="G216" s="3"/>
      <c r="H216" s="24"/>
      <c r="I216" s="24"/>
      <c r="J216" s="24"/>
      <c r="K216" s="24"/>
      <c r="L216" s="24"/>
      <c r="M216" s="24"/>
      <c r="N216" s="24"/>
      <c r="O216" s="24"/>
      <c r="P216" s="24"/>
      <c r="Q216" s="24"/>
      <c r="R216" s="24"/>
      <c r="S216" s="24"/>
      <c r="T216" s="24"/>
      <c r="U216" s="24"/>
      <c r="V216" s="24"/>
      <c r="W216" s="24"/>
      <c r="X216" s="24"/>
      <c r="Y216" s="24"/>
      <c r="Z216" s="24"/>
    </row>
    <row r="217" spans="1:26" ht="15.75" customHeight="1">
      <c r="A217" s="24" t="s">
        <v>620</v>
      </c>
      <c r="B217" s="24">
        <v>6.7180999999999997</v>
      </c>
      <c r="C217" s="24">
        <v>6.7027999999999999</v>
      </c>
      <c r="D217" s="24">
        <v>6.7183000000000002</v>
      </c>
      <c r="E217" s="24">
        <v>6.6974</v>
      </c>
      <c r="F217" s="3">
        <v>2.8E-3</v>
      </c>
      <c r="G217" s="3"/>
      <c r="H217" s="24"/>
      <c r="I217" s="24"/>
      <c r="J217" s="24"/>
      <c r="K217" s="24"/>
      <c r="L217" s="24"/>
      <c r="M217" s="24"/>
      <c r="N217" s="24"/>
      <c r="O217" s="24"/>
      <c r="P217" s="24"/>
      <c r="Q217" s="24"/>
      <c r="R217" s="24"/>
      <c r="S217" s="24"/>
      <c r="T217" s="24"/>
      <c r="U217" s="24"/>
      <c r="V217" s="24"/>
      <c r="W217" s="24"/>
      <c r="X217" s="24"/>
      <c r="Y217" s="24"/>
      <c r="Z217" s="24"/>
    </row>
    <row r="218" spans="1:26" ht="15.75" customHeight="1">
      <c r="A218" s="24" t="s">
        <v>599</v>
      </c>
      <c r="B218" s="24">
        <v>6.6993</v>
      </c>
      <c r="C218" s="24">
        <v>6.6806000000000001</v>
      </c>
      <c r="D218" s="24">
        <v>6.7000999999999999</v>
      </c>
      <c r="E218" s="24">
        <v>6.6726000000000001</v>
      </c>
      <c r="F218" s="3">
        <v>6.9999999999999999E-4</v>
      </c>
      <c r="G218" s="3"/>
      <c r="H218" s="24"/>
      <c r="I218" s="24"/>
      <c r="J218" s="24"/>
      <c r="K218" s="24"/>
      <c r="L218" s="24"/>
      <c r="M218" s="24"/>
      <c r="N218" s="24"/>
      <c r="O218" s="24"/>
      <c r="P218" s="24"/>
      <c r="Q218" s="24"/>
      <c r="R218" s="24"/>
      <c r="S218" s="24"/>
      <c r="T218" s="24"/>
      <c r="U218" s="24"/>
      <c r="V218" s="24"/>
      <c r="W218" s="24"/>
      <c r="X218" s="24"/>
      <c r="Y218" s="24"/>
      <c r="Z218" s="24"/>
    </row>
    <row r="219" spans="1:26" ht="15.75" customHeight="1">
      <c r="A219" s="24" t="s">
        <v>631</v>
      </c>
      <c r="B219" s="24">
        <v>6.6946000000000003</v>
      </c>
      <c r="C219" s="24">
        <v>6.7187000000000001</v>
      </c>
      <c r="D219" s="24">
        <v>6.7198000000000002</v>
      </c>
      <c r="E219" s="24">
        <v>6.6940999999999997</v>
      </c>
      <c r="F219" s="3">
        <v>-2.5999999999999999E-3</v>
      </c>
      <c r="G219" s="3"/>
      <c r="H219" s="24"/>
      <c r="I219" s="24"/>
      <c r="J219" s="24"/>
      <c r="K219" s="24"/>
      <c r="L219" s="24"/>
      <c r="M219" s="24"/>
      <c r="N219" s="24"/>
      <c r="O219" s="24"/>
      <c r="P219" s="24"/>
      <c r="Q219" s="24"/>
      <c r="R219" s="24"/>
      <c r="S219" s="24"/>
      <c r="T219" s="24"/>
      <c r="U219" s="24"/>
      <c r="V219" s="24"/>
      <c r="W219" s="24"/>
      <c r="X219" s="24"/>
      <c r="Y219" s="24"/>
      <c r="Z219" s="24"/>
    </row>
    <row r="220" spans="1:26" ht="15.75" customHeight="1">
      <c r="A220" s="24" t="s">
        <v>638</v>
      </c>
      <c r="B220" s="24">
        <v>6.7119</v>
      </c>
      <c r="C220" s="24">
        <v>6.7145000000000001</v>
      </c>
      <c r="D220" s="24">
        <v>6.7210999999999999</v>
      </c>
      <c r="E220" s="24">
        <v>6.7095000000000002</v>
      </c>
      <c r="F220" s="3">
        <v>-2.0000000000000001E-4</v>
      </c>
      <c r="G220" s="3"/>
      <c r="H220" s="24"/>
      <c r="I220" s="24"/>
      <c r="J220" s="24"/>
      <c r="K220" s="24"/>
      <c r="L220" s="24"/>
      <c r="M220" s="24"/>
      <c r="N220" s="24"/>
      <c r="O220" s="24"/>
      <c r="P220" s="24"/>
      <c r="Q220" s="24"/>
      <c r="R220" s="24"/>
      <c r="S220" s="24"/>
      <c r="T220" s="24"/>
      <c r="U220" s="24"/>
      <c r="V220" s="24"/>
      <c r="W220" s="24"/>
      <c r="X220" s="24"/>
      <c r="Y220" s="24"/>
      <c r="Z220" s="24"/>
    </row>
    <row r="221" spans="1:26" ht="15.75" customHeight="1">
      <c r="A221" s="24" t="s">
        <v>618</v>
      </c>
      <c r="B221" s="24">
        <v>6.7130000000000001</v>
      </c>
      <c r="C221" s="24">
        <v>6.7138</v>
      </c>
      <c r="D221" s="24">
        <v>6.718</v>
      </c>
      <c r="E221" s="24">
        <v>6.7081</v>
      </c>
      <c r="F221" s="3">
        <v>-1E-4</v>
      </c>
      <c r="G221" s="3"/>
      <c r="H221" s="24"/>
      <c r="I221" s="24"/>
      <c r="J221" s="24"/>
      <c r="K221" s="24"/>
      <c r="L221" s="24"/>
      <c r="M221" s="24"/>
      <c r="N221" s="24"/>
      <c r="O221" s="24"/>
      <c r="P221" s="24"/>
      <c r="Q221" s="24"/>
      <c r="R221" s="24"/>
      <c r="S221" s="24"/>
      <c r="T221" s="24"/>
      <c r="U221" s="24"/>
      <c r="V221" s="24"/>
      <c r="W221" s="24"/>
      <c r="X221" s="24"/>
      <c r="Y221" s="24"/>
      <c r="Z221" s="24"/>
    </row>
    <row r="222" spans="1:26" ht="15.75" customHeight="1">
      <c r="A222" s="24" t="s">
        <v>666</v>
      </c>
      <c r="B222" s="24">
        <v>6.7138</v>
      </c>
      <c r="C222" s="24">
        <v>6.7222</v>
      </c>
      <c r="D222" s="24">
        <v>6.7302</v>
      </c>
      <c r="E222" s="24">
        <v>6.7069000000000001</v>
      </c>
      <c r="F222" s="3">
        <v>-1.4E-3</v>
      </c>
      <c r="G222" s="3"/>
      <c r="H222" s="24"/>
      <c r="I222" s="24"/>
      <c r="J222" s="24"/>
      <c r="K222" s="24"/>
      <c r="L222" s="24"/>
      <c r="M222" s="24"/>
      <c r="N222" s="24"/>
      <c r="O222" s="24"/>
      <c r="P222" s="24"/>
      <c r="Q222" s="24"/>
      <c r="R222" s="24"/>
      <c r="S222" s="24"/>
      <c r="T222" s="24"/>
      <c r="U222" s="24"/>
      <c r="V222" s="24"/>
      <c r="W222" s="24"/>
      <c r="X222" s="24"/>
      <c r="Y222" s="24"/>
      <c r="Z222" s="24"/>
    </row>
    <row r="223" spans="1:26" ht="15.75" customHeight="1">
      <c r="A223" s="24" t="s">
        <v>663</v>
      </c>
      <c r="B223" s="24">
        <v>6.7229999999999999</v>
      </c>
      <c r="C223" s="24">
        <v>6.7077</v>
      </c>
      <c r="D223" s="24">
        <v>6.7298999999999998</v>
      </c>
      <c r="E223" s="24">
        <v>6.7031000000000001</v>
      </c>
      <c r="F223" s="3">
        <v>2.3999999999999998E-3</v>
      </c>
      <c r="G223" s="3"/>
      <c r="H223" s="24"/>
      <c r="I223" s="24"/>
      <c r="J223" s="24"/>
      <c r="K223" s="24"/>
      <c r="L223" s="24"/>
      <c r="M223" s="24"/>
      <c r="N223" s="24"/>
      <c r="O223" s="24"/>
      <c r="P223" s="24"/>
      <c r="Q223" s="24"/>
      <c r="R223" s="24"/>
      <c r="S223" s="24"/>
      <c r="T223" s="24"/>
      <c r="U223" s="24"/>
      <c r="V223" s="24"/>
      <c r="W223" s="24"/>
      <c r="X223" s="24"/>
      <c r="Y223" s="24"/>
      <c r="Z223" s="24"/>
    </row>
    <row r="224" spans="1:26" ht="15.75" customHeight="1">
      <c r="A224" s="24" t="s">
        <v>608</v>
      </c>
      <c r="B224" s="24">
        <v>6.7070999999999996</v>
      </c>
      <c r="C224" s="24">
        <v>6.7053000000000003</v>
      </c>
      <c r="D224" s="24">
        <v>6.7122999999999999</v>
      </c>
      <c r="E224" s="24">
        <v>6.7026000000000003</v>
      </c>
      <c r="F224" s="3">
        <v>-2.0000000000000001E-4</v>
      </c>
      <c r="G224" s="3"/>
      <c r="H224" s="24"/>
      <c r="I224" s="24"/>
      <c r="J224" s="24"/>
      <c r="K224" s="24"/>
      <c r="L224" s="24"/>
      <c r="M224" s="24"/>
      <c r="N224" s="24"/>
      <c r="O224" s="24"/>
      <c r="P224" s="24"/>
      <c r="Q224" s="24"/>
      <c r="R224" s="24"/>
      <c r="S224" s="24"/>
      <c r="T224" s="24"/>
      <c r="U224" s="24"/>
      <c r="V224" s="24"/>
      <c r="W224" s="24"/>
      <c r="X224" s="24"/>
      <c r="Y224" s="24"/>
      <c r="Z224" s="24"/>
    </row>
    <row r="225" spans="1:26" ht="15.75" customHeight="1">
      <c r="A225" s="24" t="s">
        <v>649</v>
      </c>
      <c r="B225" s="24">
        <v>6.7084999999999999</v>
      </c>
      <c r="C225" s="24">
        <v>6.7241</v>
      </c>
      <c r="D225" s="24">
        <v>6.7241</v>
      </c>
      <c r="E225" s="24">
        <v>6.7038000000000002</v>
      </c>
      <c r="F225" s="3">
        <v>-2.7000000000000001E-3</v>
      </c>
      <c r="G225" s="3"/>
      <c r="H225" s="24"/>
      <c r="I225" s="24"/>
      <c r="J225" s="24"/>
      <c r="K225" s="24"/>
      <c r="L225" s="24"/>
      <c r="M225" s="24"/>
      <c r="N225" s="24"/>
      <c r="O225" s="24"/>
      <c r="P225" s="24"/>
      <c r="Q225" s="24"/>
      <c r="R225" s="24"/>
      <c r="S225" s="24"/>
      <c r="T225" s="24"/>
      <c r="U225" s="24"/>
      <c r="V225" s="24"/>
      <c r="W225" s="24"/>
      <c r="X225" s="24"/>
      <c r="Y225" s="24"/>
      <c r="Z225" s="24"/>
    </row>
    <row r="226" spans="1:26" ht="15.75" customHeight="1">
      <c r="A226" s="24" t="s">
        <v>668</v>
      </c>
      <c r="B226" s="24">
        <v>6.7264999999999997</v>
      </c>
      <c r="C226" s="24">
        <v>6.7244000000000002</v>
      </c>
      <c r="D226" s="24">
        <v>6.7314999999999996</v>
      </c>
      <c r="E226" s="24">
        <v>6.7224000000000004</v>
      </c>
      <c r="F226" s="3">
        <v>6.9999999999999999E-4</v>
      </c>
      <c r="G226" s="3"/>
      <c r="H226" s="24"/>
      <c r="I226" s="24"/>
      <c r="J226" s="24"/>
      <c r="K226" s="24"/>
      <c r="L226" s="24"/>
      <c r="M226" s="24"/>
      <c r="N226" s="24"/>
      <c r="O226" s="24"/>
      <c r="P226" s="24"/>
      <c r="Q226" s="24"/>
      <c r="R226" s="24"/>
      <c r="S226" s="24"/>
      <c r="T226" s="24"/>
      <c r="U226" s="24"/>
      <c r="V226" s="24"/>
      <c r="W226" s="24"/>
      <c r="X226" s="24"/>
      <c r="Y226" s="24"/>
      <c r="Z226" s="24"/>
    </row>
    <row r="227" spans="1:26" ht="15.75" customHeight="1">
      <c r="A227" s="24" t="s">
        <v>659</v>
      </c>
      <c r="B227" s="24">
        <v>6.7215999999999996</v>
      </c>
      <c r="C227" s="24">
        <v>6.7267999999999999</v>
      </c>
      <c r="D227" s="24">
        <v>6.7278000000000002</v>
      </c>
      <c r="E227" s="24">
        <v>6.7172999999999998</v>
      </c>
      <c r="F227" s="3">
        <v>1E-3</v>
      </c>
      <c r="G227" s="3"/>
      <c r="H227" s="24"/>
      <c r="I227" s="24"/>
      <c r="J227" s="24"/>
      <c r="K227" s="24"/>
      <c r="L227" s="24"/>
      <c r="M227" s="24"/>
      <c r="N227" s="24"/>
      <c r="O227" s="24"/>
      <c r="P227" s="24"/>
      <c r="Q227" s="24"/>
      <c r="R227" s="24"/>
      <c r="S227" s="24"/>
      <c r="T227" s="24"/>
      <c r="U227" s="24"/>
      <c r="V227" s="24"/>
      <c r="W227" s="24"/>
      <c r="X227" s="24"/>
      <c r="Y227" s="24"/>
      <c r="Z227" s="24"/>
    </row>
    <row r="228" spans="1:26" ht="15.75" customHeight="1">
      <c r="A228" s="24" t="s">
        <v>612</v>
      </c>
      <c r="B228" s="24">
        <v>6.7149000000000001</v>
      </c>
      <c r="C228" s="24">
        <v>6.7081999999999997</v>
      </c>
      <c r="D228" s="24">
        <v>6.7149999999999999</v>
      </c>
      <c r="E228" s="24">
        <v>6.7034000000000002</v>
      </c>
      <c r="F228" s="3">
        <v>4.0000000000000002E-4</v>
      </c>
      <c r="G228" s="3"/>
      <c r="H228" s="24"/>
      <c r="I228" s="24"/>
      <c r="J228" s="24"/>
      <c r="K228" s="24"/>
      <c r="L228" s="24"/>
      <c r="M228" s="24"/>
      <c r="N228" s="24"/>
      <c r="O228" s="24"/>
      <c r="P228" s="24"/>
      <c r="Q228" s="24"/>
      <c r="R228" s="24"/>
      <c r="S228" s="24"/>
      <c r="T228" s="24"/>
      <c r="U228" s="24"/>
      <c r="V228" s="24"/>
      <c r="W228" s="24"/>
      <c r="X228" s="24"/>
      <c r="Y228" s="24"/>
      <c r="Z228" s="24"/>
    </row>
    <row r="229" spans="1:26" ht="15.75" customHeight="1">
      <c r="A229" s="24" t="s">
        <v>633</v>
      </c>
      <c r="B229" s="24">
        <v>6.7119</v>
      </c>
      <c r="C229" s="24">
        <v>6.7064000000000004</v>
      </c>
      <c r="D229" s="24">
        <v>6.7201000000000004</v>
      </c>
      <c r="E229" s="24">
        <v>6.7031999999999998</v>
      </c>
      <c r="F229" s="3">
        <v>5.9999999999999995E-4</v>
      </c>
      <c r="G229" s="3"/>
      <c r="H229" s="24"/>
      <c r="I229" s="24"/>
      <c r="J229" s="24"/>
      <c r="K229" s="24"/>
      <c r="L229" s="24"/>
      <c r="M229" s="24"/>
      <c r="N229" s="24"/>
      <c r="O229" s="24"/>
      <c r="P229" s="24"/>
      <c r="Q229" s="24"/>
      <c r="R229" s="24"/>
      <c r="S229" s="24"/>
      <c r="T229" s="24"/>
      <c r="U229" s="24"/>
      <c r="V229" s="24"/>
      <c r="W229" s="24"/>
      <c r="X229" s="24"/>
      <c r="Y229" s="24"/>
      <c r="Z229" s="24"/>
    </row>
    <row r="230" spans="1:26" ht="15.75" customHeight="1">
      <c r="A230" s="24" t="s">
        <v>602</v>
      </c>
      <c r="B230" s="24">
        <v>6.7076000000000002</v>
      </c>
      <c r="C230" s="24">
        <v>6.7077</v>
      </c>
      <c r="D230" s="24">
        <v>6.7084999999999999</v>
      </c>
      <c r="E230" s="24">
        <v>6.6970000000000001</v>
      </c>
      <c r="F230" s="3">
        <v>0</v>
      </c>
      <c r="G230" s="3"/>
      <c r="H230" s="24"/>
      <c r="I230" s="24"/>
      <c r="J230" s="24"/>
      <c r="K230" s="24"/>
      <c r="L230" s="24"/>
      <c r="M230" s="24"/>
      <c r="N230" s="24"/>
      <c r="O230" s="24"/>
      <c r="P230" s="24"/>
      <c r="Q230" s="24"/>
      <c r="R230" s="24"/>
      <c r="S230" s="24"/>
      <c r="T230" s="24"/>
      <c r="U230" s="24"/>
      <c r="V230" s="24"/>
      <c r="W230" s="24"/>
      <c r="X230" s="24"/>
      <c r="Y230" s="24"/>
      <c r="Z230" s="24"/>
    </row>
    <row r="231" spans="1:26" ht="15.75" customHeight="1">
      <c r="A231" s="24" t="s">
        <v>603</v>
      </c>
      <c r="B231" s="24">
        <v>6.7073</v>
      </c>
      <c r="C231" s="24">
        <v>6.7085999999999997</v>
      </c>
      <c r="D231" s="24">
        <v>6.7085999999999997</v>
      </c>
      <c r="E231" s="24">
        <v>6.6867999999999999</v>
      </c>
      <c r="F231" s="3">
        <v>1E-4</v>
      </c>
      <c r="G231" s="3"/>
      <c r="H231" s="24"/>
      <c r="I231" s="24"/>
      <c r="J231" s="24"/>
      <c r="K231" s="24"/>
      <c r="L231" s="24"/>
      <c r="M231" s="24"/>
      <c r="N231" s="24"/>
      <c r="O231" s="24"/>
      <c r="P231" s="24"/>
      <c r="Q231" s="24"/>
      <c r="R231" s="24"/>
      <c r="S231" s="24"/>
      <c r="T231" s="24"/>
      <c r="U231" s="24"/>
      <c r="V231" s="24"/>
      <c r="W231" s="24"/>
      <c r="X231" s="24"/>
      <c r="Y231" s="24"/>
      <c r="Z231" s="24"/>
    </row>
    <row r="232" spans="1:26" ht="15.75" customHeight="1">
      <c r="A232" s="24" t="s">
        <v>606</v>
      </c>
      <c r="B232" s="24">
        <v>6.7064000000000004</v>
      </c>
      <c r="C232" s="24">
        <v>6.6943000000000001</v>
      </c>
      <c r="D232" s="24">
        <v>6.7111999999999998</v>
      </c>
      <c r="E232" s="24">
        <v>6.6942000000000004</v>
      </c>
      <c r="F232" s="3">
        <v>1.8E-3</v>
      </c>
      <c r="G232" s="3"/>
      <c r="H232" s="24"/>
      <c r="I232" s="24"/>
      <c r="J232" s="24"/>
      <c r="K232" s="24"/>
      <c r="L232" s="24"/>
      <c r="M232" s="24"/>
      <c r="N232" s="24"/>
      <c r="O232" s="24"/>
      <c r="P232" s="24"/>
      <c r="Q232" s="24"/>
      <c r="R232" s="24"/>
      <c r="S232" s="24"/>
      <c r="T232" s="24"/>
      <c r="U232" s="24"/>
      <c r="V232" s="24"/>
      <c r="W232" s="24"/>
      <c r="X232" s="24"/>
      <c r="Y232" s="24"/>
      <c r="Z232" s="24"/>
    </row>
    <row r="233" spans="1:26" ht="15.75" customHeight="1">
      <c r="A233" s="24" t="s">
        <v>596</v>
      </c>
      <c r="B233" s="24">
        <v>6.6940999999999997</v>
      </c>
      <c r="C233" s="24">
        <v>6.6875999999999998</v>
      </c>
      <c r="D233" s="24">
        <v>6.6943000000000001</v>
      </c>
      <c r="E233" s="24">
        <v>6.6790000000000003</v>
      </c>
      <c r="F233" s="3">
        <v>1E-3</v>
      </c>
      <c r="G233" s="3"/>
      <c r="H233" s="24"/>
      <c r="I233" s="24"/>
      <c r="J233" s="24"/>
      <c r="K233" s="24"/>
      <c r="L233" s="24"/>
      <c r="M233" s="24"/>
      <c r="N233" s="24"/>
      <c r="O233" s="24"/>
      <c r="P233" s="24"/>
      <c r="Q233" s="24"/>
      <c r="R233" s="24"/>
      <c r="S233" s="24"/>
      <c r="T233" s="24"/>
      <c r="U233" s="24"/>
      <c r="V233" s="24"/>
      <c r="W233" s="24"/>
      <c r="X233" s="24"/>
      <c r="Y233" s="24"/>
      <c r="Z233" s="24"/>
    </row>
    <row r="234" spans="1:26" ht="15.75" customHeight="1">
      <c r="A234" s="24" t="s">
        <v>597</v>
      </c>
      <c r="B234" s="24">
        <v>6.6871999999999998</v>
      </c>
      <c r="C234" s="24">
        <v>6.6936999999999998</v>
      </c>
      <c r="D234" s="24">
        <v>6.6984000000000004</v>
      </c>
      <c r="E234" s="24">
        <v>6.6783000000000001</v>
      </c>
      <c r="F234" s="3">
        <v>-1.9E-3</v>
      </c>
      <c r="G234" s="3"/>
      <c r="H234" s="24"/>
      <c r="I234" s="24"/>
      <c r="J234" s="24"/>
      <c r="K234" s="24"/>
      <c r="L234" s="24"/>
      <c r="M234" s="24"/>
      <c r="N234" s="24"/>
      <c r="O234" s="24"/>
      <c r="P234" s="24"/>
      <c r="Q234" s="24"/>
      <c r="R234" s="24"/>
      <c r="S234" s="24"/>
      <c r="T234" s="24"/>
      <c r="U234" s="24"/>
      <c r="V234" s="24"/>
      <c r="W234" s="24"/>
      <c r="X234" s="24"/>
      <c r="Y234" s="24"/>
      <c r="Z234" s="24"/>
    </row>
    <row r="235" spans="1:26" ht="15.75" customHeight="1">
      <c r="A235" s="24" t="s">
        <v>600</v>
      </c>
      <c r="B235" s="24">
        <v>6.7001999999999997</v>
      </c>
      <c r="C235" s="24">
        <v>6.6893000000000002</v>
      </c>
      <c r="D235" s="24">
        <v>6.7065999999999999</v>
      </c>
      <c r="E235" s="24">
        <v>6.6893000000000002</v>
      </c>
      <c r="F235" s="3">
        <v>1.6000000000000001E-3</v>
      </c>
      <c r="G235" s="3"/>
      <c r="H235" s="24"/>
      <c r="I235" s="24"/>
      <c r="J235" s="24"/>
      <c r="K235" s="24"/>
      <c r="L235" s="24"/>
      <c r="M235" s="24"/>
      <c r="N235" s="24"/>
      <c r="O235" s="24"/>
      <c r="P235" s="24"/>
      <c r="Q235" s="24"/>
      <c r="R235" s="24"/>
      <c r="S235" s="24"/>
      <c r="T235" s="24"/>
      <c r="U235" s="24"/>
      <c r="V235" s="24"/>
      <c r="W235" s="24"/>
      <c r="X235" s="24"/>
      <c r="Y235" s="24"/>
      <c r="Z235" s="24"/>
    </row>
    <row r="236" spans="1:26" ht="15.75" customHeight="1">
      <c r="A236" s="24" t="s">
        <v>614</v>
      </c>
      <c r="B236" s="24">
        <v>6.6894</v>
      </c>
      <c r="C236" s="24">
        <v>6.7167000000000003</v>
      </c>
      <c r="D236" s="24">
        <v>6.7167000000000003</v>
      </c>
      <c r="E236" s="24">
        <v>6.6768000000000001</v>
      </c>
      <c r="F236" s="3">
        <v>-3.7000000000000002E-3</v>
      </c>
      <c r="G236" s="3"/>
      <c r="H236" s="24"/>
      <c r="I236" s="24"/>
      <c r="J236" s="24"/>
      <c r="K236" s="24"/>
      <c r="L236" s="24"/>
      <c r="M236" s="24"/>
      <c r="N236" s="24"/>
      <c r="O236" s="24"/>
      <c r="P236" s="24"/>
      <c r="Q236" s="24"/>
      <c r="R236" s="24"/>
      <c r="S236" s="24"/>
      <c r="T236" s="24"/>
      <c r="U236" s="24"/>
      <c r="V236" s="24"/>
      <c r="W236" s="24"/>
      <c r="X236" s="24"/>
      <c r="Y236" s="24"/>
      <c r="Z236" s="24"/>
    </row>
    <row r="237" spans="1:26" ht="15.75" customHeight="1">
      <c r="A237" s="24" t="s">
        <v>681</v>
      </c>
      <c r="B237" s="24">
        <v>6.7141999999999999</v>
      </c>
      <c r="C237" s="24">
        <v>6.7313999999999998</v>
      </c>
      <c r="D237" s="24">
        <v>6.7367999999999997</v>
      </c>
      <c r="E237" s="24">
        <v>6.7114000000000003</v>
      </c>
      <c r="F237" s="3">
        <v>-8.0000000000000004E-4</v>
      </c>
      <c r="G237" s="3"/>
      <c r="H237" s="24"/>
      <c r="I237" s="24"/>
      <c r="J237" s="24"/>
      <c r="K237" s="24"/>
      <c r="L237" s="24"/>
      <c r="M237" s="24"/>
      <c r="N237" s="24"/>
      <c r="O237" s="24"/>
      <c r="P237" s="24"/>
      <c r="Q237" s="24"/>
      <c r="R237" s="24"/>
      <c r="S237" s="24"/>
      <c r="T237" s="24"/>
      <c r="U237" s="24"/>
      <c r="V237" s="24"/>
      <c r="W237" s="24"/>
      <c r="X237" s="24"/>
      <c r="Y237" s="24"/>
      <c r="Z237" s="24"/>
    </row>
    <row r="238" spans="1:26" ht="15.75" customHeight="1">
      <c r="A238" s="24" t="s">
        <v>655</v>
      </c>
      <c r="B238" s="24">
        <v>6.7198000000000002</v>
      </c>
      <c r="C238" s="24">
        <v>6.7199</v>
      </c>
      <c r="D238" s="24">
        <v>6.7263000000000002</v>
      </c>
      <c r="E238" s="24">
        <v>6.6886999999999999</v>
      </c>
      <c r="F238" s="3">
        <v>-2.0000000000000001E-4</v>
      </c>
      <c r="G238" s="3"/>
      <c r="H238" s="24"/>
      <c r="I238" s="24"/>
      <c r="J238" s="24"/>
      <c r="K238" s="24"/>
      <c r="L238" s="24"/>
      <c r="M238" s="24"/>
      <c r="N238" s="24"/>
      <c r="O238" s="24"/>
      <c r="P238" s="24"/>
      <c r="Q238" s="24"/>
      <c r="R238" s="24"/>
      <c r="S238" s="24"/>
      <c r="T238" s="24"/>
      <c r="U238" s="24"/>
      <c r="V238" s="24"/>
      <c r="W238" s="24"/>
      <c r="X238" s="24"/>
      <c r="Y238" s="24"/>
      <c r="Z238" s="24"/>
    </row>
    <row r="239" spans="1:26" ht="15.75" customHeight="1">
      <c r="A239" s="24" t="s">
        <v>688</v>
      </c>
      <c r="B239" s="24">
        <v>6.7213000000000003</v>
      </c>
      <c r="C239" s="24">
        <v>6.7374000000000001</v>
      </c>
      <c r="D239" s="24">
        <v>6.7415000000000003</v>
      </c>
      <c r="E239" s="24">
        <v>6.7138999999999998</v>
      </c>
      <c r="F239" s="3">
        <v>-5.4999999999999997E-3</v>
      </c>
      <c r="G239" s="3"/>
      <c r="H239" s="24"/>
      <c r="I239" s="24"/>
      <c r="J239" s="24"/>
      <c r="K239" s="24"/>
      <c r="L239" s="24"/>
      <c r="M239" s="24"/>
      <c r="N239" s="24"/>
      <c r="O239" s="24"/>
      <c r="P239" s="24"/>
      <c r="Q239" s="24"/>
      <c r="R239" s="24"/>
      <c r="S239" s="24"/>
      <c r="T239" s="24"/>
      <c r="U239" s="24"/>
      <c r="V239" s="24"/>
      <c r="W239" s="24"/>
      <c r="X239" s="24"/>
      <c r="Y239" s="24"/>
      <c r="Z239" s="24"/>
    </row>
    <row r="240" spans="1:26" ht="15.75" customHeight="1">
      <c r="A240" s="24" t="s">
        <v>732</v>
      </c>
      <c r="B240" s="24">
        <v>6.7587000000000002</v>
      </c>
      <c r="C240" s="24">
        <v>6.7728999999999999</v>
      </c>
      <c r="D240" s="24">
        <v>6.7824999999999998</v>
      </c>
      <c r="E240" s="24">
        <v>6.7564000000000002</v>
      </c>
      <c r="F240" s="3">
        <v>-1.1999999999999999E-3</v>
      </c>
      <c r="G240" s="3"/>
      <c r="H240" s="24"/>
      <c r="I240" s="24"/>
      <c r="J240" s="24"/>
      <c r="K240" s="24"/>
      <c r="L240" s="24"/>
      <c r="M240" s="24"/>
      <c r="N240" s="24"/>
      <c r="O240" s="24"/>
      <c r="P240" s="24"/>
      <c r="Q240" s="24"/>
      <c r="R240" s="24"/>
      <c r="S240" s="24"/>
      <c r="T240" s="24"/>
      <c r="U240" s="24"/>
      <c r="V240" s="24"/>
      <c r="W240" s="24"/>
      <c r="X240" s="24"/>
      <c r="Y240" s="24"/>
      <c r="Z240" s="24"/>
    </row>
    <row r="241" spans="1:26" ht="15.75" customHeight="1">
      <c r="A241" s="24" t="s">
        <v>721</v>
      </c>
      <c r="B241" s="24">
        <v>6.7667000000000002</v>
      </c>
      <c r="C241" s="24">
        <v>6.7725</v>
      </c>
      <c r="D241" s="24">
        <v>6.7725</v>
      </c>
      <c r="E241" s="24">
        <v>6.7526000000000002</v>
      </c>
      <c r="F241" s="3">
        <v>-8.9999999999999998E-4</v>
      </c>
      <c r="G241" s="3"/>
      <c r="H241" s="24"/>
      <c r="I241" s="24"/>
      <c r="J241" s="24"/>
      <c r="K241" s="24"/>
      <c r="L241" s="24"/>
      <c r="M241" s="24"/>
      <c r="N241" s="24"/>
      <c r="O241" s="24"/>
      <c r="P241" s="24"/>
      <c r="Q241" s="24"/>
      <c r="R241" s="24"/>
      <c r="S241" s="24"/>
      <c r="T241" s="24"/>
      <c r="U241" s="24"/>
      <c r="V241" s="24"/>
      <c r="W241" s="24"/>
      <c r="X241" s="24"/>
      <c r="Y241" s="24"/>
      <c r="Z241" s="24"/>
    </row>
    <row r="242" spans="1:26" ht="15.75" customHeight="1">
      <c r="A242" s="24" t="s">
        <v>738</v>
      </c>
      <c r="B242" s="24">
        <v>6.7729999999999997</v>
      </c>
      <c r="C242" s="24">
        <v>6.7756999999999996</v>
      </c>
      <c r="D242" s="24">
        <v>6.7864000000000004</v>
      </c>
      <c r="E242" s="24">
        <v>6.7683999999999997</v>
      </c>
      <c r="F242" s="3">
        <v>1E-4</v>
      </c>
      <c r="G242" s="3"/>
      <c r="H242" s="24"/>
      <c r="I242" s="24"/>
      <c r="J242" s="24"/>
      <c r="K242" s="24"/>
      <c r="L242" s="24"/>
      <c r="M242" s="24"/>
      <c r="N242" s="24"/>
      <c r="O242" s="24"/>
      <c r="P242" s="24"/>
      <c r="Q242" s="24"/>
      <c r="R242" s="24"/>
      <c r="S242" s="24"/>
      <c r="T242" s="24"/>
      <c r="U242" s="24"/>
      <c r="V242" s="24"/>
      <c r="W242" s="24"/>
      <c r="X242" s="24"/>
      <c r="Y242" s="24"/>
      <c r="Z242" s="24"/>
    </row>
    <row r="243" spans="1:26" ht="15.75" customHeight="1">
      <c r="A243" s="24" t="s">
        <v>723</v>
      </c>
      <c r="B243" s="24">
        <v>6.7721</v>
      </c>
      <c r="C243" s="24">
        <v>6.7675999999999998</v>
      </c>
      <c r="D243" s="24">
        <v>6.7778999999999998</v>
      </c>
      <c r="E243" s="24">
        <v>6.7583000000000002</v>
      </c>
      <c r="F243" s="3">
        <v>1.6999999999999999E-3</v>
      </c>
      <c r="G243" s="3"/>
      <c r="H243" s="24"/>
      <c r="I243" s="24"/>
      <c r="J243" s="24"/>
      <c r="K243" s="24"/>
      <c r="L243" s="24"/>
      <c r="M243" s="24"/>
      <c r="N243" s="24"/>
      <c r="O243" s="24"/>
      <c r="P243" s="24"/>
      <c r="Q243" s="24"/>
      <c r="R243" s="24"/>
      <c r="S243" s="24"/>
      <c r="T243" s="24"/>
      <c r="U243" s="24"/>
      <c r="V243" s="24"/>
      <c r="W243" s="24"/>
      <c r="X243" s="24"/>
      <c r="Y243" s="24"/>
      <c r="Z243" s="24"/>
    </row>
    <row r="244" spans="1:26" ht="15.75" customHeight="1">
      <c r="A244" s="24" t="s">
        <v>716</v>
      </c>
      <c r="B244" s="24">
        <v>6.7603999999999997</v>
      </c>
      <c r="C244" s="24">
        <v>6.7584</v>
      </c>
      <c r="D244" s="24">
        <v>6.7664999999999997</v>
      </c>
      <c r="E244" s="24">
        <v>6.7506000000000004</v>
      </c>
      <c r="F244" s="3">
        <v>-2E-3</v>
      </c>
      <c r="G244" s="3"/>
      <c r="H244" s="24"/>
      <c r="I244" s="24"/>
      <c r="J244" s="24"/>
      <c r="K244" s="24"/>
      <c r="L244" s="24"/>
      <c r="M244" s="24"/>
      <c r="N244" s="24"/>
      <c r="O244" s="24"/>
      <c r="P244" s="24"/>
      <c r="Q244" s="24"/>
      <c r="R244" s="24"/>
      <c r="S244" s="24"/>
      <c r="T244" s="24"/>
      <c r="U244" s="24"/>
      <c r="V244" s="24"/>
      <c r="W244" s="24"/>
      <c r="X244" s="24"/>
      <c r="Y244" s="24"/>
      <c r="Z244" s="24"/>
    </row>
    <row r="245" spans="1:26" ht="15.75" customHeight="1">
      <c r="A245" s="24" t="s">
        <v>747</v>
      </c>
      <c r="B245" s="24">
        <v>6.774</v>
      </c>
      <c r="C245" s="24">
        <v>6.7911999999999999</v>
      </c>
      <c r="D245" s="24">
        <v>6.7956000000000003</v>
      </c>
      <c r="E245" s="24">
        <v>6.7660999999999998</v>
      </c>
      <c r="F245" s="3">
        <v>-2.7000000000000001E-3</v>
      </c>
      <c r="G245" s="3"/>
      <c r="H245" s="24"/>
      <c r="I245" s="24"/>
      <c r="J245" s="24"/>
      <c r="K245" s="24"/>
      <c r="L245" s="24"/>
      <c r="M245" s="24"/>
      <c r="N245" s="24"/>
      <c r="O245" s="24"/>
      <c r="P245" s="24"/>
      <c r="Q245" s="24"/>
      <c r="R245" s="24"/>
      <c r="S245" s="24"/>
      <c r="T245" s="24"/>
      <c r="U245" s="24"/>
      <c r="V245" s="24"/>
      <c r="W245" s="24"/>
      <c r="X245" s="24"/>
      <c r="Y245" s="24"/>
      <c r="Z245" s="24"/>
    </row>
    <row r="246" spans="1:26" ht="15.75" customHeight="1">
      <c r="A246" s="24" t="s">
        <v>745</v>
      </c>
      <c r="B246" s="24">
        <v>6.7923</v>
      </c>
      <c r="C246" s="24">
        <v>6.7435</v>
      </c>
      <c r="D246" s="24">
        <v>6.7938999999999998</v>
      </c>
      <c r="E246" s="24">
        <v>6.7435</v>
      </c>
      <c r="F246" s="3">
        <v>7.0000000000000001E-3</v>
      </c>
      <c r="G246" s="3"/>
      <c r="H246" s="24"/>
      <c r="I246" s="24"/>
      <c r="J246" s="24"/>
      <c r="K246" s="24"/>
      <c r="L246" s="24"/>
      <c r="M246" s="24"/>
      <c r="N246" s="24"/>
      <c r="O246" s="24"/>
      <c r="P246" s="24"/>
      <c r="Q246" s="24"/>
      <c r="R246" s="24"/>
      <c r="S246" s="24"/>
      <c r="T246" s="24"/>
      <c r="U246" s="24"/>
      <c r="V246" s="24"/>
      <c r="W246" s="24"/>
      <c r="X246" s="24"/>
      <c r="Y246" s="24"/>
      <c r="Z246" s="24"/>
    </row>
    <row r="247" spans="1:26" ht="15.75" customHeight="1">
      <c r="A247" s="24" t="s">
        <v>705</v>
      </c>
      <c r="B247" s="24">
        <v>6.7447999999999997</v>
      </c>
      <c r="C247" s="24">
        <v>6.7447999999999997</v>
      </c>
      <c r="D247" s="24">
        <v>6.7447999999999997</v>
      </c>
      <c r="E247" s="24">
        <v>6.7447999999999997</v>
      </c>
      <c r="F247" s="3">
        <v>0</v>
      </c>
      <c r="G247" s="3"/>
      <c r="H247" s="24"/>
      <c r="I247" s="24"/>
      <c r="J247" s="24"/>
      <c r="K247" s="24"/>
      <c r="L247" s="24"/>
      <c r="M247" s="24"/>
      <c r="N247" s="24"/>
      <c r="O247" s="24"/>
      <c r="P247" s="24"/>
      <c r="Q247" s="24"/>
      <c r="R247" s="24"/>
      <c r="S247" s="24"/>
      <c r="T247" s="24"/>
      <c r="U247" s="24"/>
      <c r="V247" s="24"/>
      <c r="W247" s="24"/>
      <c r="X247" s="24"/>
      <c r="Y247" s="24"/>
      <c r="Z247" s="24"/>
    </row>
    <row r="248" spans="1:26" ht="15.75" customHeight="1">
      <c r="A248" s="24" t="s">
        <v>703</v>
      </c>
      <c r="B248" s="24">
        <v>6.7447999999999997</v>
      </c>
      <c r="C248" s="24">
        <v>6.7447999999999997</v>
      </c>
      <c r="D248" s="24">
        <v>6.7447999999999997</v>
      </c>
      <c r="E248" s="24">
        <v>6.7447999999999997</v>
      </c>
      <c r="F248" s="3">
        <v>0</v>
      </c>
      <c r="G248" s="3"/>
      <c r="H248" s="24"/>
      <c r="I248" s="24"/>
      <c r="J248" s="24"/>
      <c r="K248" s="24"/>
      <c r="L248" s="24"/>
      <c r="M248" s="24"/>
      <c r="N248" s="24"/>
      <c r="O248" s="24"/>
      <c r="P248" s="24"/>
      <c r="Q248" s="24"/>
      <c r="R248" s="24"/>
      <c r="S248" s="24"/>
      <c r="T248" s="24"/>
      <c r="U248" s="24"/>
      <c r="V248" s="24"/>
      <c r="W248" s="24"/>
      <c r="X248" s="24"/>
      <c r="Y248" s="24"/>
      <c r="Z248" s="24"/>
    </row>
    <row r="249" spans="1:26" ht="15.75" customHeight="1">
      <c r="A249" s="24" t="s">
        <v>701</v>
      </c>
      <c r="B249" s="24">
        <v>6.7447999999999997</v>
      </c>
      <c r="C249" s="24">
        <v>6.7447999999999997</v>
      </c>
      <c r="D249" s="24">
        <v>6.7447999999999997</v>
      </c>
      <c r="E249" s="24">
        <v>6.7447999999999997</v>
      </c>
      <c r="F249" s="3">
        <v>0</v>
      </c>
      <c r="G249" s="3"/>
      <c r="H249" s="24"/>
      <c r="I249" s="24"/>
      <c r="J249" s="24"/>
      <c r="K249" s="24"/>
      <c r="L249" s="24"/>
      <c r="M249" s="24"/>
      <c r="N249" s="24"/>
      <c r="O249" s="24"/>
      <c r="P249" s="24"/>
      <c r="Q249" s="24"/>
      <c r="R249" s="24"/>
      <c r="S249" s="24"/>
      <c r="T249" s="24"/>
      <c r="U249" s="24"/>
      <c r="V249" s="24"/>
      <c r="W249" s="24"/>
      <c r="X249" s="24"/>
      <c r="Y249" s="24"/>
      <c r="Z249" s="24"/>
    </row>
    <row r="250" spans="1:26" ht="15.75" customHeight="1">
      <c r="A250" s="24" t="s">
        <v>699</v>
      </c>
      <c r="B250" s="24">
        <v>6.7447999999999997</v>
      </c>
      <c r="C250" s="24">
        <v>6.7447999999999997</v>
      </c>
      <c r="D250" s="24">
        <v>6.7447999999999997</v>
      </c>
      <c r="E250" s="24">
        <v>6.7447999999999997</v>
      </c>
      <c r="F250" s="3">
        <v>0</v>
      </c>
      <c r="G250" s="3"/>
      <c r="H250" s="24"/>
      <c r="I250" s="24"/>
      <c r="J250" s="24"/>
      <c r="K250" s="24"/>
      <c r="L250" s="24"/>
      <c r="M250" s="24"/>
      <c r="N250" s="24"/>
      <c r="O250" s="24"/>
      <c r="P250" s="24"/>
      <c r="Q250" s="24"/>
      <c r="R250" s="24"/>
      <c r="S250" s="24"/>
      <c r="T250" s="24"/>
      <c r="U250" s="24"/>
      <c r="V250" s="24"/>
      <c r="W250" s="24"/>
      <c r="X250" s="24"/>
      <c r="Y250" s="24"/>
      <c r="Z250" s="24"/>
    </row>
    <row r="251" spans="1:26" ht="15.75" customHeight="1">
      <c r="A251" s="24" t="s">
        <v>697</v>
      </c>
      <c r="B251" s="24">
        <v>6.7447999999999997</v>
      </c>
      <c r="C251" s="24">
        <v>6.7447999999999997</v>
      </c>
      <c r="D251" s="24">
        <v>6.7447999999999997</v>
      </c>
      <c r="E251" s="24">
        <v>6.7447999999999997</v>
      </c>
      <c r="F251" s="3">
        <v>0</v>
      </c>
      <c r="G251" s="3"/>
      <c r="H251" s="24"/>
      <c r="I251" s="24"/>
      <c r="J251" s="24"/>
      <c r="K251" s="24"/>
      <c r="L251" s="24"/>
      <c r="M251" s="24"/>
      <c r="N251" s="24"/>
      <c r="O251" s="24"/>
      <c r="P251" s="24"/>
      <c r="Q251" s="24"/>
      <c r="R251" s="24"/>
      <c r="S251" s="24"/>
      <c r="T251" s="24"/>
      <c r="U251" s="24"/>
      <c r="V251" s="24"/>
      <c r="W251" s="24"/>
      <c r="X251" s="24"/>
      <c r="Y251" s="24"/>
      <c r="Z251" s="24"/>
    </row>
    <row r="252" spans="1:26" ht="15.75" customHeight="1">
      <c r="A252" s="24" t="s">
        <v>694</v>
      </c>
      <c r="B252" s="24">
        <v>6.7447999999999997</v>
      </c>
      <c r="C252" s="24">
        <v>6.7004999999999999</v>
      </c>
      <c r="D252" s="24">
        <v>6.7447999999999997</v>
      </c>
      <c r="E252" s="24">
        <v>6.7004999999999999</v>
      </c>
      <c r="F252" s="3">
        <v>6.6E-3</v>
      </c>
      <c r="G252" s="3"/>
      <c r="H252" s="24"/>
      <c r="I252" s="24"/>
      <c r="J252" s="24"/>
      <c r="K252" s="24"/>
      <c r="L252" s="24"/>
      <c r="M252" s="24"/>
      <c r="N252" s="24"/>
      <c r="O252" s="24"/>
      <c r="P252" s="24"/>
      <c r="Q252" s="24"/>
      <c r="R252" s="24"/>
      <c r="S252" s="24"/>
      <c r="T252" s="24"/>
      <c r="U252" s="24"/>
      <c r="V252" s="24"/>
      <c r="W252" s="24"/>
      <c r="X252" s="24"/>
      <c r="Y252" s="24"/>
      <c r="Z252" s="24"/>
    </row>
    <row r="253" spans="1:26" ht="15.75" customHeight="1">
      <c r="A253" s="24" t="s">
        <v>613</v>
      </c>
      <c r="B253" s="24">
        <v>6.7008000000000001</v>
      </c>
      <c r="C253" s="24">
        <v>6.6996000000000002</v>
      </c>
      <c r="D253" s="24">
        <v>6.7160000000000002</v>
      </c>
      <c r="E253" s="24">
        <v>6.6955</v>
      </c>
      <c r="F253" s="3">
        <v>-2.3E-3</v>
      </c>
      <c r="G253" s="3"/>
      <c r="H253" s="24"/>
      <c r="I253" s="24"/>
      <c r="J253" s="24"/>
      <c r="K253" s="24"/>
      <c r="L253" s="24"/>
      <c r="M253" s="24"/>
      <c r="N253" s="24"/>
      <c r="O253" s="24"/>
      <c r="P253" s="24"/>
      <c r="Q253" s="24"/>
      <c r="R253" s="24"/>
      <c r="S253" s="24"/>
      <c r="T253" s="24"/>
      <c r="U253" s="24"/>
      <c r="V253" s="24"/>
      <c r="W253" s="24"/>
      <c r="X253" s="24"/>
      <c r="Y253" s="24"/>
      <c r="Z253" s="24"/>
    </row>
    <row r="254" spans="1:26" ht="15.75" customHeight="1">
      <c r="A254" s="24" t="s">
        <v>674</v>
      </c>
      <c r="B254" s="24">
        <v>6.7164999999999999</v>
      </c>
      <c r="C254" s="24">
        <v>6.7354000000000003</v>
      </c>
      <c r="D254" s="24">
        <v>6.7354000000000003</v>
      </c>
      <c r="E254" s="24">
        <v>6.7081</v>
      </c>
      <c r="F254" s="3">
        <v>-2.3999999999999998E-3</v>
      </c>
      <c r="G254" s="3"/>
      <c r="H254" s="24"/>
      <c r="I254" s="24"/>
      <c r="J254" s="24"/>
      <c r="K254" s="24"/>
      <c r="L254" s="24"/>
      <c r="M254" s="24"/>
      <c r="N254" s="24"/>
      <c r="O254" s="24"/>
      <c r="P254" s="24"/>
      <c r="Q254" s="24"/>
      <c r="R254" s="24"/>
      <c r="S254" s="24"/>
      <c r="T254" s="24"/>
      <c r="U254" s="24"/>
      <c r="V254" s="24"/>
      <c r="W254" s="24"/>
      <c r="X254" s="24"/>
      <c r="Y254" s="24"/>
      <c r="Z254" s="24"/>
    </row>
    <row r="255" spans="1:26" ht="15.75" customHeight="1">
      <c r="A255" s="24" t="s">
        <v>712</v>
      </c>
      <c r="B255" s="24">
        <v>6.7328999999999999</v>
      </c>
      <c r="C255" s="24">
        <v>6.7466999999999997</v>
      </c>
      <c r="D255" s="24">
        <v>6.7553999999999998</v>
      </c>
      <c r="E255" s="24">
        <v>6.73</v>
      </c>
      <c r="F255" s="3">
        <v>-1.8E-3</v>
      </c>
      <c r="G255" s="3"/>
      <c r="H255" s="24"/>
      <c r="I255" s="24"/>
      <c r="J255" s="24"/>
      <c r="K255" s="24"/>
      <c r="L255" s="24"/>
      <c r="M255" s="24"/>
      <c r="N255" s="24"/>
      <c r="O255" s="24"/>
      <c r="P255" s="24"/>
      <c r="Q255" s="24"/>
      <c r="R255" s="24"/>
      <c r="S255" s="24"/>
      <c r="T255" s="24"/>
      <c r="U255" s="24"/>
      <c r="V255" s="24"/>
      <c r="W255" s="24"/>
      <c r="X255" s="24"/>
      <c r="Y255" s="24"/>
      <c r="Z255" s="24"/>
    </row>
    <row r="256" spans="1:26" ht="15.75" customHeight="1">
      <c r="A256" s="24" t="s">
        <v>707</v>
      </c>
      <c r="B256" s="24">
        <v>6.7453000000000003</v>
      </c>
      <c r="C256" s="24">
        <v>6.7415000000000003</v>
      </c>
      <c r="D256" s="24">
        <v>6.7458999999999998</v>
      </c>
      <c r="E256" s="24">
        <v>6.7214999999999998</v>
      </c>
      <c r="F256" s="3">
        <v>-2.9999999999999997E-4</v>
      </c>
      <c r="G256" s="3"/>
      <c r="H256" s="24"/>
      <c r="I256" s="24"/>
      <c r="J256" s="24"/>
      <c r="K256" s="24"/>
      <c r="L256" s="24"/>
      <c r="M256" s="24"/>
      <c r="N256" s="24"/>
      <c r="O256" s="24"/>
      <c r="P256" s="24"/>
      <c r="Q256" s="24"/>
      <c r="R256" s="24"/>
      <c r="S256" s="24"/>
      <c r="T256" s="24"/>
      <c r="U256" s="24"/>
      <c r="V256" s="24"/>
      <c r="W256" s="24"/>
      <c r="X256" s="24"/>
      <c r="Y256" s="24"/>
      <c r="Z256" s="24"/>
    </row>
    <row r="257" spans="1:26" ht="15.75" customHeight="1">
      <c r="A257" s="24" t="s">
        <v>740</v>
      </c>
      <c r="B257" s="24">
        <v>6.7473000000000001</v>
      </c>
      <c r="C257" s="24">
        <v>6.7919</v>
      </c>
      <c r="D257" s="24">
        <v>6.7930000000000001</v>
      </c>
      <c r="E257" s="24">
        <v>6.7472000000000003</v>
      </c>
      <c r="F257" s="3">
        <v>-6.1000000000000004E-3</v>
      </c>
      <c r="G257" s="3"/>
      <c r="H257" s="24"/>
      <c r="I257" s="24"/>
      <c r="J257" s="24"/>
      <c r="K257" s="24"/>
      <c r="L257" s="24"/>
      <c r="M257" s="24"/>
      <c r="N257" s="24"/>
      <c r="O257" s="24"/>
      <c r="P257" s="24"/>
      <c r="Q257" s="24"/>
      <c r="R257" s="24"/>
      <c r="S257" s="24"/>
      <c r="T257" s="24"/>
      <c r="U257" s="24"/>
      <c r="V257" s="24"/>
      <c r="W257" s="24"/>
      <c r="X257" s="24"/>
      <c r="Y257" s="24"/>
      <c r="Z257" s="24"/>
    </row>
    <row r="258" spans="1:26" ht="15.75" customHeight="1">
      <c r="A258" s="24" t="s">
        <v>751</v>
      </c>
      <c r="B258" s="24">
        <v>6.7885</v>
      </c>
      <c r="C258" s="24">
        <v>6.7820999999999998</v>
      </c>
      <c r="D258" s="24">
        <v>6.8013000000000003</v>
      </c>
      <c r="E258" s="24">
        <v>6.7793000000000001</v>
      </c>
      <c r="F258" s="3">
        <v>-5.0000000000000001E-4</v>
      </c>
      <c r="G258" s="3"/>
      <c r="H258" s="24"/>
      <c r="I258" s="24"/>
      <c r="J258" s="24"/>
      <c r="K258" s="24"/>
      <c r="L258" s="24"/>
      <c r="M258" s="24"/>
      <c r="N258" s="24"/>
      <c r="O258" s="24"/>
      <c r="P258" s="24"/>
      <c r="Q258" s="24"/>
      <c r="R258" s="24"/>
      <c r="S258" s="24"/>
      <c r="T258" s="24"/>
      <c r="U258" s="24"/>
      <c r="V258" s="24"/>
      <c r="W258" s="24"/>
      <c r="X258" s="24"/>
      <c r="Y258" s="24"/>
      <c r="Z258" s="24"/>
    </row>
    <row r="259" spans="1:26" ht="15.75" customHeight="1">
      <c r="A259" s="24" t="s">
        <v>755</v>
      </c>
      <c r="B259" s="24">
        <v>6.7919999999999998</v>
      </c>
      <c r="C259" s="24">
        <v>6.8049999999999997</v>
      </c>
      <c r="D259" s="24">
        <v>6.8057999999999996</v>
      </c>
      <c r="E259" s="24">
        <v>6.7782</v>
      </c>
      <c r="F259" s="3">
        <v>-2.3999999999999998E-3</v>
      </c>
      <c r="G259" s="3"/>
      <c r="H259" s="24"/>
      <c r="I259" s="24"/>
      <c r="J259" s="24"/>
      <c r="K259" s="24"/>
      <c r="L259" s="24"/>
      <c r="M259" s="24"/>
      <c r="N259" s="24"/>
      <c r="O259" s="24"/>
      <c r="P259" s="24"/>
      <c r="Q259" s="24"/>
      <c r="R259" s="24"/>
      <c r="S259" s="24"/>
      <c r="T259" s="24"/>
      <c r="U259" s="24"/>
      <c r="V259" s="24"/>
      <c r="W259" s="24"/>
      <c r="X259" s="24"/>
      <c r="Y259" s="24"/>
      <c r="Z259" s="24"/>
    </row>
    <row r="260" spans="1:26" ht="15.75" customHeight="1">
      <c r="A260" s="24" t="s">
        <v>758</v>
      </c>
      <c r="B260" s="24">
        <v>6.8079999999999998</v>
      </c>
      <c r="C260" s="24">
        <v>6.7911999999999999</v>
      </c>
      <c r="D260" s="24">
        <v>6.8112000000000004</v>
      </c>
      <c r="E260" s="24">
        <v>6.7911999999999999</v>
      </c>
      <c r="F260" s="3">
        <v>1.5E-3</v>
      </c>
      <c r="G260" s="3"/>
      <c r="H260" s="24"/>
      <c r="I260" s="24"/>
      <c r="J260" s="24"/>
      <c r="K260" s="24"/>
      <c r="L260" s="24"/>
      <c r="M260" s="24"/>
      <c r="N260" s="24"/>
      <c r="O260" s="24"/>
      <c r="P260" s="24"/>
      <c r="Q260" s="24"/>
      <c r="R260" s="24"/>
      <c r="S260" s="24"/>
      <c r="T260" s="24"/>
      <c r="U260" s="24"/>
      <c r="V260" s="24"/>
      <c r="W260" s="24"/>
      <c r="X260" s="24"/>
      <c r="Y260" s="24"/>
      <c r="Z260" s="24"/>
    </row>
    <row r="261" spans="1:26" ht="15.75" customHeight="1">
      <c r="A261" s="24" t="s">
        <v>753</v>
      </c>
      <c r="B261" s="24">
        <v>6.798</v>
      </c>
      <c r="C261" s="24">
        <v>6.7965999999999998</v>
      </c>
      <c r="D261" s="24">
        <v>6.8018999999999998</v>
      </c>
      <c r="E261" s="24">
        <v>6.7866</v>
      </c>
      <c r="F261" s="3">
        <v>2.8E-3</v>
      </c>
      <c r="G261" s="3"/>
      <c r="H261" s="24"/>
      <c r="I261" s="24"/>
      <c r="J261" s="24"/>
      <c r="K261" s="24"/>
      <c r="L261" s="24"/>
      <c r="M261" s="24"/>
      <c r="N261" s="24"/>
      <c r="O261" s="24"/>
      <c r="P261" s="24"/>
      <c r="Q261" s="24"/>
      <c r="R261" s="24"/>
      <c r="S261" s="24"/>
      <c r="T261" s="24"/>
      <c r="U261" s="24"/>
      <c r="V261" s="24"/>
      <c r="W261" s="24"/>
      <c r="X261" s="24"/>
      <c r="Y261" s="24"/>
      <c r="Z261" s="24"/>
    </row>
    <row r="262" spans="1:26" ht="15.75" customHeight="1">
      <c r="A262" s="24" t="s">
        <v>734</v>
      </c>
      <c r="B262" s="24">
        <v>6.7789999999999999</v>
      </c>
      <c r="C262" s="24">
        <v>6.7721</v>
      </c>
      <c r="D262" s="24">
        <v>6.7831000000000001</v>
      </c>
      <c r="E262" s="24">
        <v>6.7693000000000003</v>
      </c>
      <c r="F262" s="3">
        <v>4.0000000000000002E-4</v>
      </c>
      <c r="G262" s="3"/>
      <c r="H262" s="24"/>
      <c r="I262" s="24"/>
      <c r="J262" s="24"/>
      <c r="K262" s="24"/>
      <c r="L262" s="24"/>
      <c r="M262" s="24"/>
      <c r="N262" s="24"/>
      <c r="O262" s="24"/>
      <c r="P262" s="24"/>
      <c r="Q262" s="24"/>
      <c r="R262" s="24"/>
      <c r="S262" s="24"/>
      <c r="T262" s="24"/>
      <c r="U262" s="24"/>
      <c r="V262" s="24"/>
      <c r="W262" s="24"/>
      <c r="X262" s="24"/>
      <c r="Y262" s="24"/>
      <c r="Z262" s="24"/>
    </row>
    <row r="263" spans="1:26" ht="15.75" customHeight="1">
      <c r="A263" s="24" t="s">
        <v>725</v>
      </c>
      <c r="B263" s="24">
        <v>6.7763999999999998</v>
      </c>
      <c r="C263" s="24">
        <v>6.7465000000000002</v>
      </c>
      <c r="D263" s="24">
        <v>6.7797000000000001</v>
      </c>
      <c r="E263" s="24">
        <v>6.7465000000000002</v>
      </c>
      <c r="F263" s="3">
        <v>2.8999999999999998E-3</v>
      </c>
      <c r="G263" s="3"/>
      <c r="H263" s="24"/>
      <c r="I263" s="24"/>
      <c r="J263" s="24"/>
      <c r="K263" s="24"/>
      <c r="L263" s="24"/>
      <c r="M263" s="24"/>
      <c r="N263" s="24"/>
      <c r="O263" s="24"/>
      <c r="P263" s="24"/>
      <c r="Q263" s="24"/>
      <c r="R263" s="24"/>
      <c r="S263" s="24"/>
      <c r="T263" s="24"/>
      <c r="U263" s="24"/>
      <c r="V263" s="24"/>
      <c r="W263" s="24"/>
      <c r="X263" s="24"/>
      <c r="Y263" s="24"/>
      <c r="Z263" s="24"/>
    </row>
    <row r="264" spans="1:26" ht="15.75" customHeight="1">
      <c r="A264" s="24" t="s">
        <v>730</v>
      </c>
      <c r="B264" s="24">
        <v>6.7568000000000001</v>
      </c>
      <c r="C264" s="24">
        <v>6.7728999999999999</v>
      </c>
      <c r="D264" s="24">
        <v>6.7824</v>
      </c>
      <c r="E264" s="24">
        <v>6.7549999999999999</v>
      </c>
      <c r="F264" s="3">
        <v>-5.9999999999999995E-4</v>
      </c>
      <c r="G264" s="3"/>
      <c r="H264" s="24"/>
      <c r="I264" s="24"/>
      <c r="J264" s="24"/>
      <c r="K264" s="24"/>
      <c r="L264" s="24"/>
      <c r="M264" s="24"/>
      <c r="N264" s="24"/>
      <c r="O264" s="24"/>
      <c r="P264" s="24"/>
      <c r="Q264" s="24"/>
      <c r="R264" s="24"/>
      <c r="S264" s="24"/>
      <c r="T264" s="24"/>
      <c r="U264" s="24"/>
      <c r="V264" s="24"/>
      <c r="W264" s="24"/>
      <c r="X264" s="24"/>
      <c r="Y264" s="24"/>
      <c r="Z264" s="24"/>
    </row>
    <row r="265" spans="1:26" ht="15.75" customHeight="1">
      <c r="A265" s="24" t="s">
        <v>714</v>
      </c>
      <c r="B265" s="24">
        <v>6.7610000000000001</v>
      </c>
      <c r="C265" s="24">
        <v>6.7465000000000002</v>
      </c>
      <c r="D265" s="24">
        <v>6.7613000000000003</v>
      </c>
      <c r="E265" s="24">
        <v>6.7392000000000003</v>
      </c>
      <c r="F265" s="3">
        <v>-1E-3</v>
      </c>
      <c r="G265" s="3"/>
      <c r="H265" s="24"/>
      <c r="I265" s="24"/>
      <c r="J265" s="24"/>
      <c r="K265" s="24"/>
      <c r="L265" s="24"/>
      <c r="M265" s="24"/>
      <c r="N265" s="24"/>
      <c r="O265" s="24"/>
      <c r="P265" s="24"/>
      <c r="Q265" s="24"/>
      <c r="R265" s="24"/>
      <c r="S265" s="24"/>
      <c r="T265" s="24"/>
      <c r="U265" s="24"/>
      <c r="V265" s="24"/>
      <c r="W265" s="24"/>
      <c r="X265" s="24"/>
      <c r="Y265" s="24"/>
      <c r="Z265" s="24"/>
    </row>
    <row r="266" spans="1:26" ht="15.75" customHeight="1">
      <c r="A266" s="24" t="s">
        <v>719</v>
      </c>
      <c r="B266" s="24">
        <v>6.7679999999999998</v>
      </c>
      <c r="C266" s="24">
        <v>6.7434000000000003</v>
      </c>
      <c r="D266" s="24">
        <v>6.7713999999999999</v>
      </c>
      <c r="E266" s="24">
        <v>6.7350000000000003</v>
      </c>
      <c r="F266" s="3">
        <v>6.9999999999999999E-4</v>
      </c>
      <c r="G266" s="3"/>
      <c r="H266" s="24"/>
      <c r="I266" s="24"/>
      <c r="J266" s="24"/>
      <c r="K266" s="24"/>
      <c r="L266" s="24"/>
      <c r="M266" s="24"/>
      <c r="N266" s="24"/>
      <c r="O266" s="24"/>
      <c r="P266" s="24"/>
      <c r="Q266" s="24"/>
      <c r="R266" s="24"/>
      <c r="S266" s="24"/>
      <c r="T266" s="24"/>
      <c r="U266" s="24"/>
      <c r="V266" s="24"/>
      <c r="W266" s="24"/>
      <c r="X266" s="24"/>
      <c r="Y266" s="24"/>
      <c r="Z266" s="24"/>
    </row>
    <row r="267" spans="1:26" ht="15.75" customHeight="1">
      <c r="A267" s="24" t="s">
        <v>743</v>
      </c>
      <c r="B267" s="24">
        <v>6.7629999999999999</v>
      </c>
      <c r="C267" s="24">
        <v>6.7933000000000003</v>
      </c>
      <c r="D267" s="24">
        <v>6.7934000000000001</v>
      </c>
      <c r="E267" s="24">
        <v>6.7393999999999998</v>
      </c>
      <c r="F267" s="3">
        <v>-3.8E-3</v>
      </c>
      <c r="G267" s="3"/>
      <c r="H267" s="24"/>
      <c r="I267" s="24"/>
      <c r="J267" s="24"/>
      <c r="K267" s="24"/>
      <c r="L267" s="24"/>
      <c r="M267" s="24"/>
      <c r="N267" s="24"/>
      <c r="O267" s="24"/>
      <c r="P267" s="24"/>
      <c r="Q267" s="24"/>
      <c r="R267" s="24"/>
      <c r="S267" s="24"/>
      <c r="T267" s="24"/>
      <c r="U267" s="24"/>
      <c r="V267" s="24"/>
      <c r="W267" s="24"/>
      <c r="X267" s="24"/>
      <c r="Y267" s="24"/>
      <c r="Z267" s="24"/>
    </row>
    <row r="268" spans="1:26" ht="15.75" customHeight="1">
      <c r="A268" s="24" t="s">
        <v>760</v>
      </c>
      <c r="B268" s="24">
        <v>6.7885</v>
      </c>
      <c r="C268" s="24">
        <v>6.8173000000000004</v>
      </c>
      <c r="D268" s="24">
        <v>6.8235000000000001</v>
      </c>
      <c r="E268" s="24">
        <v>6.7732999999999999</v>
      </c>
      <c r="F268" s="3">
        <v>-4.1000000000000003E-3</v>
      </c>
      <c r="G268" s="3"/>
      <c r="H268" s="24"/>
      <c r="I268" s="24"/>
      <c r="J268" s="24"/>
      <c r="K268" s="24"/>
      <c r="L268" s="24"/>
      <c r="M268" s="24"/>
      <c r="N268" s="24"/>
      <c r="O268" s="24"/>
      <c r="P268" s="24"/>
      <c r="Q268" s="24"/>
      <c r="R268" s="24"/>
      <c r="S268" s="24"/>
      <c r="T268" s="24"/>
      <c r="U268" s="24"/>
      <c r="V268" s="24"/>
      <c r="W268" s="24"/>
      <c r="X268" s="24"/>
      <c r="Y268" s="24"/>
      <c r="Z268" s="24"/>
    </row>
    <row r="269" spans="1:26" ht="15.75" customHeight="1">
      <c r="A269" s="24" t="s">
        <v>766</v>
      </c>
      <c r="B269" s="24">
        <v>6.8164999999999996</v>
      </c>
      <c r="C269" s="24">
        <v>6.8484999999999996</v>
      </c>
      <c r="D269" s="24">
        <v>6.8484999999999996</v>
      </c>
      <c r="E269" s="24">
        <v>6.8164999999999996</v>
      </c>
      <c r="F269" s="3">
        <v>-5.4000000000000003E-3</v>
      </c>
      <c r="G269" s="3"/>
      <c r="H269" s="24"/>
      <c r="I269" s="24"/>
      <c r="J269" s="24"/>
      <c r="K269" s="24"/>
      <c r="L269" s="24"/>
      <c r="M269" s="24"/>
      <c r="N269" s="24"/>
      <c r="O269" s="24"/>
      <c r="P269" s="24"/>
      <c r="Q269" s="24"/>
      <c r="R269" s="24"/>
      <c r="S269" s="24"/>
      <c r="T269" s="24"/>
      <c r="U269" s="24"/>
      <c r="V269" s="24"/>
      <c r="W269" s="24"/>
      <c r="X269" s="24"/>
      <c r="Y269" s="24"/>
      <c r="Z269" s="24"/>
    </row>
    <row r="270" spans="1:26" ht="15.75" customHeight="1">
      <c r="A270" s="24" t="s">
        <v>776</v>
      </c>
      <c r="B270" s="24">
        <v>6.8532000000000002</v>
      </c>
      <c r="C270" s="24">
        <v>6.8442999999999996</v>
      </c>
      <c r="D270" s="24">
        <v>6.8623000000000003</v>
      </c>
      <c r="E270" s="24">
        <v>6.8437999999999999</v>
      </c>
      <c r="F270" s="3">
        <v>2.9999999999999997E-4</v>
      </c>
      <c r="G270" s="3"/>
      <c r="H270" s="24"/>
      <c r="I270" s="24"/>
      <c r="J270" s="24"/>
      <c r="K270" s="24"/>
      <c r="L270" s="24"/>
      <c r="M270" s="24"/>
      <c r="N270" s="24"/>
      <c r="O270" s="24"/>
      <c r="P270" s="24"/>
      <c r="Q270" s="24"/>
      <c r="R270" s="24"/>
      <c r="S270" s="24"/>
      <c r="T270" s="24"/>
      <c r="U270" s="24"/>
      <c r="V270" s="24"/>
      <c r="W270" s="24"/>
      <c r="X270" s="24"/>
      <c r="Y270" s="24"/>
      <c r="Z270" s="24"/>
    </row>
    <row r="271" spans="1:26" ht="15.75" customHeight="1">
      <c r="A271" s="24" t="s">
        <v>772</v>
      </c>
      <c r="B271" s="24">
        <v>6.851</v>
      </c>
      <c r="C271" s="24">
        <v>6.8506999999999998</v>
      </c>
      <c r="D271" s="24">
        <v>6.8531000000000004</v>
      </c>
      <c r="E271" s="24">
        <v>6.8440000000000003</v>
      </c>
      <c r="F271" s="3">
        <v>-2.5999999999999999E-3</v>
      </c>
      <c r="G271" s="3"/>
      <c r="H271" s="24"/>
      <c r="I271" s="24"/>
      <c r="J271" s="24"/>
      <c r="K271" s="24"/>
      <c r="L271" s="24"/>
      <c r="M271" s="24"/>
      <c r="N271" s="24"/>
      <c r="O271" s="24"/>
      <c r="P271" s="24"/>
      <c r="Q271" s="24"/>
      <c r="R271" s="24"/>
      <c r="S271" s="24"/>
      <c r="T271" s="24"/>
      <c r="U271" s="24"/>
      <c r="V271" s="24"/>
      <c r="W271" s="24"/>
      <c r="X271" s="24"/>
      <c r="Y271" s="24"/>
      <c r="Z271" s="24"/>
    </row>
    <row r="272" spans="1:26" ht="15.75" customHeight="1">
      <c r="A272" s="24" t="s">
        <v>782</v>
      </c>
      <c r="B272" s="24">
        <v>6.8692000000000002</v>
      </c>
      <c r="C272" s="24">
        <v>6.8686999999999996</v>
      </c>
      <c r="D272" s="24">
        <v>6.8737000000000004</v>
      </c>
      <c r="E272" s="24">
        <v>6.8639000000000001</v>
      </c>
      <c r="F272" s="3">
        <v>-4.0000000000000002E-4</v>
      </c>
      <c r="G272" s="3"/>
      <c r="H272" s="24"/>
      <c r="I272" s="24"/>
      <c r="J272" s="24"/>
      <c r="K272" s="24"/>
      <c r="L272" s="24"/>
      <c r="M272" s="24"/>
      <c r="N272" s="24"/>
      <c r="O272" s="24"/>
      <c r="P272" s="24"/>
      <c r="Q272" s="24"/>
      <c r="R272" s="24"/>
      <c r="S272" s="24"/>
      <c r="T272" s="24"/>
      <c r="U272" s="24"/>
      <c r="V272" s="24"/>
      <c r="W272" s="24"/>
      <c r="X272" s="24"/>
      <c r="Y272" s="24"/>
      <c r="Z272" s="24"/>
    </row>
    <row r="273" spans="1:26" ht="15.75" customHeight="1">
      <c r="A273" s="24" t="s">
        <v>822</v>
      </c>
      <c r="B273" s="24">
        <v>6.8719999999999999</v>
      </c>
      <c r="C273" s="24">
        <v>6.8639000000000001</v>
      </c>
      <c r="D273" s="24">
        <v>6.8838999999999997</v>
      </c>
      <c r="E273" s="24">
        <v>6.8639000000000001</v>
      </c>
      <c r="F273" s="3">
        <v>1.5E-3</v>
      </c>
      <c r="G273" s="3"/>
      <c r="H273" s="24"/>
      <c r="I273" s="24"/>
      <c r="J273" s="24"/>
      <c r="K273" s="24"/>
      <c r="L273" s="24"/>
      <c r="M273" s="24"/>
      <c r="N273" s="24"/>
      <c r="O273" s="24"/>
      <c r="P273" s="24"/>
      <c r="Q273" s="24"/>
      <c r="R273" s="24"/>
      <c r="S273" s="24"/>
      <c r="T273" s="24"/>
      <c r="U273" s="24"/>
      <c r="V273" s="24"/>
      <c r="W273" s="24"/>
      <c r="X273" s="24"/>
      <c r="Y273" s="24"/>
      <c r="Z273" s="24"/>
    </row>
    <row r="274" spans="1:26" ht="15.75" customHeight="1">
      <c r="A274" s="24" t="s">
        <v>780</v>
      </c>
      <c r="B274" s="24">
        <v>6.8620000000000001</v>
      </c>
      <c r="C274" s="24">
        <v>6.8631000000000002</v>
      </c>
      <c r="D274" s="24">
        <v>6.8693999999999997</v>
      </c>
      <c r="E274" s="24">
        <v>6.8506</v>
      </c>
      <c r="F274" s="3">
        <v>-2.3999999999999998E-3</v>
      </c>
      <c r="G274" s="3"/>
      <c r="H274" s="24"/>
      <c r="I274" s="24"/>
      <c r="J274" s="24"/>
      <c r="K274" s="24"/>
      <c r="L274" s="24"/>
      <c r="M274" s="24"/>
      <c r="N274" s="24"/>
      <c r="O274" s="24"/>
      <c r="P274" s="24"/>
      <c r="Q274" s="24"/>
      <c r="R274" s="24"/>
      <c r="S274" s="24"/>
      <c r="T274" s="24"/>
      <c r="U274" s="24"/>
      <c r="V274" s="24"/>
      <c r="W274" s="24"/>
      <c r="X274" s="24"/>
      <c r="Y274" s="24"/>
      <c r="Z274" s="24"/>
    </row>
    <row r="275" spans="1:26" ht="15.75" customHeight="1">
      <c r="A275" s="24" t="s">
        <v>790</v>
      </c>
      <c r="B275" s="24">
        <v>6.8784999999999998</v>
      </c>
      <c r="C275" s="24">
        <v>6.8784999999999998</v>
      </c>
      <c r="D275" s="24">
        <v>6.8784999999999998</v>
      </c>
      <c r="E275" s="24">
        <v>6.8784999999999998</v>
      </c>
      <c r="F275" s="3">
        <v>0</v>
      </c>
      <c r="G275" s="3"/>
      <c r="H275" s="24"/>
      <c r="I275" s="24"/>
      <c r="J275" s="24"/>
      <c r="K275" s="24"/>
      <c r="L275" s="24"/>
      <c r="M275" s="24"/>
      <c r="N275" s="24"/>
      <c r="O275" s="24"/>
      <c r="P275" s="24"/>
      <c r="Q275" s="24"/>
      <c r="R275" s="24"/>
      <c r="S275" s="24"/>
      <c r="T275" s="24"/>
      <c r="U275" s="24"/>
      <c r="V275" s="24"/>
      <c r="W275" s="24"/>
      <c r="X275" s="24"/>
      <c r="Y275" s="24"/>
      <c r="Z275" s="24"/>
    </row>
    <row r="276" spans="1:26" ht="15.75" customHeight="1">
      <c r="A276" s="24"/>
      <c r="B276" s="24"/>
      <c r="C276" s="24"/>
      <c r="D276" s="24"/>
      <c r="E276" s="24"/>
      <c r="F276" s="24"/>
      <c r="G276" s="3"/>
      <c r="H276" s="24"/>
      <c r="I276" s="24"/>
      <c r="J276" s="24"/>
      <c r="K276" s="24"/>
      <c r="L276" s="24"/>
      <c r="M276" s="24"/>
      <c r="N276" s="24"/>
      <c r="O276" s="24"/>
      <c r="P276" s="24"/>
      <c r="Q276" s="24"/>
      <c r="R276" s="24"/>
      <c r="S276" s="24"/>
      <c r="T276" s="24"/>
      <c r="U276" s="24"/>
      <c r="V276" s="24"/>
      <c r="W276" s="24"/>
      <c r="X276" s="24"/>
      <c r="Y276" s="24"/>
      <c r="Z276" s="24"/>
    </row>
    <row r="277" spans="1:26" ht="15.75" customHeight="1">
      <c r="A277" s="24"/>
      <c r="B277" s="24"/>
      <c r="C277" s="24"/>
      <c r="D277" s="24"/>
      <c r="E277" s="24"/>
      <c r="F277" s="24"/>
      <c r="G277" s="3"/>
      <c r="H277" s="24"/>
      <c r="I277" s="24"/>
      <c r="J277" s="24"/>
      <c r="K277" s="24"/>
      <c r="L277" s="24"/>
      <c r="M277" s="24"/>
      <c r="N277" s="24"/>
      <c r="O277" s="24"/>
      <c r="P277" s="24"/>
      <c r="Q277" s="24"/>
      <c r="R277" s="24"/>
      <c r="S277" s="24"/>
      <c r="T277" s="24"/>
      <c r="U277" s="24"/>
      <c r="V277" s="24"/>
      <c r="W277" s="24"/>
      <c r="X277" s="24"/>
      <c r="Y277" s="24"/>
      <c r="Z277" s="24"/>
    </row>
    <row r="278" spans="1:26" ht="15.75" customHeight="1">
      <c r="A278" s="24"/>
      <c r="B278" s="24"/>
      <c r="C278" s="24"/>
      <c r="D278" s="24"/>
      <c r="E278" s="24"/>
      <c r="F278" s="24"/>
      <c r="G278" s="3"/>
      <c r="H278" s="24"/>
      <c r="I278" s="24"/>
      <c r="J278" s="24"/>
      <c r="K278" s="24"/>
      <c r="L278" s="24"/>
      <c r="M278" s="24"/>
      <c r="N278" s="24"/>
      <c r="O278" s="24"/>
      <c r="P278" s="24"/>
      <c r="Q278" s="24"/>
      <c r="R278" s="24"/>
      <c r="S278" s="24"/>
      <c r="T278" s="24"/>
      <c r="U278" s="24"/>
      <c r="V278" s="24"/>
      <c r="W278" s="24"/>
      <c r="X278" s="24"/>
      <c r="Y278" s="24"/>
      <c r="Z278" s="24"/>
    </row>
    <row r="279" spans="1:26" ht="15.75" customHeight="1">
      <c r="A279" s="24"/>
      <c r="B279" s="24"/>
      <c r="C279" s="24"/>
      <c r="D279" s="24"/>
      <c r="E279" s="24"/>
      <c r="F279" s="24"/>
      <c r="G279" s="3"/>
      <c r="H279" s="24"/>
      <c r="I279" s="24"/>
      <c r="J279" s="24"/>
      <c r="K279" s="24"/>
      <c r="L279" s="24"/>
      <c r="M279" s="24"/>
      <c r="N279" s="24"/>
      <c r="O279" s="24"/>
      <c r="P279" s="24"/>
      <c r="Q279" s="24"/>
      <c r="R279" s="24"/>
      <c r="S279" s="24"/>
      <c r="T279" s="24"/>
      <c r="U279" s="24"/>
      <c r="V279" s="24"/>
      <c r="W279" s="24"/>
      <c r="X279" s="24"/>
      <c r="Y279" s="24"/>
      <c r="Z279" s="24"/>
    </row>
    <row r="280" spans="1:26" ht="15.75" customHeight="1">
      <c r="A280" s="24"/>
      <c r="B280" s="24"/>
      <c r="C280" s="24"/>
      <c r="D280" s="24"/>
      <c r="E280" s="24"/>
      <c r="F280" s="24"/>
      <c r="G280" s="3"/>
      <c r="H280" s="24"/>
      <c r="I280" s="24"/>
      <c r="J280" s="24"/>
      <c r="K280" s="24"/>
      <c r="L280" s="24"/>
      <c r="M280" s="24"/>
      <c r="N280" s="24"/>
      <c r="O280" s="24"/>
      <c r="P280" s="24"/>
      <c r="Q280" s="24"/>
      <c r="R280" s="24"/>
      <c r="S280" s="24"/>
      <c r="T280" s="24"/>
      <c r="U280" s="24"/>
      <c r="V280" s="24"/>
      <c r="W280" s="24"/>
      <c r="X280" s="24"/>
      <c r="Y280" s="24"/>
      <c r="Z280" s="24"/>
    </row>
    <row r="281" spans="1:26" ht="15.75" customHeight="1">
      <c r="A281" s="24"/>
      <c r="B281" s="24"/>
      <c r="C281" s="24"/>
      <c r="D281" s="24"/>
      <c r="E281" s="24"/>
      <c r="F281" s="24"/>
      <c r="G281" s="3"/>
      <c r="H281" s="24"/>
      <c r="I281" s="24"/>
      <c r="J281" s="24"/>
      <c r="K281" s="24"/>
      <c r="L281" s="24"/>
      <c r="M281" s="24"/>
      <c r="N281" s="24"/>
      <c r="O281" s="24"/>
      <c r="P281" s="24"/>
      <c r="Q281" s="24"/>
      <c r="R281" s="24"/>
      <c r="S281" s="24"/>
      <c r="T281" s="24"/>
      <c r="U281" s="24"/>
      <c r="V281" s="24"/>
      <c r="W281" s="24"/>
      <c r="X281" s="24"/>
      <c r="Y281" s="24"/>
      <c r="Z281" s="24"/>
    </row>
    <row r="282" spans="1:26" ht="15.75" customHeight="1">
      <c r="A282" s="24"/>
      <c r="B282" s="24"/>
      <c r="C282" s="24"/>
      <c r="D282" s="24"/>
      <c r="E282" s="24"/>
      <c r="F282" s="24"/>
      <c r="G282" s="3"/>
      <c r="H282" s="24"/>
      <c r="I282" s="24"/>
      <c r="J282" s="24"/>
      <c r="K282" s="24"/>
      <c r="L282" s="24"/>
      <c r="M282" s="24"/>
      <c r="N282" s="24"/>
      <c r="O282" s="24"/>
      <c r="P282" s="24"/>
      <c r="Q282" s="24"/>
      <c r="R282" s="24"/>
      <c r="S282" s="24"/>
      <c r="T282" s="24"/>
      <c r="U282" s="24"/>
      <c r="V282" s="24"/>
      <c r="W282" s="24"/>
      <c r="X282" s="24"/>
      <c r="Y282" s="24"/>
      <c r="Z282" s="24"/>
    </row>
    <row r="283" spans="1:26" ht="15.75" customHeight="1">
      <c r="A283" s="24"/>
      <c r="B283" s="24"/>
      <c r="C283" s="24"/>
      <c r="D283" s="24"/>
      <c r="E283" s="24"/>
      <c r="F283" s="24"/>
      <c r="G283" s="3"/>
      <c r="H283" s="24"/>
      <c r="I283" s="24"/>
      <c r="J283" s="24"/>
      <c r="K283" s="24"/>
      <c r="L283" s="24"/>
      <c r="M283" s="24"/>
      <c r="N283" s="24"/>
      <c r="O283" s="24"/>
      <c r="P283" s="24"/>
      <c r="Q283" s="24"/>
      <c r="R283" s="24"/>
      <c r="S283" s="24"/>
      <c r="T283" s="24"/>
      <c r="U283" s="24"/>
      <c r="V283" s="24"/>
      <c r="W283" s="24"/>
      <c r="X283" s="24"/>
      <c r="Y283" s="24"/>
      <c r="Z283" s="24"/>
    </row>
    <row r="284" spans="1:26" ht="15.75" customHeight="1">
      <c r="A284" s="24"/>
      <c r="B284" s="24"/>
      <c r="C284" s="24"/>
      <c r="D284" s="24"/>
      <c r="E284" s="24"/>
      <c r="F284" s="24"/>
      <c r="G284" s="3"/>
      <c r="H284" s="24"/>
      <c r="I284" s="24"/>
      <c r="J284" s="24"/>
      <c r="K284" s="24"/>
      <c r="L284" s="24"/>
      <c r="M284" s="24"/>
      <c r="N284" s="24"/>
      <c r="O284" s="24"/>
      <c r="P284" s="24"/>
      <c r="Q284" s="24"/>
      <c r="R284" s="24"/>
      <c r="S284" s="24"/>
      <c r="T284" s="24"/>
      <c r="U284" s="24"/>
      <c r="V284" s="24"/>
      <c r="W284" s="24"/>
      <c r="X284" s="24"/>
      <c r="Y284" s="24"/>
      <c r="Z284" s="24"/>
    </row>
    <row r="285" spans="1:26" ht="15.75" customHeight="1">
      <c r="A285" s="24"/>
      <c r="B285" s="24"/>
      <c r="C285" s="24"/>
      <c r="D285" s="24"/>
      <c r="E285" s="24"/>
      <c r="F285" s="24"/>
      <c r="G285" s="3"/>
      <c r="H285" s="24"/>
      <c r="I285" s="24"/>
      <c r="J285" s="24"/>
      <c r="K285" s="24"/>
      <c r="L285" s="24"/>
      <c r="M285" s="24"/>
      <c r="N285" s="24"/>
      <c r="O285" s="24"/>
      <c r="P285" s="24"/>
      <c r="Q285" s="24"/>
      <c r="R285" s="24"/>
      <c r="S285" s="24"/>
      <c r="T285" s="24"/>
      <c r="U285" s="24"/>
      <c r="V285" s="24"/>
      <c r="W285" s="24"/>
      <c r="X285" s="24"/>
      <c r="Y285" s="24"/>
      <c r="Z285" s="24"/>
    </row>
    <row r="286" spans="1:26" ht="15.75" customHeight="1">
      <c r="A286" s="24"/>
      <c r="B286" s="24"/>
      <c r="C286" s="24"/>
      <c r="D286" s="24"/>
      <c r="E286" s="24"/>
      <c r="F286" s="24"/>
      <c r="G286" s="3"/>
      <c r="H286" s="24"/>
      <c r="I286" s="24"/>
      <c r="J286" s="24"/>
      <c r="K286" s="24"/>
      <c r="L286" s="24"/>
      <c r="M286" s="24"/>
      <c r="N286" s="24"/>
      <c r="O286" s="24"/>
      <c r="P286" s="24"/>
      <c r="Q286" s="24"/>
      <c r="R286" s="24"/>
      <c r="S286" s="24"/>
      <c r="T286" s="24"/>
      <c r="U286" s="24"/>
      <c r="V286" s="24"/>
      <c r="W286" s="24"/>
      <c r="X286" s="24"/>
      <c r="Y286" s="24"/>
      <c r="Z286" s="24"/>
    </row>
    <row r="287" spans="1:26" ht="15.75" customHeight="1">
      <c r="A287" s="24"/>
      <c r="B287" s="24"/>
      <c r="C287" s="24"/>
      <c r="D287" s="24"/>
      <c r="E287" s="24"/>
      <c r="F287" s="24"/>
      <c r="G287" s="3"/>
      <c r="H287" s="24"/>
      <c r="I287" s="24"/>
      <c r="J287" s="24"/>
      <c r="K287" s="24"/>
      <c r="L287" s="24"/>
      <c r="M287" s="24"/>
      <c r="N287" s="24"/>
      <c r="O287" s="24"/>
      <c r="P287" s="24"/>
      <c r="Q287" s="24"/>
      <c r="R287" s="24"/>
      <c r="S287" s="24"/>
      <c r="T287" s="24"/>
      <c r="U287" s="24"/>
      <c r="V287" s="24"/>
      <c r="W287" s="24"/>
      <c r="X287" s="24"/>
      <c r="Y287" s="24"/>
      <c r="Z287" s="24"/>
    </row>
    <row r="288" spans="1:26" ht="15.75" customHeight="1">
      <c r="A288" s="24"/>
      <c r="B288" s="24"/>
      <c r="C288" s="24"/>
      <c r="D288" s="24"/>
      <c r="E288" s="24"/>
      <c r="F288" s="24"/>
      <c r="G288" s="3"/>
      <c r="H288" s="24"/>
      <c r="I288" s="24"/>
      <c r="J288" s="24"/>
      <c r="K288" s="24"/>
      <c r="L288" s="24"/>
      <c r="M288" s="24"/>
      <c r="N288" s="24"/>
      <c r="O288" s="24"/>
      <c r="P288" s="24"/>
      <c r="Q288" s="24"/>
      <c r="R288" s="24"/>
      <c r="S288" s="24"/>
      <c r="T288" s="24"/>
      <c r="U288" s="24"/>
      <c r="V288" s="24"/>
      <c r="W288" s="24"/>
      <c r="X288" s="24"/>
      <c r="Y288" s="24"/>
      <c r="Z288" s="24"/>
    </row>
    <row r="289" spans="1:26" ht="15.75" customHeight="1">
      <c r="A289" s="24"/>
      <c r="B289" s="24"/>
      <c r="C289" s="24"/>
      <c r="D289" s="24"/>
      <c r="E289" s="24"/>
      <c r="F289" s="24"/>
      <c r="G289" s="3"/>
      <c r="H289" s="24"/>
      <c r="I289" s="24"/>
      <c r="J289" s="24"/>
      <c r="K289" s="24"/>
      <c r="L289" s="24"/>
      <c r="M289" s="24"/>
      <c r="N289" s="24"/>
      <c r="O289" s="24"/>
      <c r="P289" s="24"/>
      <c r="Q289" s="24"/>
      <c r="R289" s="24"/>
      <c r="S289" s="24"/>
      <c r="T289" s="24"/>
      <c r="U289" s="24"/>
      <c r="V289" s="24"/>
      <c r="W289" s="24"/>
      <c r="X289" s="24"/>
      <c r="Y289" s="24"/>
      <c r="Z289" s="24"/>
    </row>
    <row r="290" spans="1:26" ht="15.75" customHeight="1">
      <c r="A290" s="24"/>
      <c r="B290" s="24"/>
      <c r="C290" s="24"/>
      <c r="D290" s="24"/>
      <c r="E290" s="24"/>
      <c r="F290" s="24"/>
      <c r="G290" s="3"/>
      <c r="H290" s="24"/>
      <c r="I290" s="24"/>
      <c r="J290" s="24"/>
      <c r="K290" s="24"/>
      <c r="L290" s="24"/>
      <c r="M290" s="24"/>
      <c r="N290" s="24"/>
      <c r="O290" s="24"/>
      <c r="P290" s="24"/>
      <c r="Q290" s="24"/>
      <c r="R290" s="24"/>
      <c r="S290" s="24"/>
      <c r="T290" s="24"/>
      <c r="U290" s="24"/>
      <c r="V290" s="24"/>
      <c r="W290" s="24"/>
      <c r="X290" s="24"/>
      <c r="Y290" s="24"/>
      <c r="Z290" s="24"/>
    </row>
    <row r="291" spans="1:26" ht="15.75" customHeight="1">
      <c r="A291" s="24"/>
      <c r="B291" s="24"/>
      <c r="C291" s="24"/>
      <c r="D291" s="24"/>
      <c r="E291" s="24"/>
      <c r="F291" s="24"/>
      <c r="G291" s="3"/>
      <c r="H291" s="24"/>
      <c r="I291" s="24"/>
      <c r="J291" s="24"/>
      <c r="K291" s="24"/>
      <c r="L291" s="24"/>
      <c r="M291" s="24"/>
      <c r="N291" s="24"/>
      <c r="O291" s="24"/>
      <c r="P291" s="24"/>
      <c r="Q291" s="24"/>
      <c r="R291" s="24"/>
      <c r="S291" s="24"/>
      <c r="T291" s="24"/>
      <c r="U291" s="24"/>
      <c r="V291" s="24"/>
      <c r="W291" s="24"/>
      <c r="X291" s="24"/>
      <c r="Y291" s="24"/>
      <c r="Z291" s="24"/>
    </row>
    <row r="292" spans="1:26" ht="15.75" customHeight="1">
      <c r="A292" s="24"/>
      <c r="B292" s="24"/>
      <c r="C292" s="24"/>
      <c r="D292" s="24"/>
      <c r="E292" s="24"/>
      <c r="F292" s="24"/>
      <c r="G292" s="3"/>
      <c r="H292" s="24"/>
      <c r="I292" s="24"/>
      <c r="J292" s="24"/>
      <c r="K292" s="24"/>
      <c r="L292" s="24"/>
      <c r="M292" s="24"/>
      <c r="N292" s="24"/>
      <c r="O292" s="24"/>
      <c r="P292" s="24"/>
      <c r="Q292" s="24"/>
      <c r="R292" s="24"/>
      <c r="S292" s="24"/>
      <c r="T292" s="24"/>
      <c r="U292" s="24"/>
      <c r="V292" s="24"/>
      <c r="W292" s="24"/>
      <c r="X292" s="24"/>
      <c r="Y292" s="24"/>
      <c r="Z292" s="24"/>
    </row>
    <row r="293" spans="1:26" ht="15.75" customHeight="1">
      <c r="A293" s="24"/>
      <c r="B293" s="24"/>
      <c r="C293" s="24"/>
      <c r="D293" s="24"/>
      <c r="E293" s="24"/>
      <c r="F293" s="24"/>
      <c r="G293" s="3"/>
      <c r="H293" s="24"/>
      <c r="I293" s="24"/>
      <c r="J293" s="24"/>
      <c r="K293" s="24"/>
      <c r="L293" s="24"/>
      <c r="M293" s="24"/>
      <c r="N293" s="24"/>
      <c r="O293" s="24"/>
      <c r="P293" s="24"/>
      <c r="Q293" s="24"/>
      <c r="R293" s="24"/>
      <c r="S293" s="24"/>
      <c r="T293" s="24"/>
      <c r="U293" s="24"/>
      <c r="V293" s="24"/>
      <c r="W293" s="24"/>
      <c r="X293" s="24"/>
      <c r="Y293" s="24"/>
      <c r="Z293" s="24"/>
    </row>
    <row r="294" spans="1:26" ht="15.75" customHeight="1">
      <c r="A294" s="24"/>
      <c r="B294" s="24"/>
      <c r="C294" s="24"/>
      <c r="D294" s="24"/>
      <c r="E294" s="24"/>
      <c r="F294" s="24"/>
      <c r="G294" s="3"/>
      <c r="H294" s="24"/>
      <c r="I294" s="24"/>
      <c r="J294" s="24"/>
      <c r="K294" s="24"/>
      <c r="L294" s="24"/>
      <c r="M294" s="24"/>
      <c r="N294" s="24"/>
      <c r="O294" s="24"/>
      <c r="P294" s="24"/>
      <c r="Q294" s="24"/>
      <c r="R294" s="24"/>
      <c r="S294" s="24"/>
      <c r="T294" s="24"/>
      <c r="U294" s="24"/>
      <c r="V294" s="24"/>
      <c r="W294" s="24"/>
      <c r="X294" s="24"/>
      <c r="Y294" s="24"/>
      <c r="Z294" s="24"/>
    </row>
    <row r="295" spans="1:26" ht="15.75" customHeight="1">
      <c r="A295" s="24"/>
      <c r="B295" s="24"/>
      <c r="C295" s="24"/>
      <c r="D295" s="24"/>
      <c r="E295" s="24"/>
      <c r="F295" s="24"/>
      <c r="G295" s="3"/>
      <c r="H295" s="24"/>
      <c r="I295" s="24"/>
      <c r="J295" s="24"/>
      <c r="K295" s="24"/>
      <c r="L295" s="24"/>
      <c r="M295" s="24"/>
      <c r="N295" s="24"/>
      <c r="O295" s="24"/>
      <c r="P295" s="24"/>
      <c r="Q295" s="24"/>
      <c r="R295" s="24"/>
      <c r="S295" s="24"/>
      <c r="T295" s="24"/>
      <c r="U295" s="24"/>
      <c r="V295" s="24"/>
      <c r="W295" s="24"/>
      <c r="X295" s="24"/>
      <c r="Y295" s="24"/>
      <c r="Z295" s="24"/>
    </row>
    <row r="296" spans="1:26" ht="15.75" customHeight="1">
      <c r="A296" s="24"/>
      <c r="B296" s="24"/>
      <c r="C296" s="24"/>
      <c r="D296" s="24"/>
      <c r="E296" s="24"/>
      <c r="F296" s="24"/>
      <c r="G296" s="3"/>
      <c r="H296" s="24"/>
      <c r="I296" s="24"/>
      <c r="J296" s="24"/>
      <c r="K296" s="24"/>
      <c r="L296" s="24"/>
      <c r="M296" s="24"/>
      <c r="N296" s="24"/>
      <c r="O296" s="24"/>
      <c r="P296" s="24"/>
      <c r="Q296" s="24"/>
      <c r="R296" s="24"/>
      <c r="S296" s="24"/>
      <c r="T296" s="24"/>
      <c r="U296" s="24"/>
      <c r="V296" s="24"/>
      <c r="W296" s="24"/>
      <c r="X296" s="24"/>
      <c r="Y296" s="24"/>
      <c r="Z296" s="24"/>
    </row>
    <row r="297" spans="1:26" ht="15.75" customHeight="1">
      <c r="A297" s="24"/>
      <c r="B297" s="24"/>
      <c r="C297" s="24"/>
      <c r="D297" s="24"/>
      <c r="E297" s="24"/>
      <c r="F297" s="24"/>
      <c r="G297" s="3"/>
      <c r="H297" s="24"/>
      <c r="I297" s="24"/>
      <c r="J297" s="24"/>
      <c r="K297" s="24"/>
      <c r="L297" s="24"/>
      <c r="M297" s="24"/>
      <c r="N297" s="24"/>
      <c r="O297" s="24"/>
      <c r="P297" s="24"/>
      <c r="Q297" s="24"/>
      <c r="R297" s="24"/>
      <c r="S297" s="24"/>
      <c r="T297" s="24"/>
      <c r="U297" s="24"/>
      <c r="V297" s="24"/>
      <c r="W297" s="24"/>
      <c r="X297" s="24"/>
      <c r="Y297" s="24"/>
      <c r="Z297" s="24"/>
    </row>
    <row r="298" spans="1:26" ht="15.75" customHeight="1">
      <c r="A298" s="24"/>
      <c r="B298" s="24"/>
      <c r="C298" s="24"/>
      <c r="D298" s="24"/>
      <c r="E298" s="24"/>
      <c r="F298" s="24"/>
      <c r="G298" s="3"/>
      <c r="H298" s="24"/>
      <c r="I298" s="24"/>
      <c r="J298" s="24"/>
      <c r="K298" s="24"/>
      <c r="L298" s="24"/>
      <c r="M298" s="24"/>
      <c r="N298" s="24"/>
      <c r="O298" s="24"/>
      <c r="P298" s="24"/>
      <c r="Q298" s="24"/>
      <c r="R298" s="24"/>
      <c r="S298" s="24"/>
      <c r="T298" s="24"/>
      <c r="U298" s="24"/>
      <c r="V298" s="24"/>
      <c r="W298" s="24"/>
      <c r="X298" s="24"/>
      <c r="Y298" s="24"/>
      <c r="Z298" s="24"/>
    </row>
    <row r="299" spans="1:26" ht="15.75" customHeight="1">
      <c r="A299" s="24"/>
      <c r="B299" s="24"/>
      <c r="C299" s="24"/>
      <c r="D299" s="24"/>
      <c r="E299" s="24"/>
      <c r="F299" s="24"/>
      <c r="G299" s="3"/>
      <c r="H299" s="24"/>
      <c r="I299" s="24"/>
      <c r="J299" s="24"/>
      <c r="K299" s="24"/>
      <c r="L299" s="24"/>
      <c r="M299" s="24"/>
      <c r="N299" s="24"/>
      <c r="O299" s="24"/>
      <c r="P299" s="24"/>
      <c r="Q299" s="24"/>
      <c r="R299" s="24"/>
      <c r="S299" s="24"/>
      <c r="T299" s="24"/>
      <c r="U299" s="24"/>
      <c r="V299" s="24"/>
      <c r="W299" s="24"/>
      <c r="X299" s="24"/>
      <c r="Y299" s="24"/>
      <c r="Z299" s="24"/>
    </row>
    <row r="300" spans="1:26" ht="15.75" customHeight="1">
      <c r="A300" s="24"/>
      <c r="B300" s="24"/>
      <c r="C300" s="24"/>
      <c r="D300" s="24"/>
      <c r="E300" s="24"/>
      <c r="F300" s="24"/>
      <c r="G300" s="3"/>
      <c r="H300" s="24"/>
      <c r="I300" s="24"/>
      <c r="J300" s="24"/>
      <c r="K300" s="24"/>
      <c r="L300" s="24"/>
      <c r="M300" s="24"/>
      <c r="N300" s="24"/>
      <c r="O300" s="24"/>
      <c r="P300" s="24"/>
      <c r="Q300" s="24"/>
      <c r="R300" s="24"/>
      <c r="S300" s="24"/>
      <c r="T300" s="24"/>
      <c r="U300" s="24"/>
      <c r="V300" s="24"/>
      <c r="W300" s="24"/>
      <c r="X300" s="24"/>
      <c r="Y300" s="24"/>
      <c r="Z300" s="24"/>
    </row>
    <row r="301" spans="1:26" ht="15.75" customHeight="1">
      <c r="A301" s="24"/>
      <c r="B301" s="24"/>
      <c r="C301" s="24"/>
      <c r="D301" s="24"/>
      <c r="E301" s="24"/>
      <c r="F301" s="24"/>
      <c r="G301" s="3"/>
      <c r="H301" s="24"/>
      <c r="I301" s="24"/>
      <c r="J301" s="24"/>
      <c r="K301" s="24"/>
      <c r="L301" s="24"/>
      <c r="M301" s="24"/>
      <c r="N301" s="24"/>
      <c r="O301" s="24"/>
      <c r="P301" s="24"/>
      <c r="Q301" s="24"/>
      <c r="R301" s="24"/>
      <c r="S301" s="24"/>
      <c r="T301" s="24"/>
      <c r="U301" s="24"/>
      <c r="V301" s="24"/>
      <c r="W301" s="24"/>
      <c r="X301" s="24"/>
      <c r="Y301" s="24"/>
      <c r="Z301" s="24"/>
    </row>
    <row r="302" spans="1:26" ht="15.75" customHeight="1">
      <c r="A302" s="24"/>
      <c r="B302" s="24"/>
      <c r="C302" s="24"/>
      <c r="D302" s="24"/>
      <c r="E302" s="24"/>
      <c r="F302" s="24"/>
      <c r="G302" s="3"/>
      <c r="H302" s="24"/>
      <c r="I302" s="24"/>
      <c r="J302" s="24"/>
      <c r="K302" s="24"/>
      <c r="L302" s="24"/>
      <c r="M302" s="24"/>
      <c r="N302" s="24"/>
      <c r="O302" s="24"/>
      <c r="P302" s="24"/>
      <c r="Q302" s="24"/>
      <c r="R302" s="24"/>
      <c r="S302" s="24"/>
      <c r="T302" s="24"/>
      <c r="U302" s="24"/>
      <c r="V302" s="24"/>
      <c r="W302" s="24"/>
      <c r="X302" s="24"/>
      <c r="Y302" s="24"/>
      <c r="Z302" s="24"/>
    </row>
    <row r="303" spans="1:26" ht="15.75" customHeight="1">
      <c r="A303" s="24"/>
      <c r="B303" s="24"/>
      <c r="C303" s="24"/>
      <c r="D303" s="24"/>
      <c r="E303" s="24"/>
      <c r="F303" s="24"/>
      <c r="G303" s="3"/>
      <c r="H303" s="24"/>
      <c r="I303" s="24"/>
      <c r="J303" s="24"/>
      <c r="K303" s="24"/>
      <c r="L303" s="24"/>
      <c r="M303" s="24"/>
      <c r="N303" s="24"/>
      <c r="O303" s="24"/>
      <c r="P303" s="24"/>
      <c r="Q303" s="24"/>
      <c r="R303" s="24"/>
      <c r="S303" s="24"/>
      <c r="T303" s="24"/>
      <c r="U303" s="24"/>
      <c r="V303" s="24"/>
      <c r="W303" s="24"/>
      <c r="X303" s="24"/>
      <c r="Y303" s="24"/>
      <c r="Z303" s="24"/>
    </row>
    <row r="304" spans="1:26" ht="15.75" customHeight="1">
      <c r="A304" s="24"/>
      <c r="B304" s="24"/>
      <c r="C304" s="24"/>
      <c r="D304" s="24"/>
      <c r="E304" s="24"/>
      <c r="F304" s="24"/>
      <c r="G304" s="3"/>
      <c r="H304" s="24"/>
      <c r="I304" s="24"/>
      <c r="J304" s="24"/>
      <c r="K304" s="24"/>
      <c r="L304" s="24"/>
      <c r="M304" s="24"/>
      <c r="N304" s="24"/>
      <c r="O304" s="24"/>
      <c r="P304" s="24"/>
      <c r="Q304" s="24"/>
      <c r="R304" s="24"/>
      <c r="S304" s="24"/>
      <c r="T304" s="24"/>
      <c r="U304" s="24"/>
      <c r="V304" s="24"/>
      <c r="W304" s="24"/>
      <c r="X304" s="24"/>
      <c r="Y304" s="24"/>
      <c r="Z304" s="24"/>
    </row>
    <row r="305" spans="1:26" ht="15.75" customHeight="1">
      <c r="A305" s="24"/>
      <c r="B305" s="24"/>
      <c r="C305" s="24"/>
      <c r="D305" s="24"/>
      <c r="E305" s="24"/>
      <c r="F305" s="24"/>
      <c r="G305" s="3"/>
      <c r="H305" s="24"/>
      <c r="I305" s="24"/>
      <c r="J305" s="24"/>
      <c r="K305" s="24"/>
      <c r="L305" s="24"/>
      <c r="M305" s="24"/>
      <c r="N305" s="24"/>
      <c r="O305" s="24"/>
      <c r="P305" s="24"/>
      <c r="Q305" s="24"/>
      <c r="R305" s="24"/>
      <c r="S305" s="24"/>
      <c r="T305" s="24"/>
      <c r="U305" s="24"/>
      <c r="V305" s="24"/>
      <c r="W305" s="24"/>
      <c r="X305" s="24"/>
      <c r="Y305" s="24"/>
      <c r="Z305" s="24"/>
    </row>
    <row r="306" spans="1:26" ht="15.75" customHeight="1">
      <c r="A306" s="24"/>
      <c r="B306" s="24"/>
      <c r="C306" s="24"/>
      <c r="D306" s="24"/>
      <c r="E306" s="24"/>
      <c r="F306" s="24"/>
      <c r="G306" s="3"/>
      <c r="H306" s="24"/>
      <c r="I306" s="24"/>
      <c r="J306" s="24"/>
      <c r="K306" s="24"/>
      <c r="L306" s="24"/>
      <c r="M306" s="24"/>
      <c r="N306" s="24"/>
      <c r="O306" s="24"/>
      <c r="P306" s="24"/>
      <c r="Q306" s="24"/>
      <c r="R306" s="24"/>
      <c r="S306" s="24"/>
      <c r="T306" s="24"/>
      <c r="U306" s="24"/>
      <c r="V306" s="24"/>
      <c r="W306" s="24"/>
      <c r="X306" s="24"/>
      <c r="Y306" s="24"/>
      <c r="Z306" s="24"/>
    </row>
    <row r="307" spans="1:26" ht="15.75" customHeight="1">
      <c r="A307" s="24"/>
      <c r="B307" s="24"/>
      <c r="C307" s="24"/>
      <c r="D307" s="24"/>
      <c r="E307" s="24"/>
      <c r="F307" s="24"/>
      <c r="G307" s="3"/>
      <c r="H307" s="24"/>
      <c r="I307" s="24"/>
      <c r="J307" s="24"/>
      <c r="K307" s="24"/>
      <c r="L307" s="24"/>
      <c r="M307" s="24"/>
      <c r="N307" s="24"/>
      <c r="O307" s="24"/>
      <c r="P307" s="24"/>
      <c r="Q307" s="24"/>
      <c r="R307" s="24"/>
      <c r="S307" s="24"/>
      <c r="T307" s="24"/>
      <c r="U307" s="24"/>
      <c r="V307" s="24"/>
      <c r="W307" s="24"/>
      <c r="X307" s="24"/>
      <c r="Y307" s="24"/>
      <c r="Z307" s="24"/>
    </row>
    <row r="308" spans="1:26" ht="15.75" customHeight="1">
      <c r="A308" s="24"/>
      <c r="B308" s="24"/>
      <c r="C308" s="24"/>
      <c r="D308" s="24"/>
      <c r="E308" s="24"/>
      <c r="F308" s="24"/>
      <c r="G308" s="3"/>
      <c r="H308" s="24"/>
      <c r="I308" s="24"/>
      <c r="J308" s="24"/>
      <c r="K308" s="24"/>
      <c r="L308" s="24"/>
      <c r="M308" s="24"/>
      <c r="N308" s="24"/>
      <c r="O308" s="24"/>
      <c r="P308" s="24"/>
      <c r="Q308" s="24"/>
      <c r="R308" s="24"/>
      <c r="S308" s="24"/>
      <c r="T308" s="24"/>
      <c r="U308" s="24"/>
      <c r="V308" s="24"/>
      <c r="W308" s="24"/>
      <c r="X308" s="24"/>
      <c r="Y308" s="24"/>
      <c r="Z308" s="24"/>
    </row>
    <row r="309" spans="1:26" ht="15.75" customHeight="1">
      <c r="A309" s="24"/>
      <c r="B309" s="24"/>
      <c r="C309" s="24"/>
      <c r="D309" s="24"/>
      <c r="E309" s="24"/>
      <c r="F309" s="24"/>
      <c r="G309" s="3"/>
      <c r="H309" s="24"/>
      <c r="I309" s="24"/>
      <c r="J309" s="24"/>
      <c r="K309" s="24"/>
      <c r="L309" s="24"/>
      <c r="M309" s="24"/>
      <c r="N309" s="24"/>
      <c r="O309" s="24"/>
      <c r="P309" s="24"/>
      <c r="Q309" s="24"/>
      <c r="R309" s="24"/>
      <c r="S309" s="24"/>
      <c r="T309" s="24"/>
      <c r="U309" s="24"/>
      <c r="V309" s="24"/>
      <c r="W309" s="24"/>
      <c r="X309" s="24"/>
      <c r="Y309" s="24"/>
      <c r="Z309" s="24"/>
    </row>
    <row r="310" spans="1:26" ht="15.75" customHeight="1">
      <c r="A310" s="24"/>
      <c r="B310" s="24"/>
      <c r="C310" s="24"/>
      <c r="D310" s="24"/>
      <c r="E310" s="24"/>
      <c r="F310" s="24"/>
      <c r="G310" s="3"/>
      <c r="H310" s="24"/>
      <c r="I310" s="24"/>
      <c r="J310" s="24"/>
      <c r="K310" s="24"/>
      <c r="L310" s="24"/>
      <c r="M310" s="24"/>
      <c r="N310" s="24"/>
      <c r="O310" s="24"/>
      <c r="P310" s="24"/>
      <c r="Q310" s="24"/>
      <c r="R310" s="24"/>
      <c r="S310" s="24"/>
      <c r="T310" s="24"/>
      <c r="U310" s="24"/>
      <c r="V310" s="24"/>
      <c r="W310" s="24"/>
      <c r="X310" s="24"/>
      <c r="Y310" s="24"/>
      <c r="Z310" s="24"/>
    </row>
    <row r="311" spans="1:26" ht="15.75" customHeight="1">
      <c r="A311" s="24"/>
      <c r="B311" s="24"/>
      <c r="C311" s="24"/>
      <c r="D311" s="24"/>
      <c r="E311" s="24"/>
      <c r="F311" s="24"/>
      <c r="G311" s="3"/>
      <c r="H311" s="24"/>
      <c r="I311" s="24"/>
      <c r="J311" s="24"/>
      <c r="K311" s="24"/>
      <c r="L311" s="24"/>
      <c r="M311" s="24"/>
      <c r="N311" s="24"/>
      <c r="O311" s="24"/>
      <c r="P311" s="24"/>
      <c r="Q311" s="24"/>
      <c r="R311" s="24"/>
      <c r="S311" s="24"/>
      <c r="T311" s="24"/>
      <c r="U311" s="24"/>
      <c r="V311" s="24"/>
      <c r="W311" s="24"/>
      <c r="X311" s="24"/>
      <c r="Y311" s="24"/>
      <c r="Z311" s="24"/>
    </row>
    <row r="312" spans="1:26" ht="15.75" customHeight="1">
      <c r="A312" s="24"/>
      <c r="B312" s="24"/>
      <c r="C312" s="24"/>
      <c r="D312" s="24"/>
      <c r="E312" s="24"/>
      <c r="F312" s="24"/>
      <c r="G312" s="3"/>
      <c r="H312" s="24"/>
      <c r="I312" s="24"/>
      <c r="J312" s="24"/>
      <c r="K312" s="24"/>
      <c r="L312" s="24"/>
      <c r="M312" s="24"/>
      <c r="N312" s="24"/>
      <c r="O312" s="24"/>
      <c r="P312" s="24"/>
      <c r="Q312" s="24"/>
      <c r="R312" s="24"/>
      <c r="S312" s="24"/>
      <c r="T312" s="24"/>
      <c r="U312" s="24"/>
      <c r="V312" s="24"/>
      <c r="W312" s="24"/>
      <c r="X312" s="24"/>
      <c r="Y312" s="24"/>
      <c r="Z312" s="24"/>
    </row>
    <row r="313" spans="1:26" ht="15.75" customHeight="1">
      <c r="A313" s="24"/>
      <c r="B313" s="24"/>
      <c r="C313" s="24"/>
      <c r="D313" s="24"/>
      <c r="E313" s="24"/>
      <c r="F313" s="24"/>
      <c r="G313" s="3"/>
      <c r="H313" s="24"/>
      <c r="I313" s="24"/>
      <c r="J313" s="24"/>
      <c r="K313" s="24"/>
      <c r="L313" s="24"/>
      <c r="M313" s="24"/>
      <c r="N313" s="24"/>
      <c r="O313" s="24"/>
      <c r="P313" s="24"/>
      <c r="Q313" s="24"/>
      <c r="R313" s="24"/>
      <c r="S313" s="24"/>
      <c r="T313" s="24"/>
      <c r="U313" s="24"/>
      <c r="V313" s="24"/>
      <c r="W313" s="24"/>
      <c r="X313" s="24"/>
      <c r="Y313" s="24"/>
      <c r="Z313" s="24"/>
    </row>
    <row r="314" spans="1:26" ht="15.75" customHeight="1">
      <c r="A314" s="24"/>
      <c r="B314" s="24"/>
      <c r="C314" s="24"/>
      <c r="D314" s="24"/>
      <c r="E314" s="24"/>
      <c r="F314" s="24"/>
      <c r="G314" s="3"/>
      <c r="H314" s="24"/>
      <c r="I314" s="24"/>
      <c r="J314" s="24"/>
      <c r="K314" s="24"/>
      <c r="L314" s="24"/>
      <c r="M314" s="24"/>
      <c r="N314" s="24"/>
      <c r="O314" s="24"/>
      <c r="P314" s="24"/>
      <c r="Q314" s="24"/>
      <c r="R314" s="24"/>
      <c r="S314" s="24"/>
      <c r="T314" s="24"/>
      <c r="U314" s="24"/>
      <c r="V314" s="24"/>
      <c r="W314" s="24"/>
      <c r="X314" s="24"/>
      <c r="Y314" s="24"/>
      <c r="Z314" s="24"/>
    </row>
    <row r="315" spans="1:26" ht="15.75" customHeight="1">
      <c r="A315" s="24"/>
      <c r="B315" s="24"/>
      <c r="C315" s="24"/>
      <c r="D315" s="24"/>
      <c r="E315" s="24"/>
      <c r="F315" s="24"/>
      <c r="G315" s="3"/>
      <c r="H315" s="24"/>
      <c r="I315" s="24"/>
      <c r="J315" s="24"/>
      <c r="K315" s="24"/>
      <c r="L315" s="24"/>
      <c r="M315" s="24"/>
      <c r="N315" s="24"/>
      <c r="O315" s="24"/>
      <c r="P315" s="24"/>
      <c r="Q315" s="24"/>
      <c r="R315" s="24"/>
      <c r="S315" s="24"/>
      <c r="T315" s="24"/>
      <c r="U315" s="24"/>
      <c r="V315" s="24"/>
      <c r="W315" s="24"/>
      <c r="X315" s="24"/>
      <c r="Y315" s="24"/>
      <c r="Z315" s="24"/>
    </row>
    <row r="316" spans="1:26" ht="15.75" customHeight="1">
      <c r="A316" s="24"/>
      <c r="B316" s="24"/>
      <c r="C316" s="24"/>
      <c r="D316" s="24"/>
      <c r="E316" s="24"/>
      <c r="F316" s="24"/>
      <c r="G316" s="3"/>
      <c r="H316" s="24"/>
      <c r="I316" s="24"/>
      <c r="J316" s="24"/>
      <c r="K316" s="24"/>
      <c r="L316" s="24"/>
      <c r="M316" s="24"/>
      <c r="N316" s="24"/>
      <c r="O316" s="24"/>
      <c r="P316" s="24"/>
      <c r="Q316" s="24"/>
      <c r="R316" s="24"/>
      <c r="S316" s="24"/>
      <c r="T316" s="24"/>
      <c r="U316" s="24"/>
      <c r="V316" s="24"/>
      <c r="W316" s="24"/>
      <c r="X316" s="24"/>
      <c r="Y316" s="24"/>
      <c r="Z316" s="24"/>
    </row>
    <row r="317" spans="1:26" ht="15.75" customHeight="1">
      <c r="A317" s="24"/>
      <c r="B317" s="24"/>
      <c r="C317" s="24"/>
      <c r="D317" s="24"/>
      <c r="E317" s="24"/>
      <c r="F317" s="24"/>
      <c r="G317" s="3"/>
      <c r="H317" s="24"/>
      <c r="I317" s="24"/>
      <c r="J317" s="24"/>
      <c r="K317" s="24"/>
      <c r="L317" s="24"/>
      <c r="M317" s="24"/>
      <c r="N317" s="24"/>
      <c r="O317" s="24"/>
      <c r="P317" s="24"/>
      <c r="Q317" s="24"/>
      <c r="R317" s="24"/>
      <c r="S317" s="24"/>
      <c r="T317" s="24"/>
      <c r="U317" s="24"/>
      <c r="V317" s="24"/>
      <c r="W317" s="24"/>
      <c r="X317" s="24"/>
      <c r="Y317" s="24"/>
      <c r="Z317" s="24"/>
    </row>
    <row r="318" spans="1:26" ht="15.75" customHeight="1">
      <c r="A318" s="24"/>
      <c r="B318" s="24"/>
      <c r="C318" s="24"/>
      <c r="D318" s="24"/>
      <c r="E318" s="24"/>
      <c r="F318" s="24"/>
      <c r="G318" s="3"/>
      <c r="H318" s="24"/>
      <c r="I318" s="24"/>
      <c r="J318" s="24"/>
      <c r="K318" s="24"/>
      <c r="L318" s="24"/>
      <c r="M318" s="24"/>
      <c r="N318" s="24"/>
      <c r="O318" s="24"/>
      <c r="P318" s="24"/>
      <c r="Q318" s="24"/>
      <c r="R318" s="24"/>
      <c r="S318" s="24"/>
      <c r="T318" s="24"/>
      <c r="U318" s="24"/>
      <c r="V318" s="24"/>
      <c r="W318" s="24"/>
      <c r="X318" s="24"/>
      <c r="Y318" s="24"/>
      <c r="Z318" s="24"/>
    </row>
    <row r="319" spans="1:26" ht="15.75" customHeight="1">
      <c r="A319" s="24"/>
      <c r="B319" s="24"/>
      <c r="C319" s="24"/>
      <c r="D319" s="24"/>
      <c r="E319" s="24"/>
      <c r="F319" s="24"/>
      <c r="G319" s="3"/>
      <c r="H319" s="24"/>
      <c r="I319" s="24"/>
      <c r="J319" s="24"/>
      <c r="K319" s="24"/>
      <c r="L319" s="24"/>
      <c r="M319" s="24"/>
      <c r="N319" s="24"/>
      <c r="O319" s="24"/>
      <c r="P319" s="24"/>
      <c r="Q319" s="24"/>
      <c r="R319" s="24"/>
      <c r="S319" s="24"/>
      <c r="T319" s="24"/>
      <c r="U319" s="24"/>
      <c r="V319" s="24"/>
      <c r="W319" s="24"/>
      <c r="X319" s="24"/>
      <c r="Y319" s="24"/>
      <c r="Z319" s="24"/>
    </row>
    <row r="320" spans="1:26" ht="15.75" customHeight="1">
      <c r="A320" s="24"/>
      <c r="B320" s="24"/>
      <c r="C320" s="24"/>
      <c r="D320" s="24"/>
      <c r="E320" s="24"/>
      <c r="F320" s="24"/>
      <c r="G320" s="3"/>
      <c r="H320" s="24"/>
      <c r="I320" s="24"/>
      <c r="J320" s="24"/>
      <c r="K320" s="24"/>
      <c r="L320" s="24"/>
      <c r="M320" s="24"/>
      <c r="N320" s="24"/>
      <c r="O320" s="24"/>
      <c r="P320" s="24"/>
      <c r="Q320" s="24"/>
      <c r="R320" s="24"/>
      <c r="S320" s="24"/>
      <c r="T320" s="24"/>
      <c r="U320" s="24"/>
      <c r="V320" s="24"/>
      <c r="W320" s="24"/>
      <c r="X320" s="24"/>
      <c r="Y320" s="24"/>
      <c r="Z320" s="24"/>
    </row>
    <row r="321" spans="1:26" ht="15.75" customHeight="1">
      <c r="A321" s="24"/>
      <c r="B321" s="24"/>
      <c r="C321" s="24"/>
      <c r="D321" s="24"/>
      <c r="E321" s="24"/>
      <c r="F321" s="24"/>
      <c r="G321" s="3"/>
      <c r="H321" s="24"/>
      <c r="I321" s="24"/>
      <c r="J321" s="24"/>
      <c r="K321" s="24"/>
      <c r="L321" s="24"/>
      <c r="M321" s="24"/>
      <c r="N321" s="24"/>
      <c r="O321" s="24"/>
      <c r="P321" s="24"/>
      <c r="Q321" s="24"/>
      <c r="R321" s="24"/>
      <c r="S321" s="24"/>
      <c r="T321" s="24"/>
      <c r="U321" s="24"/>
      <c r="V321" s="24"/>
      <c r="W321" s="24"/>
      <c r="X321" s="24"/>
      <c r="Y321" s="24"/>
      <c r="Z321" s="24"/>
    </row>
    <row r="322" spans="1:26" ht="15.75" customHeight="1">
      <c r="A322" s="24"/>
      <c r="B322" s="24"/>
      <c r="C322" s="24"/>
      <c r="D322" s="24"/>
      <c r="E322" s="24"/>
      <c r="F322" s="24"/>
      <c r="G322" s="3"/>
      <c r="H322" s="24"/>
      <c r="I322" s="24"/>
      <c r="J322" s="24"/>
      <c r="K322" s="24"/>
      <c r="L322" s="24"/>
      <c r="M322" s="24"/>
      <c r="N322" s="24"/>
      <c r="O322" s="24"/>
      <c r="P322" s="24"/>
      <c r="Q322" s="24"/>
      <c r="R322" s="24"/>
      <c r="S322" s="24"/>
      <c r="T322" s="24"/>
      <c r="U322" s="24"/>
      <c r="V322" s="24"/>
      <c r="W322" s="24"/>
      <c r="X322" s="24"/>
      <c r="Y322" s="24"/>
      <c r="Z322" s="24"/>
    </row>
    <row r="323" spans="1:26" ht="15.75" customHeight="1">
      <c r="A323" s="24"/>
      <c r="B323" s="24"/>
      <c r="C323" s="24"/>
      <c r="D323" s="24"/>
      <c r="E323" s="24"/>
      <c r="F323" s="24"/>
      <c r="G323" s="3"/>
      <c r="H323" s="24"/>
      <c r="I323" s="24"/>
      <c r="J323" s="24"/>
      <c r="K323" s="24"/>
      <c r="L323" s="24"/>
      <c r="M323" s="24"/>
      <c r="N323" s="24"/>
      <c r="O323" s="24"/>
      <c r="P323" s="24"/>
      <c r="Q323" s="24"/>
      <c r="R323" s="24"/>
      <c r="S323" s="24"/>
      <c r="T323" s="24"/>
      <c r="U323" s="24"/>
      <c r="V323" s="24"/>
      <c r="W323" s="24"/>
      <c r="X323" s="24"/>
      <c r="Y323" s="24"/>
      <c r="Z323" s="24"/>
    </row>
    <row r="324" spans="1:26" ht="15.75" customHeight="1">
      <c r="A324" s="24"/>
      <c r="B324" s="24"/>
      <c r="C324" s="24"/>
      <c r="D324" s="24"/>
      <c r="E324" s="24"/>
      <c r="F324" s="24"/>
      <c r="G324" s="3"/>
      <c r="H324" s="24"/>
      <c r="I324" s="24"/>
      <c r="J324" s="24"/>
      <c r="K324" s="24"/>
      <c r="L324" s="24"/>
      <c r="M324" s="24"/>
      <c r="N324" s="24"/>
      <c r="O324" s="24"/>
      <c r="P324" s="24"/>
      <c r="Q324" s="24"/>
      <c r="R324" s="24"/>
      <c r="S324" s="24"/>
      <c r="T324" s="24"/>
      <c r="U324" s="24"/>
      <c r="V324" s="24"/>
      <c r="W324" s="24"/>
      <c r="X324" s="24"/>
      <c r="Y324" s="24"/>
      <c r="Z324" s="24"/>
    </row>
    <row r="325" spans="1:26" ht="15.75" customHeight="1">
      <c r="A325" s="24"/>
      <c r="B325" s="24"/>
      <c r="C325" s="24"/>
      <c r="D325" s="24"/>
      <c r="E325" s="24"/>
      <c r="F325" s="24"/>
      <c r="G325" s="3"/>
      <c r="H325" s="24"/>
      <c r="I325" s="24"/>
      <c r="J325" s="24"/>
      <c r="K325" s="24"/>
      <c r="L325" s="24"/>
      <c r="M325" s="24"/>
      <c r="N325" s="24"/>
      <c r="O325" s="24"/>
      <c r="P325" s="24"/>
      <c r="Q325" s="24"/>
      <c r="R325" s="24"/>
      <c r="S325" s="24"/>
      <c r="T325" s="24"/>
      <c r="U325" s="24"/>
      <c r="V325" s="24"/>
      <c r="W325" s="24"/>
      <c r="X325" s="24"/>
      <c r="Y325" s="24"/>
      <c r="Z325" s="24"/>
    </row>
    <row r="326" spans="1:26" ht="15.75" customHeight="1">
      <c r="A326" s="24"/>
      <c r="B326" s="24"/>
      <c r="C326" s="24"/>
      <c r="D326" s="24"/>
      <c r="E326" s="24"/>
      <c r="F326" s="24"/>
      <c r="G326" s="3"/>
      <c r="H326" s="24"/>
      <c r="I326" s="24"/>
      <c r="J326" s="24"/>
      <c r="K326" s="24"/>
      <c r="L326" s="24"/>
      <c r="M326" s="24"/>
      <c r="N326" s="24"/>
      <c r="O326" s="24"/>
      <c r="P326" s="24"/>
      <c r="Q326" s="24"/>
      <c r="R326" s="24"/>
      <c r="S326" s="24"/>
      <c r="T326" s="24"/>
      <c r="U326" s="24"/>
      <c r="V326" s="24"/>
      <c r="W326" s="24"/>
      <c r="X326" s="24"/>
      <c r="Y326" s="24"/>
      <c r="Z326" s="24"/>
    </row>
    <row r="327" spans="1:26" ht="15.75" customHeight="1">
      <c r="A327" s="24"/>
      <c r="B327" s="24"/>
      <c r="C327" s="24"/>
      <c r="D327" s="24"/>
      <c r="E327" s="24"/>
      <c r="F327" s="24"/>
      <c r="G327" s="3"/>
      <c r="H327" s="24"/>
      <c r="I327" s="24"/>
      <c r="J327" s="24"/>
      <c r="K327" s="24"/>
      <c r="L327" s="24"/>
      <c r="M327" s="24"/>
      <c r="N327" s="24"/>
      <c r="O327" s="24"/>
      <c r="P327" s="24"/>
      <c r="Q327" s="24"/>
      <c r="R327" s="24"/>
      <c r="S327" s="24"/>
      <c r="T327" s="24"/>
      <c r="U327" s="24"/>
      <c r="V327" s="24"/>
      <c r="W327" s="24"/>
      <c r="X327" s="24"/>
      <c r="Y327" s="24"/>
      <c r="Z327" s="24"/>
    </row>
    <row r="328" spans="1:26" ht="15.75" customHeight="1">
      <c r="A328" s="24"/>
      <c r="B328" s="24"/>
      <c r="C328" s="24"/>
      <c r="D328" s="24"/>
      <c r="E328" s="24"/>
      <c r="F328" s="24"/>
      <c r="G328" s="3"/>
      <c r="H328" s="24"/>
      <c r="I328" s="24"/>
      <c r="J328" s="24"/>
      <c r="K328" s="24"/>
      <c r="L328" s="24"/>
      <c r="M328" s="24"/>
      <c r="N328" s="24"/>
      <c r="O328" s="24"/>
      <c r="P328" s="24"/>
      <c r="Q328" s="24"/>
      <c r="R328" s="24"/>
      <c r="S328" s="24"/>
      <c r="T328" s="24"/>
      <c r="U328" s="24"/>
      <c r="V328" s="24"/>
      <c r="W328" s="24"/>
      <c r="X328" s="24"/>
      <c r="Y328" s="24"/>
      <c r="Z328" s="24"/>
    </row>
    <row r="329" spans="1:26" ht="15.75" customHeight="1">
      <c r="A329" s="24"/>
      <c r="B329" s="24"/>
      <c r="C329" s="24"/>
      <c r="D329" s="24"/>
      <c r="E329" s="24"/>
      <c r="F329" s="24"/>
      <c r="G329" s="3"/>
      <c r="H329" s="24"/>
      <c r="I329" s="24"/>
      <c r="J329" s="24"/>
      <c r="K329" s="24"/>
      <c r="L329" s="24"/>
      <c r="M329" s="24"/>
      <c r="N329" s="24"/>
      <c r="O329" s="24"/>
      <c r="P329" s="24"/>
      <c r="Q329" s="24"/>
      <c r="R329" s="24"/>
      <c r="S329" s="24"/>
      <c r="T329" s="24"/>
      <c r="U329" s="24"/>
      <c r="V329" s="24"/>
      <c r="W329" s="24"/>
      <c r="X329" s="24"/>
      <c r="Y329" s="24"/>
      <c r="Z329" s="24"/>
    </row>
    <row r="330" spans="1:26" ht="15.75" customHeight="1">
      <c r="A330" s="24"/>
      <c r="B330" s="24"/>
      <c r="C330" s="24"/>
      <c r="D330" s="24"/>
      <c r="E330" s="24"/>
      <c r="F330" s="24"/>
      <c r="G330" s="3"/>
      <c r="H330" s="24"/>
      <c r="I330" s="24"/>
      <c r="J330" s="24"/>
      <c r="K330" s="24"/>
      <c r="L330" s="24"/>
      <c r="M330" s="24"/>
      <c r="N330" s="24"/>
      <c r="O330" s="24"/>
      <c r="P330" s="24"/>
      <c r="Q330" s="24"/>
      <c r="R330" s="24"/>
      <c r="S330" s="24"/>
      <c r="T330" s="24"/>
      <c r="U330" s="24"/>
      <c r="V330" s="24"/>
      <c r="W330" s="24"/>
      <c r="X330" s="24"/>
      <c r="Y330" s="24"/>
      <c r="Z330" s="24"/>
    </row>
    <row r="331" spans="1:26" ht="15.75" customHeight="1">
      <c r="A331" s="24"/>
      <c r="B331" s="24"/>
      <c r="C331" s="24"/>
      <c r="D331" s="24"/>
      <c r="E331" s="24"/>
      <c r="F331" s="24"/>
      <c r="G331" s="3"/>
      <c r="H331" s="24"/>
      <c r="I331" s="24"/>
      <c r="J331" s="24"/>
      <c r="K331" s="24"/>
      <c r="L331" s="24"/>
      <c r="M331" s="24"/>
      <c r="N331" s="24"/>
      <c r="O331" s="24"/>
      <c r="P331" s="24"/>
      <c r="Q331" s="24"/>
      <c r="R331" s="24"/>
      <c r="S331" s="24"/>
      <c r="T331" s="24"/>
      <c r="U331" s="24"/>
      <c r="V331" s="24"/>
      <c r="W331" s="24"/>
      <c r="X331" s="24"/>
      <c r="Y331" s="24"/>
      <c r="Z331" s="24"/>
    </row>
    <row r="332" spans="1:26" ht="15.75" customHeight="1">
      <c r="A332" s="24"/>
      <c r="B332" s="24"/>
      <c r="C332" s="24"/>
      <c r="D332" s="24"/>
      <c r="E332" s="24"/>
      <c r="F332" s="24"/>
      <c r="G332" s="3"/>
      <c r="H332" s="24"/>
      <c r="I332" s="24"/>
      <c r="J332" s="24"/>
      <c r="K332" s="24"/>
      <c r="L332" s="24"/>
      <c r="M332" s="24"/>
      <c r="N332" s="24"/>
      <c r="O332" s="24"/>
      <c r="P332" s="24"/>
      <c r="Q332" s="24"/>
      <c r="R332" s="24"/>
      <c r="S332" s="24"/>
      <c r="T332" s="24"/>
      <c r="U332" s="24"/>
      <c r="V332" s="24"/>
      <c r="W332" s="24"/>
      <c r="X332" s="24"/>
      <c r="Y332" s="24"/>
      <c r="Z332" s="24"/>
    </row>
    <row r="333" spans="1:26" ht="15.75" customHeight="1">
      <c r="A333" s="24"/>
      <c r="B333" s="24"/>
      <c r="C333" s="24"/>
      <c r="D333" s="24"/>
      <c r="E333" s="24"/>
      <c r="F333" s="24"/>
      <c r="G333" s="3"/>
      <c r="H333" s="24"/>
      <c r="I333" s="24"/>
      <c r="J333" s="24"/>
      <c r="K333" s="24"/>
      <c r="L333" s="24"/>
      <c r="M333" s="24"/>
      <c r="N333" s="24"/>
      <c r="O333" s="24"/>
      <c r="P333" s="24"/>
      <c r="Q333" s="24"/>
      <c r="R333" s="24"/>
      <c r="S333" s="24"/>
      <c r="T333" s="24"/>
      <c r="U333" s="24"/>
      <c r="V333" s="24"/>
      <c r="W333" s="24"/>
      <c r="X333" s="24"/>
      <c r="Y333" s="24"/>
      <c r="Z333" s="24"/>
    </row>
    <row r="334" spans="1:26" ht="15.75" customHeight="1">
      <c r="A334" s="24"/>
      <c r="B334" s="24"/>
      <c r="C334" s="24"/>
      <c r="D334" s="24"/>
      <c r="E334" s="24"/>
      <c r="F334" s="24"/>
      <c r="G334" s="3"/>
      <c r="H334" s="24"/>
      <c r="I334" s="24"/>
      <c r="J334" s="24"/>
      <c r="K334" s="24"/>
      <c r="L334" s="24"/>
      <c r="M334" s="24"/>
      <c r="N334" s="24"/>
      <c r="O334" s="24"/>
      <c r="P334" s="24"/>
      <c r="Q334" s="24"/>
      <c r="R334" s="24"/>
      <c r="S334" s="24"/>
      <c r="T334" s="24"/>
      <c r="U334" s="24"/>
      <c r="V334" s="24"/>
      <c r="W334" s="24"/>
      <c r="X334" s="24"/>
      <c r="Y334" s="24"/>
      <c r="Z334" s="24"/>
    </row>
    <row r="335" spans="1:26" ht="15.75" customHeight="1">
      <c r="A335" s="24"/>
      <c r="B335" s="24"/>
      <c r="C335" s="24"/>
      <c r="D335" s="24"/>
      <c r="E335" s="24"/>
      <c r="F335" s="24"/>
      <c r="G335" s="3"/>
      <c r="H335" s="24"/>
      <c r="I335" s="24"/>
      <c r="J335" s="24"/>
      <c r="K335" s="24"/>
      <c r="L335" s="24"/>
      <c r="M335" s="24"/>
      <c r="N335" s="24"/>
      <c r="O335" s="24"/>
      <c r="P335" s="24"/>
      <c r="Q335" s="24"/>
      <c r="R335" s="24"/>
      <c r="S335" s="24"/>
      <c r="T335" s="24"/>
      <c r="U335" s="24"/>
      <c r="V335" s="24"/>
      <c r="W335" s="24"/>
      <c r="X335" s="24"/>
      <c r="Y335" s="24"/>
      <c r="Z335" s="24"/>
    </row>
    <row r="336" spans="1:26" ht="15.75" customHeight="1">
      <c r="A336" s="24"/>
      <c r="B336" s="24"/>
      <c r="C336" s="24"/>
      <c r="D336" s="24"/>
      <c r="E336" s="24"/>
      <c r="F336" s="24"/>
      <c r="G336" s="3"/>
      <c r="H336" s="24"/>
      <c r="I336" s="24"/>
      <c r="J336" s="24"/>
      <c r="K336" s="24"/>
      <c r="L336" s="24"/>
      <c r="M336" s="24"/>
      <c r="N336" s="24"/>
      <c r="O336" s="24"/>
      <c r="P336" s="24"/>
      <c r="Q336" s="24"/>
      <c r="R336" s="24"/>
      <c r="S336" s="24"/>
      <c r="T336" s="24"/>
      <c r="U336" s="24"/>
      <c r="V336" s="24"/>
      <c r="W336" s="24"/>
      <c r="X336" s="24"/>
      <c r="Y336" s="24"/>
      <c r="Z336" s="24"/>
    </row>
    <row r="337" spans="1:26" ht="15.75" customHeight="1">
      <c r="A337" s="24"/>
      <c r="B337" s="24"/>
      <c r="C337" s="24"/>
      <c r="D337" s="24"/>
      <c r="E337" s="24"/>
      <c r="F337" s="24"/>
      <c r="G337" s="3"/>
      <c r="H337" s="24"/>
      <c r="I337" s="24"/>
      <c r="J337" s="24"/>
      <c r="K337" s="24"/>
      <c r="L337" s="24"/>
      <c r="M337" s="24"/>
      <c r="N337" s="24"/>
      <c r="O337" s="24"/>
      <c r="P337" s="24"/>
      <c r="Q337" s="24"/>
      <c r="R337" s="24"/>
      <c r="S337" s="24"/>
      <c r="T337" s="24"/>
      <c r="U337" s="24"/>
      <c r="V337" s="24"/>
      <c r="W337" s="24"/>
      <c r="X337" s="24"/>
      <c r="Y337" s="24"/>
      <c r="Z337" s="24"/>
    </row>
    <row r="338" spans="1:26" ht="15.75" customHeight="1">
      <c r="A338" s="24"/>
      <c r="B338" s="24"/>
      <c r="C338" s="24"/>
      <c r="D338" s="24"/>
      <c r="E338" s="24"/>
      <c r="F338" s="24"/>
      <c r="G338" s="3"/>
      <c r="H338" s="24"/>
      <c r="I338" s="24"/>
      <c r="J338" s="24"/>
      <c r="K338" s="24"/>
      <c r="L338" s="24"/>
      <c r="M338" s="24"/>
      <c r="N338" s="24"/>
      <c r="O338" s="24"/>
      <c r="P338" s="24"/>
      <c r="Q338" s="24"/>
      <c r="R338" s="24"/>
      <c r="S338" s="24"/>
      <c r="T338" s="24"/>
      <c r="U338" s="24"/>
      <c r="V338" s="24"/>
      <c r="W338" s="24"/>
      <c r="X338" s="24"/>
      <c r="Y338" s="24"/>
      <c r="Z338" s="24"/>
    </row>
    <row r="339" spans="1:26" ht="15.75" customHeight="1">
      <c r="A339" s="24"/>
      <c r="B339" s="24"/>
      <c r="C339" s="24"/>
      <c r="D339" s="24"/>
      <c r="E339" s="24"/>
      <c r="F339" s="24"/>
      <c r="G339" s="3"/>
      <c r="H339" s="24"/>
      <c r="I339" s="24"/>
      <c r="J339" s="24"/>
      <c r="K339" s="24"/>
      <c r="L339" s="24"/>
      <c r="M339" s="24"/>
      <c r="N339" s="24"/>
      <c r="O339" s="24"/>
      <c r="P339" s="24"/>
      <c r="Q339" s="24"/>
      <c r="R339" s="24"/>
      <c r="S339" s="24"/>
      <c r="T339" s="24"/>
      <c r="U339" s="24"/>
      <c r="V339" s="24"/>
      <c r="W339" s="24"/>
      <c r="X339" s="24"/>
      <c r="Y339" s="24"/>
      <c r="Z339" s="24"/>
    </row>
    <row r="340" spans="1:26" ht="15.75" customHeight="1">
      <c r="A340" s="24"/>
      <c r="B340" s="24"/>
      <c r="C340" s="24"/>
      <c r="D340" s="24"/>
      <c r="E340" s="24"/>
      <c r="F340" s="24"/>
      <c r="G340" s="3"/>
      <c r="H340" s="24"/>
      <c r="I340" s="24"/>
      <c r="J340" s="24"/>
      <c r="K340" s="24"/>
      <c r="L340" s="24"/>
      <c r="M340" s="24"/>
      <c r="N340" s="24"/>
      <c r="O340" s="24"/>
      <c r="P340" s="24"/>
      <c r="Q340" s="24"/>
      <c r="R340" s="24"/>
      <c r="S340" s="24"/>
      <c r="T340" s="24"/>
      <c r="U340" s="24"/>
      <c r="V340" s="24"/>
      <c r="W340" s="24"/>
      <c r="X340" s="24"/>
      <c r="Y340" s="24"/>
      <c r="Z340" s="24"/>
    </row>
    <row r="341" spans="1:26" ht="15.75" customHeight="1">
      <c r="A341" s="24"/>
      <c r="B341" s="24"/>
      <c r="C341" s="24"/>
      <c r="D341" s="24"/>
      <c r="E341" s="24"/>
      <c r="F341" s="24"/>
      <c r="G341" s="3"/>
      <c r="H341" s="24"/>
      <c r="I341" s="24"/>
      <c r="J341" s="24"/>
      <c r="K341" s="24"/>
      <c r="L341" s="24"/>
      <c r="M341" s="24"/>
      <c r="N341" s="24"/>
      <c r="O341" s="24"/>
      <c r="P341" s="24"/>
      <c r="Q341" s="24"/>
      <c r="R341" s="24"/>
      <c r="S341" s="24"/>
      <c r="T341" s="24"/>
      <c r="U341" s="24"/>
      <c r="V341" s="24"/>
      <c r="W341" s="24"/>
      <c r="X341" s="24"/>
      <c r="Y341" s="24"/>
      <c r="Z341" s="24"/>
    </row>
    <row r="342" spans="1:26" ht="15.75" customHeight="1">
      <c r="A342" s="24"/>
      <c r="B342" s="24"/>
      <c r="C342" s="24"/>
      <c r="D342" s="24"/>
      <c r="E342" s="24"/>
      <c r="F342" s="24"/>
      <c r="G342" s="3"/>
      <c r="H342" s="24"/>
      <c r="I342" s="24"/>
      <c r="J342" s="24"/>
      <c r="K342" s="24"/>
      <c r="L342" s="24"/>
      <c r="M342" s="24"/>
      <c r="N342" s="24"/>
      <c r="O342" s="24"/>
      <c r="P342" s="24"/>
      <c r="Q342" s="24"/>
      <c r="R342" s="24"/>
      <c r="S342" s="24"/>
      <c r="T342" s="24"/>
      <c r="U342" s="24"/>
      <c r="V342" s="24"/>
      <c r="W342" s="24"/>
      <c r="X342" s="24"/>
      <c r="Y342" s="24"/>
      <c r="Z342" s="24"/>
    </row>
    <row r="343" spans="1:26" ht="15.75" customHeight="1">
      <c r="A343" s="24"/>
      <c r="B343" s="24"/>
      <c r="C343" s="24"/>
      <c r="D343" s="24"/>
      <c r="E343" s="24"/>
      <c r="F343" s="24"/>
      <c r="G343" s="3"/>
      <c r="H343" s="24"/>
      <c r="I343" s="24"/>
      <c r="J343" s="24"/>
      <c r="K343" s="24"/>
      <c r="L343" s="24"/>
      <c r="M343" s="24"/>
      <c r="N343" s="24"/>
      <c r="O343" s="24"/>
      <c r="P343" s="24"/>
      <c r="Q343" s="24"/>
      <c r="R343" s="24"/>
      <c r="S343" s="24"/>
      <c r="T343" s="24"/>
      <c r="U343" s="24"/>
      <c r="V343" s="24"/>
      <c r="W343" s="24"/>
      <c r="X343" s="24"/>
      <c r="Y343" s="24"/>
      <c r="Z343" s="24"/>
    </row>
    <row r="344" spans="1:26" ht="15.75" customHeight="1">
      <c r="A344" s="24"/>
      <c r="B344" s="24"/>
      <c r="C344" s="24"/>
      <c r="D344" s="24"/>
      <c r="E344" s="24"/>
      <c r="F344" s="24"/>
      <c r="G344" s="3"/>
      <c r="H344" s="24"/>
      <c r="I344" s="24"/>
      <c r="J344" s="24"/>
      <c r="K344" s="24"/>
      <c r="L344" s="24"/>
      <c r="M344" s="24"/>
      <c r="N344" s="24"/>
      <c r="O344" s="24"/>
      <c r="P344" s="24"/>
      <c r="Q344" s="24"/>
      <c r="R344" s="24"/>
      <c r="S344" s="24"/>
      <c r="T344" s="24"/>
      <c r="U344" s="24"/>
      <c r="V344" s="24"/>
      <c r="W344" s="24"/>
      <c r="X344" s="24"/>
      <c r="Y344" s="24"/>
      <c r="Z344" s="24"/>
    </row>
    <row r="345" spans="1:26" ht="15.75" customHeight="1">
      <c r="A345" s="24"/>
      <c r="B345" s="24"/>
      <c r="C345" s="24"/>
      <c r="D345" s="24"/>
      <c r="E345" s="24"/>
      <c r="F345" s="24"/>
      <c r="G345" s="3"/>
      <c r="H345" s="24"/>
      <c r="I345" s="24"/>
      <c r="J345" s="24"/>
      <c r="K345" s="24"/>
      <c r="L345" s="24"/>
      <c r="M345" s="24"/>
      <c r="N345" s="24"/>
      <c r="O345" s="24"/>
      <c r="P345" s="24"/>
      <c r="Q345" s="24"/>
      <c r="R345" s="24"/>
      <c r="S345" s="24"/>
      <c r="T345" s="24"/>
      <c r="U345" s="24"/>
      <c r="V345" s="24"/>
      <c r="W345" s="24"/>
      <c r="X345" s="24"/>
      <c r="Y345" s="24"/>
      <c r="Z345" s="24"/>
    </row>
    <row r="346" spans="1:26" ht="15.75" customHeight="1">
      <c r="A346" s="24"/>
      <c r="B346" s="24"/>
      <c r="C346" s="24"/>
      <c r="D346" s="24"/>
      <c r="E346" s="24"/>
      <c r="F346" s="24"/>
      <c r="G346" s="3"/>
      <c r="H346" s="24"/>
      <c r="I346" s="24"/>
      <c r="J346" s="24"/>
      <c r="K346" s="24"/>
      <c r="L346" s="24"/>
      <c r="M346" s="24"/>
      <c r="N346" s="24"/>
      <c r="O346" s="24"/>
      <c r="P346" s="24"/>
      <c r="Q346" s="24"/>
      <c r="R346" s="24"/>
      <c r="S346" s="24"/>
      <c r="T346" s="24"/>
      <c r="U346" s="24"/>
      <c r="V346" s="24"/>
      <c r="W346" s="24"/>
      <c r="X346" s="24"/>
      <c r="Y346" s="24"/>
      <c r="Z346" s="24"/>
    </row>
    <row r="347" spans="1:26" ht="15.75" customHeight="1">
      <c r="A347" s="24"/>
      <c r="B347" s="24"/>
      <c r="C347" s="24"/>
      <c r="D347" s="24"/>
      <c r="E347" s="24"/>
      <c r="F347" s="24"/>
      <c r="G347" s="3"/>
      <c r="H347" s="24"/>
      <c r="I347" s="24"/>
      <c r="J347" s="24"/>
      <c r="K347" s="24"/>
      <c r="L347" s="24"/>
      <c r="M347" s="24"/>
      <c r="N347" s="24"/>
      <c r="O347" s="24"/>
      <c r="P347" s="24"/>
      <c r="Q347" s="24"/>
      <c r="R347" s="24"/>
      <c r="S347" s="24"/>
      <c r="T347" s="24"/>
      <c r="U347" s="24"/>
      <c r="V347" s="24"/>
      <c r="W347" s="24"/>
      <c r="X347" s="24"/>
      <c r="Y347" s="24"/>
      <c r="Z347" s="24"/>
    </row>
    <row r="348" spans="1:26" ht="15.75" customHeight="1">
      <c r="A348" s="24"/>
      <c r="B348" s="24"/>
      <c r="C348" s="24"/>
      <c r="D348" s="24"/>
      <c r="E348" s="24"/>
      <c r="F348" s="24"/>
      <c r="G348" s="3"/>
      <c r="H348" s="24"/>
      <c r="I348" s="24"/>
      <c r="J348" s="24"/>
      <c r="K348" s="24"/>
      <c r="L348" s="24"/>
      <c r="M348" s="24"/>
      <c r="N348" s="24"/>
      <c r="O348" s="24"/>
      <c r="P348" s="24"/>
      <c r="Q348" s="24"/>
      <c r="R348" s="24"/>
      <c r="S348" s="24"/>
      <c r="T348" s="24"/>
      <c r="U348" s="24"/>
      <c r="V348" s="24"/>
      <c r="W348" s="24"/>
      <c r="X348" s="24"/>
      <c r="Y348" s="24"/>
      <c r="Z348" s="24"/>
    </row>
    <row r="349" spans="1:26" ht="15.75" customHeight="1">
      <c r="A349" s="24"/>
      <c r="B349" s="24"/>
      <c r="C349" s="24"/>
      <c r="D349" s="24"/>
      <c r="E349" s="24"/>
      <c r="F349" s="24"/>
      <c r="G349" s="3"/>
      <c r="H349" s="24"/>
      <c r="I349" s="24"/>
      <c r="J349" s="24"/>
      <c r="K349" s="24"/>
      <c r="L349" s="24"/>
      <c r="M349" s="24"/>
      <c r="N349" s="24"/>
      <c r="O349" s="24"/>
      <c r="P349" s="24"/>
      <c r="Q349" s="24"/>
      <c r="R349" s="24"/>
      <c r="S349" s="24"/>
      <c r="T349" s="24"/>
      <c r="U349" s="24"/>
      <c r="V349" s="24"/>
      <c r="W349" s="24"/>
      <c r="X349" s="24"/>
      <c r="Y349" s="24"/>
      <c r="Z349" s="24"/>
    </row>
    <row r="350" spans="1:26" ht="15.75" customHeight="1">
      <c r="A350" s="24"/>
      <c r="B350" s="24"/>
      <c r="C350" s="24"/>
      <c r="D350" s="24"/>
      <c r="E350" s="24"/>
      <c r="F350" s="24"/>
      <c r="G350" s="3"/>
      <c r="H350" s="24"/>
      <c r="I350" s="24"/>
      <c r="J350" s="24"/>
      <c r="K350" s="24"/>
      <c r="L350" s="24"/>
      <c r="M350" s="24"/>
      <c r="N350" s="24"/>
      <c r="O350" s="24"/>
      <c r="P350" s="24"/>
      <c r="Q350" s="24"/>
      <c r="R350" s="24"/>
      <c r="S350" s="24"/>
      <c r="T350" s="24"/>
      <c r="U350" s="24"/>
      <c r="V350" s="24"/>
      <c r="W350" s="24"/>
      <c r="X350" s="24"/>
      <c r="Y350" s="24"/>
      <c r="Z350" s="24"/>
    </row>
    <row r="351" spans="1:26" ht="15.75" customHeight="1">
      <c r="A351" s="24"/>
      <c r="B351" s="24"/>
      <c r="C351" s="24"/>
      <c r="D351" s="24"/>
      <c r="E351" s="24"/>
      <c r="F351" s="24"/>
      <c r="G351" s="3"/>
      <c r="H351" s="24"/>
      <c r="I351" s="24"/>
      <c r="J351" s="24"/>
      <c r="K351" s="24"/>
      <c r="L351" s="24"/>
      <c r="M351" s="24"/>
      <c r="N351" s="24"/>
      <c r="O351" s="24"/>
      <c r="P351" s="24"/>
      <c r="Q351" s="24"/>
      <c r="R351" s="24"/>
      <c r="S351" s="24"/>
      <c r="T351" s="24"/>
      <c r="U351" s="24"/>
      <c r="V351" s="24"/>
      <c r="W351" s="24"/>
      <c r="X351" s="24"/>
      <c r="Y351" s="24"/>
      <c r="Z351" s="24"/>
    </row>
    <row r="352" spans="1:26" ht="15.75" customHeight="1">
      <c r="A352" s="24"/>
      <c r="B352" s="24"/>
      <c r="C352" s="24"/>
      <c r="D352" s="24"/>
      <c r="E352" s="24"/>
      <c r="F352" s="24"/>
      <c r="G352" s="3"/>
      <c r="H352" s="24"/>
      <c r="I352" s="24"/>
      <c r="J352" s="24"/>
      <c r="K352" s="24"/>
      <c r="L352" s="24"/>
      <c r="M352" s="24"/>
      <c r="N352" s="24"/>
      <c r="O352" s="24"/>
      <c r="P352" s="24"/>
      <c r="Q352" s="24"/>
      <c r="R352" s="24"/>
      <c r="S352" s="24"/>
      <c r="T352" s="24"/>
      <c r="U352" s="24"/>
      <c r="V352" s="24"/>
      <c r="W352" s="24"/>
      <c r="X352" s="24"/>
      <c r="Y352" s="24"/>
      <c r="Z352" s="24"/>
    </row>
    <row r="353" spans="1:26" ht="15.75" customHeight="1">
      <c r="A353" s="24"/>
      <c r="B353" s="24"/>
      <c r="C353" s="24"/>
      <c r="D353" s="24"/>
      <c r="E353" s="24"/>
      <c r="F353" s="24"/>
      <c r="G353" s="3"/>
      <c r="H353" s="24"/>
      <c r="I353" s="24"/>
      <c r="J353" s="24"/>
      <c r="K353" s="24"/>
      <c r="L353" s="24"/>
      <c r="M353" s="24"/>
      <c r="N353" s="24"/>
      <c r="O353" s="24"/>
      <c r="P353" s="24"/>
      <c r="Q353" s="24"/>
      <c r="R353" s="24"/>
      <c r="S353" s="24"/>
      <c r="T353" s="24"/>
      <c r="U353" s="24"/>
      <c r="V353" s="24"/>
      <c r="W353" s="24"/>
      <c r="X353" s="24"/>
      <c r="Y353" s="24"/>
      <c r="Z353" s="24"/>
    </row>
    <row r="354" spans="1:26" ht="15.75" customHeight="1">
      <c r="A354" s="24"/>
      <c r="B354" s="24"/>
      <c r="C354" s="24"/>
      <c r="D354" s="24"/>
      <c r="E354" s="24"/>
      <c r="F354" s="24"/>
      <c r="G354" s="3"/>
      <c r="H354" s="24"/>
      <c r="I354" s="24"/>
      <c r="J354" s="24"/>
      <c r="K354" s="24"/>
      <c r="L354" s="24"/>
      <c r="M354" s="24"/>
      <c r="N354" s="24"/>
      <c r="O354" s="24"/>
      <c r="P354" s="24"/>
      <c r="Q354" s="24"/>
      <c r="R354" s="24"/>
      <c r="S354" s="24"/>
      <c r="T354" s="24"/>
      <c r="U354" s="24"/>
      <c r="V354" s="24"/>
      <c r="W354" s="24"/>
      <c r="X354" s="24"/>
      <c r="Y354" s="24"/>
      <c r="Z354" s="24"/>
    </row>
    <row r="355" spans="1:26" ht="15.75" customHeight="1">
      <c r="A355" s="24"/>
      <c r="B355" s="24"/>
      <c r="C355" s="24"/>
      <c r="D355" s="24"/>
      <c r="E355" s="24"/>
      <c r="F355" s="24"/>
      <c r="G355" s="3"/>
      <c r="H355" s="24"/>
      <c r="I355" s="24"/>
      <c r="J355" s="24"/>
      <c r="K355" s="24"/>
      <c r="L355" s="24"/>
      <c r="M355" s="24"/>
      <c r="N355" s="24"/>
      <c r="O355" s="24"/>
      <c r="P355" s="24"/>
      <c r="Q355" s="24"/>
      <c r="R355" s="24"/>
      <c r="S355" s="24"/>
      <c r="T355" s="24"/>
      <c r="U355" s="24"/>
      <c r="V355" s="24"/>
      <c r="W355" s="24"/>
      <c r="X355" s="24"/>
      <c r="Y355" s="24"/>
      <c r="Z355" s="24"/>
    </row>
    <row r="356" spans="1:26" ht="15.75" customHeight="1">
      <c r="A356" s="24"/>
      <c r="B356" s="24"/>
      <c r="C356" s="24"/>
      <c r="D356" s="24"/>
      <c r="E356" s="24"/>
      <c r="F356" s="24"/>
      <c r="G356" s="3"/>
      <c r="H356" s="24"/>
      <c r="I356" s="24"/>
      <c r="J356" s="24"/>
      <c r="K356" s="24"/>
      <c r="L356" s="24"/>
      <c r="M356" s="24"/>
      <c r="N356" s="24"/>
      <c r="O356" s="24"/>
      <c r="P356" s="24"/>
      <c r="Q356" s="24"/>
      <c r="R356" s="24"/>
      <c r="S356" s="24"/>
      <c r="T356" s="24"/>
      <c r="U356" s="24"/>
      <c r="V356" s="24"/>
      <c r="W356" s="24"/>
      <c r="X356" s="24"/>
      <c r="Y356" s="24"/>
      <c r="Z356" s="24"/>
    </row>
    <row r="357" spans="1:26" ht="15.75" customHeight="1">
      <c r="A357" s="24"/>
      <c r="B357" s="24"/>
      <c r="C357" s="24"/>
      <c r="D357" s="24"/>
      <c r="E357" s="24"/>
      <c r="F357" s="24"/>
      <c r="G357" s="3"/>
      <c r="H357" s="24"/>
      <c r="I357" s="24"/>
      <c r="J357" s="24"/>
      <c r="K357" s="24"/>
      <c r="L357" s="24"/>
      <c r="M357" s="24"/>
      <c r="N357" s="24"/>
      <c r="O357" s="24"/>
      <c r="P357" s="24"/>
      <c r="Q357" s="24"/>
      <c r="R357" s="24"/>
      <c r="S357" s="24"/>
      <c r="T357" s="24"/>
      <c r="U357" s="24"/>
      <c r="V357" s="24"/>
      <c r="W357" s="24"/>
      <c r="X357" s="24"/>
      <c r="Y357" s="24"/>
      <c r="Z357" s="24"/>
    </row>
    <row r="358" spans="1:26" ht="15.75" customHeight="1">
      <c r="A358" s="24"/>
      <c r="B358" s="24"/>
      <c r="C358" s="24"/>
      <c r="D358" s="24"/>
      <c r="E358" s="24"/>
      <c r="F358" s="24"/>
      <c r="G358" s="3"/>
      <c r="H358" s="24"/>
      <c r="I358" s="24"/>
      <c r="J358" s="24"/>
      <c r="K358" s="24"/>
      <c r="L358" s="24"/>
      <c r="M358" s="24"/>
      <c r="N358" s="24"/>
      <c r="O358" s="24"/>
      <c r="P358" s="24"/>
      <c r="Q358" s="24"/>
      <c r="R358" s="24"/>
      <c r="S358" s="24"/>
      <c r="T358" s="24"/>
      <c r="U358" s="24"/>
      <c r="V358" s="24"/>
      <c r="W358" s="24"/>
      <c r="X358" s="24"/>
      <c r="Y358" s="24"/>
      <c r="Z358" s="24"/>
    </row>
    <row r="359" spans="1:26" ht="15.75" customHeight="1">
      <c r="A359" s="24"/>
      <c r="B359" s="24"/>
      <c r="C359" s="24"/>
      <c r="D359" s="24"/>
      <c r="E359" s="24"/>
      <c r="F359" s="24"/>
      <c r="G359" s="3"/>
      <c r="H359" s="24"/>
      <c r="I359" s="24"/>
      <c r="J359" s="24"/>
      <c r="K359" s="24"/>
      <c r="L359" s="24"/>
      <c r="M359" s="24"/>
      <c r="N359" s="24"/>
      <c r="O359" s="24"/>
      <c r="P359" s="24"/>
      <c r="Q359" s="24"/>
      <c r="R359" s="24"/>
      <c r="S359" s="24"/>
      <c r="T359" s="24"/>
      <c r="U359" s="24"/>
      <c r="V359" s="24"/>
      <c r="W359" s="24"/>
      <c r="X359" s="24"/>
      <c r="Y359" s="24"/>
      <c r="Z359" s="24"/>
    </row>
    <row r="360" spans="1:26" ht="15.75" customHeight="1">
      <c r="A360" s="24"/>
      <c r="B360" s="24"/>
      <c r="C360" s="24"/>
      <c r="D360" s="24"/>
      <c r="E360" s="24"/>
      <c r="F360" s="24"/>
      <c r="G360" s="3"/>
      <c r="H360" s="24"/>
      <c r="I360" s="24"/>
      <c r="J360" s="24"/>
      <c r="K360" s="24"/>
      <c r="L360" s="24"/>
      <c r="M360" s="24"/>
      <c r="N360" s="24"/>
      <c r="O360" s="24"/>
      <c r="P360" s="24"/>
      <c r="Q360" s="24"/>
      <c r="R360" s="24"/>
      <c r="S360" s="24"/>
      <c r="T360" s="24"/>
      <c r="U360" s="24"/>
      <c r="V360" s="24"/>
      <c r="W360" s="24"/>
      <c r="X360" s="24"/>
      <c r="Y360" s="24"/>
      <c r="Z360" s="24"/>
    </row>
    <row r="361" spans="1:26" ht="15.75" customHeight="1">
      <c r="A361" s="24"/>
      <c r="B361" s="24"/>
      <c r="C361" s="24"/>
      <c r="D361" s="24"/>
      <c r="E361" s="24"/>
      <c r="F361" s="24"/>
      <c r="G361" s="3"/>
      <c r="H361" s="24"/>
      <c r="I361" s="24"/>
      <c r="J361" s="24"/>
      <c r="K361" s="24"/>
      <c r="L361" s="24"/>
      <c r="M361" s="24"/>
      <c r="N361" s="24"/>
      <c r="O361" s="24"/>
      <c r="P361" s="24"/>
      <c r="Q361" s="24"/>
      <c r="R361" s="24"/>
      <c r="S361" s="24"/>
      <c r="T361" s="24"/>
      <c r="U361" s="24"/>
      <c r="V361" s="24"/>
      <c r="W361" s="24"/>
      <c r="X361" s="24"/>
      <c r="Y361" s="24"/>
      <c r="Z361" s="24"/>
    </row>
    <row r="362" spans="1:26" ht="15.75" customHeight="1">
      <c r="A362" s="24"/>
      <c r="B362" s="24"/>
      <c r="C362" s="24"/>
      <c r="D362" s="24"/>
      <c r="E362" s="24"/>
      <c r="F362" s="24"/>
      <c r="G362" s="3"/>
      <c r="H362" s="24"/>
      <c r="I362" s="24"/>
      <c r="J362" s="24"/>
      <c r="K362" s="24"/>
      <c r="L362" s="24"/>
      <c r="M362" s="24"/>
      <c r="N362" s="24"/>
      <c r="O362" s="24"/>
      <c r="P362" s="24"/>
      <c r="Q362" s="24"/>
      <c r="R362" s="24"/>
      <c r="S362" s="24"/>
      <c r="T362" s="24"/>
      <c r="U362" s="24"/>
      <c r="V362" s="24"/>
      <c r="W362" s="24"/>
      <c r="X362" s="24"/>
      <c r="Y362" s="24"/>
      <c r="Z362" s="24"/>
    </row>
    <row r="363" spans="1:26" ht="15.75" customHeight="1">
      <c r="A363" s="24"/>
      <c r="B363" s="24"/>
      <c r="C363" s="24"/>
      <c r="D363" s="24"/>
      <c r="E363" s="24"/>
      <c r="F363" s="24"/>
      <c r="G363" s="3"/>
      <c r="H363" s="24"/>
      <c r="I363" s="24"/>
      <c r="J363" s="24"/>
      <c r="K363" s="24"/>
      <c r="L363" s="24"/>
      <c r="M363" s="24"/>
      <c r="N363" s="24"/>
      <c r="O363" s="24"/>
      <c r="P363" s="24"/>
      <c r="Q363" s="24"/>
      <c r="R363" s="24"/>
      <c r="S363" s="24"/>
      <c r="T363" s="24"/>
      <c r="U363" s="24"/>
      <c r="V363" s="24"/>
      <c r="W363" s="24"/>
      <c r="X363" s="24"/>
      <c r="Y363" s="24"/>
      <c r="Z363" s="24"/>
    </row>
    <row r="364" spans="1:26" ht="15.75" customHeight="1">
      <c r="A364" s="24"/>
      <c r="B364" s="24"/>
      <c r="C364" s="24"/>
      <c r="D364" s="24"/>
      <c r="E364" s="24"/>
      <c r="F364" s="24"/>
      <c r="G364" s="3"/>
      <c r="H364" s="24"/>
      <c r="I364" s="24"/>
      <c r="J364" s="24"/>
      <c r="K364" s="24"/>
      <c r="L364" s="24"/>
      <c r="M364" s="24"/>
      <c r="N364" s="24"/>
      <c r="O364" s="24"/>
      <c r="P364" s="24"/>
      <c r="Q364" s="24"/>
      <c r="R364" s="24"/>
      <c r="S364" s="24"/>
      <c r="T364" s="24"/>
      <c r="U364" s="24"/>
      <c r="V364" s="24"/>
      <c r="W364" s="24"/>
      <c r="X364" s="24"/>
      <c r="Y364" s="24"/>
      <c r="Z364" s="24"/>
    </row>
    <row r="365" spans="1:26" ht="15.75" customHeight="1">
      <c r="A365" s="24"/>
      <c r="B365" s="24"/>
      <c r="C365" s="24"/>
      <c r="D365" s="24"/>
      <c r="E365" s="24"/>
      <c r="F365" s="24"/>
      <c r="G365" s="3"/>
      <c r="H365" s="24"/>
      <c r="I365" s="24"/>
      <c r="J365" s="24"/>
      <c r="K365" s="24"/>
      <c r="L365" s="24"/>
      <c r="M365" s="24"/>
      <c r="N365" s="24"/>
      <c r="O365" s="24"/>
      <c r="P365" s="24"/>
      <c r="Q365" s="24"/>
      <c r="R365" s="24"/>
      <c r="S365" s="24"/>
      <c r="T365" s="24"/>
      <c r="U365" s="24"/>
      <c r="V365" s="24"/>
      <c r="W365" s="24"/>
      <c r="X365" s="24"/>
      <c r="Y365" s="24"/>
      <c r="Z365" s="24"/>
    </row>
    <row r="366" spans="1:26" ht="15.75" customHeight="1">
      <c r="A366" s="24"/>
      <c r="B366" s="24"/>
      <c r="C366" s="24"/>
      <c r="D366" s="24"/>
      <c r="E366" s="24"/>
      <c r="F366" s="24"/>
      <c r="G366" s="3"/>
      <c r="H366" s="24"/>
      <c r="I366" s="24"/>
      <c r="J366" s="24"/>
      <c r="K366" s="24"/>
      <c r="L366" s="24"/>
      <c r="M366" s="24"/>
      <c r="N366" s="24"/>
      <c r="O366" s="24"/>
      <c r="P366" s="24"/>
      <c r="Q366" s="24"/>
      <c r="R366" s="24"/>
      <c r="S366" s="24"/>
      <c r="T366" s="24"/>
      <c r="U366" s="24"/>
      <c r="V366" s="24"/>
      <c r="W366" s="24"/>
      <c r="X366" s="24"/>
      <c r="Y366" s="24"/>
      <c r="Z366" s="24"/>
    </row>
    <row r="367" spans="1:26" ht="15.75" customHeight="1">
      <c r="A367" s="24"/>
      <c r="B367" s="24"/>
      <c r="C367" s="24"/>
      <c r="D367" s="24"/>
      <c r="E367" s="24"/>
      <c r="F367" s="24"/>
      <c r="G367" s="3"/>
      <c r="H367" s="24"/>
      <c r="I367" s="24"/>
      <c r="J367" s="24"/>
      <c r="K367" s="24"/>
      <c r="L367" s="24"/>
      <c r="M367" s="24"/>
      <c r="N367" s="24"/>
      <c r="O367" s="24"/>
      <c r="P367" s="24"/>
      <c r="Q367" s="24"/>
      <c r="R367" s="24"/>
      <c r="S367" s="24"/>
      <c r="T367" s="24"/>
      <c r="U367" s="24"/>
      <c r="V367" s="24"/>
      <c r="W367" s="24"/>
      <c r="X367" s="24"/>
      <c r="Y367" s="24"/>
      <c r="Z367" s="24"/>
    </row>
    <row r="368" spans="1:26" ht="15.75" customHeight="1">
      <c r="A368" s="24"/>
      <c r="B368" s="24"/>
      <c r="C368" s="24"/>
      <c r="D368" s="24"/>
      <c r="E368" s="24"/>
      <c r="F368" s="24"/>
      <c r="G368" s="3"/>
      <c r="H368" s="24"/>
      <c r="I368" s="24"/>
      <c r="J368" s="24"/>
      <c r="K368" s="24"/>
      <c r="L368" s="24"/>
      <c r="M368" s="24"/>
      <c r="N368" s="24"/>
      <c r="O368" s="24"/>
      <c r="P368" s="24"/>
      <c r="Q368" s="24"/>
      <c r="R368" s="24"/>
      <c r="S368" s="24"/>
      <c r="T368" s="24"/>
      <c r="U368" s="24"/>
      <c r="V368" s="24"/>
      <c r="W368" s="24"/>
      <c r="X368" s="24"/>
      <c r="Y368" s="24"/>
      <c r="Z368" s="24"/>
    </row>
    <row r="369" spans="1:26" ht="15.75" customHeight="1">
      <c r="A369" s="24"/>
      <c r="B369" s="24"/>
      <c r="C369" s="24"/>
      <c r="D369" s="24"/>
      <c r="E369" s="24"/>
      <c r="F369" s="24"/>
      <c r="G369" s="3"/>
      <c r="H369" s="24"/>
      <c r="I369" s="24"/>
      <c r="J369" s="24"/>
      <c r="K369" s="24"/>
      <c r="L369" s="24"/>
      <c r="M369" s="24"/>
      <c r="N369" s="24"/>
      <c r="O369" s="24"/>
      <c r="P369" s="24"/>
      <c r="Q369" s="24"/>
      <c r="R369" s="24"/>
      <c r="S369" s="24"/>
      <c r="T369" s="24"/>
      <c r="U369" s="24"/>
      <c r="V369" s="24"/>
      <c r="W369" s="24"/>
      <c r="X369" s="24"/>
      <c r="Y369" s="24"/>
      <c r="Z369" s="24"/>
    </row>
    <row r="370" spans="1:26" ht="15.75" customHeight="1">
      <c r="A370" s="24"/>
      <c r="B370" s="24"/>
      <c r="C370" s="24"/>
      <c r="D370" s="24"/>
      <c r="E370" s="24"/>
      <c r="F370" s="24"/>
      <c r="G370" s="3"/>
      <c r="H370" s="24"/>
      <c r="I370" s="24"/>
      <c r="J370" s="24"/>
      <c r="K370" s="24"/>
      <c r="L370" s="24"/>
      <c r="M370" s="24"/>
      <c r="N370" s="24"/>
      <c r="O370" s="24"/>
      <c r="P370" s="24"/>
      <c r="Q370" s="24"/>
      <c r="R370" s="24"/>
      <c r="S370" s="24"/>
      <c r="T370" s="24"/>
      <c r="U370" s="24"/>
      <c r="V370" s="24"/>
      <c r="W370" s="24"/>
      <c r="X370" s="24"/>
      <c r="Y370" s="24"/>
      <c r="Z370" s="24"/>
    </row>
    <row r="371" spans="1:26" ht="15.75" customHeight="1">
      <c r="A371" s="24"/>
      <c r="B371" s="24"/>
      <c r="C371" s="24"/>
      <c r="D371" s="24"/>
      <c r="E371" s="24"/>
      <c r="F371" s="24"/>
      <c r="G371" s="3"/>
      <c r="H371" s="24"/>
      <c r="I371" s="24"/>
      <c r="J371" s="24"/>
      <c r="K371" s="24"/>
      <c r="L371" s="24"/>
      <c r="M371" s="24"/>
      <c r="N371" s="24"/>
      <c r="O371" s="24"/>
      <c r="P371" s="24"/>
      <c r="Q371" s="24"/>
      <c r="R371" s="24"/>
      <c r="S371" s="24"/>
      <c r="T371" s="24"/>
      <c r="U371" s="24"/>
      <c r="V371" s="24"/>
      <c r="W371" s="24"/>
      <c r="X371" s="24"/>
      <c r="Y371" s="24"/>
      <c r="Z371" s="24"/>
    </row>
    <row r="372" spans="1:26" ht="15.75" customHeight="1">
      <c r="A372" s="24"/>
      <c r="B372" s="24"/>
      <c r="C372" s="24"/>
      <c r="D372" s="24"/>
      <c r="E372" s="24"/>
      <c r="F372" s="24"/>
      <c r="G372" s="3"/>
      <c r="H372" s="24"/>
      <c r="I372" s="24"/>
      <c r="J372" s="24"/>
      <c r="K372" s="24"/>
      <c r="L372" s="24"/>
      <c r="M372" s="24"/>
      <c r="N372" s="24"/>
      <c r="O372" s="24"/>
      <c r="P372" s="24"/>
      <c r="Q372" s="24"/>
      <c r="R372" s="24"/>
      <c r="S372" s="24"/>
      <c r="T372" s="24"/>
      <c r="U372" s="24"/>
      <c r="V372" s="24"/>
      <c r="W372" s="24"/>
      <c r="X372" s="24"/>
      <c r="Y372" s="24"/>
      <c r="Z372" s="24"/>
    </row>
    <row r="373" spans="1:26" ht="15.75" customHeight="1">
      <c r="A373" s="24"/>
      <c r="B373" s="24"/>
      <c r="C373" s="24"/>
      <c r="D373" s="24"/>
      <c r="E373" s="24"/>
      <c r="F373" s="24"/>
      <c r="G373" s="3"/>
      <c r="H373" s="24"/>
      <c r="I373" s="24"/>
      <c r="J373" s="24"/>
      <c r="K373" s="24"/>
      <c r="L373" s="24"/>
      <c r="M373" s="24"/>
      <c r="N373" s="24"/>
      <c r="O373" s="24"/>
      <c r="P373" s="24"/>
      <c r="Q373" s="24"/>
      <c r="R373" s="24"/>
      <c r="S373" s="24"/>
      <c r="T373" s="24"/>
      <c r="U373" s="24"/>
      <c r="V373" s="24"/>
      <c r="W373" s="24"/>
      <c r="X373" s="24"/>
      <c r="Y373" s="24"/>
      <c r="Z373" s="24"/>
    </row>
    <row r="374" spans="1:26" ht="15.75" customHeight="1">
      <c r="A374" s="24"/>
      <c r="B374" s="24"/>
      <c r="C374" s="24"/>
      <c r="D374" s="24"/>
      <c r="E374" s="24"/>
      <c r="F374" s="24"/>
      <c r="G374" s="3"/>
      <c r="H374" s="24"/>
      <c r="I374" s="24"/>
      <c r="J374" s="24"/>
      <c r="K374" s="24"/>
      <c r="L374" s="24"/>
      <c r="M374" s="24"/>
      <c r="N374" s="24"/>
      <c r="O374" s="24"/>
      <c r="P374" s="24"/>
      <c r="Q374" s="24"/>
      <c r="R374" s="24"/>
      <c r="S374" s="24"/>
      <c r="T374" s="24"/>
      <c r="U374" s="24"/>
      <c r="V374" s="24"/>
      <c r="W374" s="24"/>
      <c r="X374" s="24"/>
      <c r="Y374" s="24"/>
      <c r="Z374" s="24"/>
    </row>
    <row r="375" spans="1:26" ht="15.75" customHeight="1">
      <c r="A375" s="24"/>
      <c r="B375" s="24"/>
      <c r="C375" s="24"/>
      <c r="D375" s="24"/>
      <c r="E375" s="24"/>
      <c r="F375" s="24"/>
      <c r="G375" s="3"/>
      <c r="H375" s="24"/>
      <c r="I375" s="24"/>
      <c r="J375" s="24"/>
      <c r="K375" s="24"/>
      <c r="L375" s="24"/>
      <c r="M375" s="24"/>
      <c r="N375" s="24"/>
      <c r="O375" s="24"/>
      <c r="P375" s="24"/>
      <c r="Q375" s="24"/>
      <c r="R375" s="24"/>
      <c r="S375" s="24"/>
      <c r="T375" s="24"/>
      <c r="U375" s="24"/>
      <c r="V375" s="24"/>
      <c r="W375" s="24"/>
      <c r="X375" s="24"/>
      <c r="Y375" s="24"/>
      <c r="Z375" s="24"/>
    </row>
    <row r="376" spans="1:26" ht="15.75" customHeight="1">
      <c r="A376" s="24"/>
      <c r="B376" s="24"/>
      <c r="C376" s="24"/>
      <c r="D376" s="24"/>
      <c r="E376" s="24"/>
      <c r="F376" s="24"/>
      <c r="G376" s="3"/>
      <c r="H376" s="24"/>
      <c r="I376" s="24"/>
      <c r="J376" s="24"/>
      <c r="K376" s="24"/>
      <c r="L376" s="24"/>
      <c r="M376" s="24"/>
      <c r="N376" s="24"/>
      <c r="O376" s="24"/>
      <c r="P376" s="24"/>
      <c r="Q376" s="24"/>
      <c r="R376" s="24"/>
      <c r="S376" s="24"/>
      <c r="T376" s="24"/>
      <c r="U376" s="24"/>
      <c r="V376" s="24"/>
      <c r="W376" s="24"/>
      <c r="X376" s="24"/>
      <c r="Y376" s="24"/>
      <c r="Z376" s="24"/>
    </row>
    <row r="377" spans="1:26" ht="15.75" customHeight="1">
      <c r="A377" s="24"/>
      <c r="B377" s="24"/>
      <c r="C377" s="24"/>
      <c r="D377" s="24"/>
      <c r="E377" s="24"/>
      <c r="F377" s="24"/>
      <c r="G377" s="3"/>
      <c r="H377" s="24"/>
      <c r="I377" s="24"/>
      <c r="J377" s="24"/>
      <c r="K377" s="24"/>
      <c r="L377" s="24"/>
      <c r="M377" s="24"/>
      <c r="N377" s="24"/>
      <c r="O377" s="24"/>
      <c r="P377" s="24"/>
      <c r="Q377" s="24"/>
      <c r="R377" s="24"/>
      <c r="S377" s="24"/>
      <c r="T377" s="24"/>
      <c r="U377" s="24"/>
      <c r="V377" s="24"/>
      <c r="W377" s="24"/>
      <c r="X377" s="24"/>
      <c r="Y377" s="24"/>
      <c r="Z377" s="24"/>
    </row>
    <row r="378" spans="1:26" ht="15.75" customHeight="1">
      <c r="A378" s="24"/>
      <c r="B378" s="24"/>
      <c r="C378" s="24"/>
      <c r="D378" s="24"/>
      <c r="E378" s="24"/>
      <c r="F378" s="24"/>
      <c r="G378" s="3"/>
      <c r="H378" s="24"/>
      <c r="I378" s="24"/>
      <c r="J378" s="24"/>
      <c r="K378" s="24"/>
      <c r="L378" s="24"/>
      <c r="M378" s="24"/>
      <c r="N378" s="24"/>
      <c r="O378" s="24"/>
      <c r="P378" s="24"/>
      <c r="Q378" s="24"/>
      <c r="R378" s="24"/>
      <c r="S378" s="24"/>
      <c r="T378" s="24"/>
      <c r="U378" s="24"/>
      <c r="V378" s="24"/>
      <c r="W378" s="24"/>
      <c r="X378" s="24"/>
      <c r="Y378" s="24"/>
      <c r="Z378" s="24"/>
    </row>
    <row r="379" spans="1:26" ht="15.75" customHeight="1">
      <c r="A379" s="24"/>
      <c r="B379" s="24"/>
      <c r="C379" s="24"/>
      <c r="D379" s="24"/>
      <c r="E379" s="24"/>
      <c r="F379" s="24"/>
      <c r="G379" s="3"/>
      <c r="H379" s="24"/>
      <c r="I379" s="24"/>
      <c r="J379" s="24"/>
      <c r="K379" s="24"/>
      <c r="L379" s="24"/>
      <c r="M379" s="24"/>
      <c r="N379" s="24"/>
      <c r="O379" s="24"/>
      <c r="P379" s="24"/>
      <c r="Q379" s="24"/>
      <c r="R379" s="24"/>
      <c r="S379" s="24"/>
      <c r="T379" s="24"/>
      <c r="U379" s="24"/>
      <c r="V379" s="24"/>
      <c r="W379" s="24"/>
      <c r="X379" s="24"/>
      <c r="Y379" s="24"/>
      <c r="Z379" s="24"/>
    </row>
    <row r="380" spans="1:26" ht="15.75" customHeight="1">
      <c r="A380" s="24"/>
      <c r="B380" s="24"/>
      <c r="C380" s="24"/>
      <c r="D380" s="24"/>
      <c r="E380" s="24"/>
      <c r="F380" s="24"/>
      <c r="G380" s="3"/>
      <c r="H380" s="24"/>
      <c r="I380" s="24"/>
      <c r="J380" s="24"/>
      <c r="K380" s="24"/>
      <c r="L380" s="24"/>
      <c r="M380" s="24"/>
      <c r="N380" s="24"/>
      <c r="O380" s="24"/>
      <c r="P380" s="24"/>
      <c r="Q380" s="24"/>
      <c r="R380" s="24"/>
      <c r="S380" s="24"/>
      <c r="T380" s="24"/>
      <c r="U380" s="24"/>
      <c r="V380" s="24"/>
      <c r="W380" s="24"/>
      <c r="X380" s="24"/>
      <c r="Y380" s="24"/>
      <c r="Z380" s="24"/>
    </row>
    <row r="381" spans="1:26" ht="15.75" customHeight="1">
      <c r="A381" s="24"/>
      <c r="B381" s="24"/>
      <c r="C381" s="24"/>
      <c r="D381" s="24"/>
      <c r="E381" s="24"/>
      <c r="F381" s="24"/>
      <c r="G381" s="3"/>
      <c r="H381" s="24"/>
      <c r="I381" s="24"/>
      <c r="J381" s="24"/>
      <c r="K381" s="24"/>
      <c r="L381" s="24"/>
      <c r="M381" s="24"/>
      <c r="N381" s="24"/>
      <c r="O381" s="24"/>
      <c r="P381" s="24"/>
      <c r="Q381" s="24"/>
      <c r="R381" s="24"/>
      <c r="S381" s="24"/>
      <c r="T381" s="24"/>
      <c r="U381" s="24"/>
      <c r="V381" s="24"/>
      <c r="W381" s="24"/>
      <c r="X381" s="24"/>
      <c r="Y381" s="24"/>
      <c r="Z381" s="24"/>
    </row>
    <row r="382" spans="1:26" ht="15.75" customHeight="1">
      <c r="A382" s="24"/>
      <c r="B382" s="24"/>
      <c r="C382" s="24"/>
      <c r="D382" s="24"/>
      <c r="E382" s="24"/>
      <c r="F382" s="24"/>
      <c r="G382" s="3"/>
      <c r="H382" s="24"/>
      <c r="I382" s="24"/>
      <c r="J382" s="24"/>
      <c r="K382" s="24"/>
      <c r="L382" s="24"/>
      <c r="M382" s="24"/>
      <c r="N382" s="24"/>
      <c r="O382" s="24"/>
      <c r="P382" s="24"/>
      <c r="Q382" s="24"/>
      <c r="R382" s="24"/>
      <c r="S382" s="24"/>
      <c r="T382" s="24"/>
      <c r="U382" s="24"/>
      <c r="V382" s="24"/>
      <c r="W382" s="24"/>
      <c r="X382" s="24"/>
      <c r="Y382" s="24"/>
      <c r="Z382" s="24"/>
    </row>
    <row r="383" spans="1:26" ht="15.75" customHeight="1">
      <c r="A383" s="24"/>
      <c r="B383" s="24"/>
      <c r="C383" s="24"/>
      <c r="D383" s="24"/>
      <c r="E383" s="24"/>
      <c r="F383" s="24"/>
      <c r="G383" s="3"/>
      <c r="H383" s="24"/>
      <c r="I383" s="24"/>
      <c r="J383" s="24"/>
      <c r="K383" s="24"/>
      <c r="L383" s="24"/>
      <c r="M383" s="24"/>
      <c r="N383" s="24"/>
      <c r="O383" s="24"/>
      <c r="P383" s="24"/>
      <c r="Q383" s="24"/>
      <c r="R383" s="24"/>
      <c r="S383" s="24"/>
      <c r="T383" s="24"/>
      <c r="U383" s="24"/>
      <c r="V383" s="24"/>
      <c r="W383" s="24"/>
      <c r="X383" s="24"/>
      <c r="Y383" s="24"/>
      <c r="Z383" s="24"/>
    </row>
    <row r="384" spans="1:26" ht="15.75" customHeight="1">
      <c r="A384" s="24"/>
      <c r="B384" s="24"/>
      <c r="C384" s="24"/>
      <c r="D384" s="24"/>
      <c r="E384" s="24"/>
      <c r="F384" s="24"/>
      <c r="G384" s="3"/>
      <c r="H384" s="24"/>
      <c r="I384" s="24"/>
      <c r="J384" s="24"/>
      <c r="K384" s="24"/>
      <c r="L384" s="24"/>
      <c r="M384" s="24"/>
      <c r="N384" s="24"/>
      <c r="O384" s="24"/>
      <c r="P384" s="24"/>
      <c r="Q384" s="24"/>
      <c r="R384" s="24"/>
      <c r="S384" s="24"/>
      <c r="T384" s="24"/>
      <c r="U384" s="24"/>
      <c r="V384" s="24"/>
      <c r="W384" s="24"/>
      <c r="X384" s="24"/>
      <c r="Y384" s="24"/>
      <c r="Z384" s="24"/>
    </row>
    <row r="385" spans="1:26" ht="15.75" customHeight="1">
      <c r="A385" s="24"/>
      <c r="B385" s="24"/>
      <c r="C385" s="24"/>
      <c r="D385" s="24"/>
      <c r="E385" s="24"/>
      <c r="F385" s="24"/>
      <c r="G385" s="3"/>
      <c r="H385" s="24"/>
      <c r="I385" s="24"/>
      <c r="J385" s="24"/>
      <c r="K385" s="24"/>
      <c r="L385" s="24"/>
      <c r="M385" s="24"/>
      <c r="N385" s="24"/>
      <c r="O385" s="24"/>
      <c r="P385" s="24"/>
      <c r="Q385" s="24"/>
      <c r="R385" s="24"/>
      <c r="S385" s="24"/>
      <c r="T385" s="24"/>
      <c r="U385" s="24"/>
      <c r="V385" s="24"/>
      <c r="W385" s="24"/>
      <c r="X385" s="24"/>
      <c r="Y385" s="24"/>
      <c r="Z385" s="24"/>
    </row>
    <row r="386" spans="1:26" ht="15.75" customHeight="1">
      <c r="A386" s="24"/>
      <c r="B386" s="24"/>
      <c r="C386" s="24"/>
      <c r="D386" s="24"/>
      <c r="E386" s="24"/>
      <c r="F386" s="24"/>
      <c r="G386" s="3"/>
      <c r="H386" s="24"/>
      <c r="I386" s="24"/>
      <c r="J386" s="24"/>
      <c r="K386" s="24"/>
      <c r="L386" s="24"/>
      <c r="M386" s="24"/>
      <c r="N386" s="24"/>
      <c r="O386" s="24"/>
      <c r="P386" s="24"/>
      <c r="Q386" s="24"/>
      <c r="R386" s="24"/>
      <c r="S386" s="24"/>
      <c r="T386" s="24"/>
      <c r="U386" s="24"/>
      <c r="V386" s="24"/>
      <c r="W386" s="24"/>
      <c r="X386" s="24"/>
      <c r="Y386" s="24"/>
      <c r="Z386" s="24"/>
    </row>
    <row r="387" spans="1:26" ht="15.75" customHeight="1">
      <c r="A387" s="24"/>
      <c r="B387" s="24"/>
      <c r="C387" s="24"/>
      <c r="D387" s="24"/>
      <c r="E387" s="24"/>
      <c r="F387" s="24"/>
      <c r="G387" s="3"/>
      <c r="H387" s="24"/>
      <c r="I387" s="24"/>
      <c r="J387" s="24"/>
      <c r="K387" s="24"/>
      <c r="L387" s="24"/>
      <c r="M387" s="24"/>
      <c r="N387" s="24"/>
      <c r="O387" s="24"/>
      <c r="P387" s="24"/>
      <c r="Q387" s="24"/>
      <c r="R387" s="24"/>
      <c r="S387" s="24"/>
      <c r="T387" s="24"/>
      <c r="U387" s="24"/>
      <c r="V387" s="24"/>
      <c r="W387" s="24"/>
      <c r="X387" s="24"/>
      <c r="Y387" s="24"/>
      <c r="Z387" s="24"/>
    </row>
    <row r="388" spans="1:26" ht="15.75" customHeight="1">
      <c r="A388" s="24"/>
      <c r="B388" s="24"/>
      <c r="C388" s="24"/>
      <c r="D388" s="24"/>
      <c r="E388" s="24"/>
      <c r="F388" s="24"/>
      <c r="G388" s="3"/>
      <c r="H388" s="24"/>
      <c r="I388" s="24"/>
      <c r="J388" s="24"/>
      <c r="K388" s="24"/>
      <c r="L388" s="24"/>
      <c r="M388" s="24"/>
      <c r="N388" s="24"/>
      <c r="O388" s="24"/>
      <c r="P388" s="24"/>
      <c r="Q388" s="24"/>
      <c r="R388" s="24"/>
      <c r="S388" s="24"/>
      <c r="T388" s="24"/>
      <c r="U388" s="24"/>
      <c r="V388" s="24"/>
      <c r="W388" s="24"/>
      <c r="X388" s="24"/>
      <c r="Y388" s="24"/>
      <c r="Z388" s="24"/>
    </row>
    <row r="389" spans="1:26" ht="15.75" customHeight="1">
      <c r="A389" s="24"/>
      <c r="B389" s="24"/>
      <c r="C389" s="24"/>
      <c r="D389" s="24"/>
      <c r="E389" s="24"/>
      <c r="F389" s="24"/>
      <c r="G389" s="3"/>
      <c r="H389" s="24"/>
      <c r="I389" s="24"/>
      <c r="J389" s="24"/>
      <c r="K389" s="24"/>
      <c r="L389" s="24"/>
      <c r="M389" s="24"/>
      <c r="N389" s="24"/>
      <c r="O389" s="24"/>
      <c r="P389" s="24"/>
      <c r="Q389" s="24"/>
      <c r="R389" s="24"/>
      <c r="S389" s="24"/>
      <c r="T389" s="24"/>
      <c r="U389" s="24"/>
      <c r="V389" s="24"/>
      <c r="W389" s="24"/>
      <c r="X389" s="24"/>
      <c r="Y389" s="24"/>
      <c r="Z389" s="24"/>
    </row>
    <row r="390" spans="1:26" ht="15.75" customHeight="1">
      <c r="A390" s="24"/>
      <c r="B390" s="24"/>
      <c r="C390" s="24"/>
      <c r="D390" s="24"/>
      <c r="E390" s="24"/>
      <c r="F390" s="24"/>
      <c r="G390" s="3"/>
      <c r="H390" s="24"/>
      <c r="I390" s="24"/>
      <c r="J390" s="24"/>
      <c r="K390" s="24"/>
      <c r="L390" s="24"/>
      <c r="M390" s="24"/>
      <c r="N390" s="24"/>
      <c r="O390" s="24"/>
      <c r="P390" s="24"/>
      <c r="Q390" s="24"/>
      <c r="R390" s="24"/>
      <c r="S390" s="24"/>
      <c r="T390" s="24"/>
      <c r="U390" s="24"/>
      <c r="V390" s="24"/>
      <c r="W390" s="24"/>
      <c r="X390" s="24"/>
      <c r="Y390" s="24"/>
      <c r="Z390" s="24"/>
    </row>
    <row r="391" spans="1:26" ht="15.75" customHeight="1">
      <c r="A391" s="24"/>
      <c r="B391" s="24"/>
      <c r="C391" s="24"/>
      <c r="D391" s="24"/>
      <c r="E391" s="24"/>
      <c r="F391" s="24"/>
      <c r="G391" s="3"/>
      <c r="H391" s="24"/>
      <c r="I391" s="24"/>
      <c r="J391" s="24"/>
      <c r="K391" s="24"/>
      <c r="L391" s="24"/>
      <c r="M391" s="24"/>
      <c r="N391" s="24"/>
      <c r="O391" s="24"/>
      <c r="P391" s="24"/>
      <c r="Q391" s="24"/>
      <c r="R391" s="24"/>
      <c r="S391" s="24"/>
      <c r="T391" s="24"/>
      <c r="U391" s="24"/>
      <c r="V391" s="24"/>
      <c r="W391" s="24"/>
      <c r="X391" s="24"/>
      <c r="Y391" s="24"/>
      <c r="Z391" s="24"/>
    </row>
    <row r="392" spans="1:26" ht="15.75" customHeight="1">
      <c r="A392" s="24"/>
      <c r="B392" s="24"/>
      <c r="C392" s="24"/>
      <c r="D392" s="24"/>
      <c r="E392" s="24"/>
      <c r="F392" s="24"/>
      <c r="G392" s="3"/>
      <c r="H392" s="24"/>
      <c r="I392" s="24"/>
      <c r="J392" s="24"/>
      <c r="K392" s="24"/>
      <c r="L392" s="24"/>
      <c r="M392" s="24"/>
      <c r="N392" s="24"/>
      <c r="O392" s="24"/>
      <c r="P392" s="24"/>
      <c r="Q392" s="24"/>
      <c r="R392" s="24"/>
      <c r="S392" s="24"/>
      <c r="T392" s="24"/>
      <c r="U392" s="24"/>
      <c r="V392" s="24"/>
      <c r="W392" s="24"/>
      <c r="X392" s="24"/>
      <c r="Y392" s="24"/>
      <c r="Z392" s="24"/>
    </row>
    <row r="393" spans="1:26" ht="15.75" customHeight="1">
      <c r="A393" s="24"/>
      <c r="B393" s="24"/>
      <c r="C393" s="24"/>
      <c r="D393" s="24"/>
      <c r="E393" s="24"/>
      <c r="F393" s="24"/>
      <c r="G393" s="3"/>
      <c r="H393" s="24"/>
      <c r="I393" s="24"/>
      <c r="J393" s="24"/>
      <c r="K393" s="24"/>
      <c r="L393" s="24"/>
      <c r="M393" s="24"/>
      <c r="N393" s="24"/>
      <c r="O393" s="24"/>
      <c r="P393" s="24"/>
      <c r="Q393" s="24"/>
      <c r="R393" s="24"/>
      <c r="S393" s="24"/>
      <c r="T393" s="24"/>
      <c r="U393" s="24"/>
      <c r="V393" s="24"/>
      <c r="W393" s="24"/>
      <c r="X393" s="24"/>
      <c r="Y393" s="24"/>
      <c r="Z393" s="24"/>
    </row>
    <row r="394" spans="1:26" ht="15.75" customHeight="1">
      <c r="A394" s="24"/>
      <c r="B394" s="24"/>
      <c r="C394" s="24"/>
      <c r="D394" s="24"/>
      <c r="E394" s="24"/>
      <c r="F394" s="24"/>
      <c r="G394" s="3"/>
      <c r="H394" s="24"/>
      <c r="I394" s="24"/>
      <c r="J394" s="24"/>
      <c r="K394" s="24"/>
      <c r="L394" s="24"/>
      <c r="M394" s="24"/>
      <c r="N394" s="24"/>
      <c r="O394" s="24"/>
      <c r="P394" s="24"/>
      <c r="Q394" s="24"/>
      <c r="R394" s="24"/>
      <c r="S394" s="24"/>
      <c r="T394" s="24"/>
      <c r="U394" s="24"/>
      <c r="V394" s="24"/>
      <c r="W394" s="24"/>
      <c r="X394" s="24"/>
      <c r="Y394" s="24"/>
      <c r="Z394" s="24"/>
    </row>
    <row r="395" spans="1:26" ht="15.75" customHeight="1">
      <c r="A395" s="24"/>
      <c r="B395" s="24"/>
      <c r="C395" s="24"/>
      <c r="D395" s="24"/>
      <c r="E395" s="24"/>
      <c r="F395" s="24"/>
      <c r="G395" s="3"/>
      <c r="H395" s="24"/>
      <c r="I395" s="24"/>
      <c r="J395" s="24"/>
      <c r="K395" s="24"/>
      <c r="L395" s="24"/>
      <c r="M395" s="24"/>
      <c r="N395" s="24"/>
      <c r="O395" s="24"/>
      <c r="P395" s="24"/>
      <c r="Q395" s="24"/>
      <c r="R395" s="24"/>
      <c r="S395" s="24"/>
      <c r="T395" s="24"/>
      <c r="U395" s="24"/>
      <c r="V395" s="24"/>
      <c r="W395" s="24"/>
      <c r="X395" s="24"/>
      <c r="Y395" s="24"/>
      <c r="Z395" s="24"/>
    </row>
    <row r="396" spans="1:26" ht="15.75" customHeight="1">
      <c r="A396" s="24"/>
      <c r="B396" s="24"/>
      <c r="C396" s="24"/>
      <c r="D396" s="24"/>
      <c r="E396" s="24"/>
      <c r="F396" s="24"/>
      <c r="G396" s="3"/>
      <c r="H396" s="24"/>
      <c r="I396" s="24"/>
      <c r="J396" s="24"/>
      <c r="K396" s="24"/>
      <c r="L396" s="24"/>
      <c r="M396" s="24"/>
      <c r="N396" s="24"/>
      <c r="O396" s="24"/>
      <c r="P396" s="24"/>
      <c r="Q396" s="24"/>
      <c r="R396" s="24"/>
      <c r="S396" s="24"/>
      <c r="T396" s="24"/>
      <c r="U396" s="24"/>
      <c r="V396" s="24"/>
      <c r="W396" s="24"/>
      <c r="X396" s="24"/>
      <c r="Y396" s="24"/>
      <c r="Z396" s="24"/>
    </row>
    <row r="397" spans="1:26" ht="15.75" customHeight="1">
      <c r="A397" s="24"/>
      <c r="B397" s="24"/>
      <c r="C397" s="24"/>
      <c r="D397" s="24"/>
      <c r="E397" s="24"/>
      <c r="F397" s="24"/>
      <c r="G397" s="3"/>
      <c r="H397" s="24"/>
      <c r="I397" s="24"/>
      <c r="J397" s="24"/>
      <c r="K397" s="24"/>
      <c r="L397" s="24"/>
      <c r="M397" s="24"/>
      <c r="N397" s="24"/>
      <c r="O397" s="24"/>
      <c r="P397" s="24"/>
      <c r="Q397" s="24"/>
      <c r="R397" s="24"/>
      <c r="S397" s="24"/>
      <c r="T397" s="24"/>
      <c r="U397" s="24"/>
      <c r="V397" s="24"/>
      <c r="W397" s="24"/>
      <c r="X397" s="24"/>
      <c r="Y397" s="24"/>
      <c r="Z397" s="24"/>
    </row>
    <row r="398" spans="1:26" ht="15.75" customHeight="1">
      <c r="A398" s="24"/>
      <c r="B398" s="24"/>
      <c r="C398" s="24"/>
      <c r="D398" s="24"/>
      <c r="E398" s="24"/>
      <c r="F398" s="24"/>
      <c r="G398" s="3"/>
      <c r="H398" s="24"/>
      <c r="I398" s="24"/>
      <c r="J398" s="24"/>
      <c r="K398" s="24"/>
      <c r="L398" s="24"/>
      <c r="M398" s="24"/>
      <c r="N398" s="24"/>
      <c r="O398" s="24"/>
      <c r="P398" s="24"/>
      <c r="Q398" s="24"/>
      <c r="R398" s="24"/>
      <c r="S398" s="24"/>
      <c r="T398" s="24"/>
      <c r="U398" s="24"/>
      <c r="V398" s="24"/>
      <c r="W398" s="24"/>
      <c r="X398" s="24"/>
      <c r="Y398" s="24"/>
      <c r="Z398" s="24"/>
    </row>
    <row r="399" spans="1:26" ht="15.75" customHeight="1">
      <c r="A399" s="24"/>
      <c r="B399" s="24"/>
      <c r="C399" s="24"/>
      <c r="D399" s="24"/>
      <c r="E399" s="24"/>
      <c r="F399" s="24"/>
      <c r="G399" s="3"/>
      <c r="H399" s="24"/>
      <c r="I399" s="24"/>
      <c r="J399" s="24"/>
      <c r="K399" s="24"/>
      <c r="L399" s="24"/>
      <c r="M399" s="24"/>
      <c r="N399" s="24"/>
      <c r="O399" s="24"/>
      <c r="P399" s="24"/>
      <c r="Q399" s="24"/>
      <c r="R399" s="24"/>
      <c r="S399" s="24"/>
      <c r="T399" s="24"/>
      <c r="U399" s="24"/>
      <c r="V399" s="24"/>
      <c r="W399" s="24"/>
      <c r="X399" s="24"/>
      <c r="Y399" s="24"/>
      <c r="Z399" s="24"/>
    </row>
    <row r="400" spans="1:26" ht="15.75" customHeight="1">
      <c r="A400" s="24"/>
      <c r="B400" s="24"/>
      <c r="C400" s="24"/>
      <c r="D400" s="24"/>
      <c r="E400" s="24"/>
      <c r="F400" s="24"/>
      <c r="G400" s="3"/>
      <c r="H400" s="24"/>
      <c r="I400" s="24"/>
      <c r="J400" s="24"/>
      <c r="K400" s="24"/>
      <c r="L400" s="24"/>
      <c r="M400" s="24"/>
      <c r="N400" s="24"/>
      <c r="O400" s="24"/>
      <c r="P400" s="24"/>
      <c r="Q400" s="24"/>
      <c r="R400" s="24"/>
      <c r="S400" s="24"/>
      <c r="T400" s="24"/>
      <c r="U400" s="24"/>
      <c r="V400" s="24"/>
      <c r="W400" s="24"/>
      <c r="X400" s="24"/>
      <c r="Y400" s="24"/>
      <c r="Z400" s="24"/>
    </row>
    <row r="401" spans="1:26" ht="15.75" customHeight="1">
      <c r="A401" s="24"/>
      <c r="B401" s="24"/>
      <c r="C401" s="24"/>
      <c r="D401" s="24"/>
      <c r="E401" s="24"/>
      <c r="F401" s="24"/>
      <c r="G401" s="3"/>
      <c r="H401" s="24"/>
      <c r="I401" s="24"/>
      <c r="J401" s="24"/>
      <c r="K401" s="24"/>
      <c r="L401" s="24"/>
      <c r="M401" s="24"/>
      <c r="N401" s="24"/>
      <c r="O401" s="24"/>
      <c r="P401" s="24"/>
      <c r="Q401" s="24"/>
      <c r="R401" s="24"/>
      <c r="S401" s="24"/>
      <c r="T401" s="24"/>
      <c r="U401" s="24"/>
      <c r="V401" s="24"/>
      <c r="W401" s="24"/>
      <c r="X401" s="24"/>
      <c r="Y401" s="24"/>
      <c r="Z401" s="24"/>
    </row>
    <row r="402" spans="1:26" ht="15.75" customHeight="1">
      <c r="A402" s="24"/>
      <c r="B402" s="24"/>
      <c r="C402" s="24"/>
      <c r="D402" s="24"/>
      <c r="E402" s="24"/>
      <c r="F402" s="24"/>
      <c r="G402" s="3"/>
      <c r="H402" s="24"/>
      <c r="I402" s="24"/>
      <c r="J402" s="24"/>
      <c r="K402" s="24"/>
      <c r="L402" s="24"/>
      <c r="M402" s="24"/>
      <c r="N402" s="24"/>
      <c r="O402" s="24"/>
      <c r="P402" s="24"/>
      <c r="Q402" s="24"/>
      <c r="R402" s="24"/>
      <c r="S402" s="24"/>
      <c r="T402" s="24"/>
      <c r="U402" s="24"/>
      <c r="V402" s="24"/>
      <c r="W402" s="24"/>
      <c r="X402" s="24"/>
      <c r="Y402" s="24"/>
      <c r="Z402" s="24"/>
    </row>
    <row r="403" spans="1:26" ht="15.75" customHeight="1">
      <c r="A403" s="24"/>
      <c r="B403" s="24"/>
      <c r="C403" s="24"/>
      <c r="D403" s="24"/>
      <c r="E403" s="24"/>
      <c r="F403" s="24"/>
      <c r="G403" s="3"/>
      <c r="H403" s="24"/>
      <c r="I403" s="24"/>
      <c r="J403" s="24"/>
      <c r="K403" s="24"/>
      <c r="L403" s="24"/>
      <c r="M403" s="24"/>
      <c r="N403" s="24"/>
      <c r="O403" s="24"/>
      <c r="P403" s="24"/>
      <c r="Q403" s="24"/>
      <c r="R403" s="24"/>
      <c r="S403" s="24"/>
      <c r="T403" s="24"/>
      <c r="U403" s="24"/>
      <c r="V403" s="24"/>
      <c r="W403" s="24"/>
      <c r="X403" s="24"/>
      <c r="Y403" s="24"/>
      <c r="Z403" s="24"/>
    </row>
    <row r="404" spans="1:26" ht="15.75" customHeight="1">
      <c r="A404" s="24"/>
      <c r="B404" s="24"/>
      <c r="C404" s="24"/>
      <c r="D404" s="24"/>
      <c r="E404" s="24"/>
      <c r="F404" s="24"/>
      <c r="G404" s="3"/>
      <c r="H404" s="24"/>
      <c r="I404" s="24"/>
      <c r="J404" s="24"/>
      <c r="K404" s="24"/>
      <c r="L404" s="24"/>
      <c r="M404" s="24"/>
      <c r="N404" s="24"/>
      <c r="O404" s="24"/>
      <c r="P404" s="24"/>
      <c r="Q404" s="24"/>
      <c r="R404" s="24"/>
      <c r="S404" s="24"/>
      <c r="T404" s="24"/>
      <c r="U404" s="24"/>
      <c r="V404" s="24"/>
      <c r="W404" s="24"/>
      <c r="X404" s="24"/>
      <c r="Y404" s="24"/>
      <c r="Z404" s="24"/>
    </row>
    <row r="405" spans="1:26" ht="15.75" customHeight="1">
      <c r="A405" s="24"/>
      <c r="B405" s="24"/>
      <c r="C405" s="24"/>
      <c r="D405" s="24"/>
      <c r="E405" s="24"/>
      <c r="F405" s="24"/>
      <c r="G405" s="3"/>
      <c r="H405" s="24"/>
      <c r="I405" s="24"/>
      <c r="J405" s="24"/>
      <c r="K405" s="24"/>
      <c r="L405" s="24"/>
      <c r="M405" s="24"/>
      <c r="N405" s="24"/>
      <c r="O405" s="24"/>
      <c r="P405" s="24"/>
      <c r="Q405" s="24"/>
      <c r="R405" s="24"/>
      <c r="S405" s="24"/>
      <c r="T405" s="24"/>
      <c r="U405" s="24"/>
      <c r="V405" s="24"/>
      <c r="W405" s="24"/>
      <c r="X405" s="24"/>
      <c r="Y405" s="24"/>
      <c r="Z405" s="24"/>
    </row>
    <row r="406" spans="1:26" ht="15.75" customHeight="1">
      <c r="A406" s="24"/>
      <c r="B406" s="24"/>
      <c r="C406" s="24"/>
      <c r="D406" s="24"/>
      <c r="E406" s="24"/>
      <c r="F406" s="24"/>
      <c r="G406" s="3"/>
      <c r="H406" s="24"/>
      <c r="I406" s="24"/>
      <c r="J406" s="24"/>
      <c r="K406" s="24"/>
      <c r="L406" s="24"/>
      <c r="M406" s="24"/>
      <c r="N406" s="24"/>
      <c r="O406" s="24"/>
      <c r="P406" s="24"/>
      <c r="Q406" s="24"/>
      <c r="R406" s="24"/>
      <c r="S406" s="24"/>
      <c r="T406" s="24"/>
      <c r="U406" s="24"/>
      <c r="V406" s="24"/>
      <c r="W406" s="24"/>
      <c r="X406" s="24"/>
      <c r="Y406" s="24"/>
      <c r="Z406" s="24"/>
    </row>
    <row r="407" spans="1:26" ht="15.75" customHeight="1">
      <c r="A407" s="24"/>
      <c r="B407" s="24"/>
      <c r="C407" s="24"/>
      <c r="D407" s="24"/>
      <c r="E407" s="24"/>
      <c r="F407" s="24"/>
      <c r="G407" s="3"/>
      <c r="H407" s="24"/>
      <c r="I407" s="24"/>
      <c r="J407" s="24"/>
      <c r="K407" s="24"/>
      <c r="L407" s="24"/>
      <c r="M407" s="24"/>
      <c r="N407" s="24"/>
      <c r="O407" s="24"/>
      <c r="P407" s="24"/>
      <c r="Q407" s="24"/>
      <c r="R407" s="24"/>
      <c r="S407" s="24"/>
      <c r="T407" s="24"/>
      <c r="U407" s="24"/>
      <c r="V407" s="24"/>
      <c r="W407" s="24"/>
      <c r="X407" s="24"/>
      <c r="Y407" s="24"/>
      <c r="Z407" s="24"/>
    </row>
    <row r="408" spans="1:26" ht="15.75" customHeight="1">
      <c r="A408" s="24"/>
      <c r="B408" s="24"/>
      <c r="C408" s="24"/>
      <c r="D408" s="24"/>
      <c r="E408" s="24"/>
      <c r="F408" s="24"/>
      <c r="G408" s="3"/>
      <c r="H408" s="24"/>
      <c r="I408" s="24"/>
      <c r="J408" s="24"/>
      <c r="K408" s="24"/>
      <c r="L408" s="24"/>
      <c r="M408" s="24"/>
      <c r="N408" s="24"/>
      <c r="O408" s="24"/>
      <c r="P408" s="24"/>
      <c r="Q408" s="24"/>
      <c r="R408" s="24"/>
      <c r="S408" s="24"/>
      <c r="T408" s="24"/>
      <c r="U408" s="24"/>
      <c r="V408" s="24"/>
      <c r="W408" s="24"/>
      <c r="X408" s="24"/>
      <c r="Y408" s="24"/>
      <c r="Z408" s="24"/>
    </row>
    <row r="409" spans="1:26" ht="15.75" customHeight="1">
      <c r="A409" s="24"/>
      <c r="B409" s="24"/>
      <c r="C409" s="24"/>
      <c r="D409" s="24"/>
      <c r="E409" s="24"/>
      <c r="F409" s="24"/>
      <c r="G409" s="3"/>
      <c r="H409" s="24"/>
      <c r="I409" s="24"/>
      <c r="J409" s="24"/>
      <c r="K409" s="24"/>
      <c r="L409" s="24"/>
      <c r="M409" s="24"/>
      <c r="N409" s="24"/>
      <c r="O409" s="24"/>
      <c r="P409" s="24"/>
      <c r="Q409" s="24"/>
      <c r="R409" s="24"/>
      <c r="S409" s="24"/>
      <c r="T409" s="24"/>
      <c r="U409" s="24"/>
      <c r="V409" s="24"/>
      <c r="W409" s="24"/>
      <c r="X409" s="24"/>
      <c r="Y409" s="24"/>
      <c r="Z409" s="24"/>
    </row>
    <row r="410" spans="1:26" ht="15.75" customHeight="1">
      <c r="A410" s="24"/>
      <c r="B410" s="24"/>
      <c r="C410" s="24"/>
      <c r="D410" s="24"/>
      <c r="E410" s="24"/>
      <c r="F410" s="24"/>
      <c r="G410" s="3"/>
      <c r="H410" s="24"/>
      <c r="I410" s="24"/>
      <c r="J410" s="24"/>
      <c r="K410" s="24"/>
      <c r="L410" s="24"/>
      <c r="M410" s="24"/>
      <c r="N410" s="24"/>
      <c r="O410" s="24"/>
      <c r="P410" s="24"/>
      <c r="Q410" s="24"/>
      <c r="R410" s="24"/>
      <c r="S410" s="24"/>
      <c r="T410" s="24"/>
      <c r="U410" s="24"/>
      <c r="V410" s="24"/>
      <c r="W410" s="24"/>
      <c r="X410" s="24"/>
      <c r="Y410" s="24"/>
      <c r="Z410" s="24"/>
    </row>
    <row r="411" spans="1:26" ht="15.75" customHeight="1">
      <c r="A411" s="24"/>
      <c r="B411" s="24"/>
      <c r="C411" s="24"/>
      <c r="D411" s="24"/>
      <c r="E411" s="24"/>
      <c r="F411" s="24"/>
      <c r="G411" s="3"/>
      <c r="H411" s="24"/>
      <c r="I411" s="24"/>
      <c r="J411" s="24"/>
      <c r="K411" s="24"/>
      <c r="L411" s="24"/>
      <c r="M411" s="24"/>
      <c r="N411" s="24"/>
      <c r="O411" s="24"/>
      <c r="P411" s="24"/>
      <c r="Q411" s="24"/>
      <c r="R411" s="24"/>
      <c r="S411" s="24"/>
      <c r="T411" s="24"/>
      <c r="U411" s="24"/>
      <c r="V411" s="24"/>
      <c r="W411" s="24"/>
      <c r="X411" s="24"/>
      <c r="Y411" s="24"/>
      <c r="Z411" s="24"/>
    </row>
    <row r="412" spans="1:26" ht="15.75" customHeight="1">
      <c r="A412" s="24"/>
      <c r="B412" s="24"/>
      <c r="C412" s="24"/>
      <c r="D412" s="24"/>
      <c r="E412" s="24"/>
      <c r="F412" s="24"/>
      <c r="G412" s="3"/>
      <c r="H412" s="24"/>
      <c r="I412" s="24"/>
      <c r="J412" s="24"/>
      <c r="K412" s="24"/>
      <c r="L412" s="24"/>
      <c r="M412" s="24"/>
      <c r="N412" s="24"/>
      <c r="O412" s="24"/>
      <c r="P412" s="24"/>
      <c r="Q412" s="24"/>
      <c r="R412" s="24"/>
      <c r="S412" s="24"/>
      <c r="T412" s="24"/>
      <c r="U412" s="24"/>
      <c r="V412" s="24"/>
      <c r="W412" s="24"/>
      <c r="X412" s="24"/>
      <c r="Y412" s="24"/>
      <c r="Z412" s="24"/>
    </row>
    <row r="413" spans="1:26" ht="15.75" customHeight="1">
      <c r="A413" s="24"/>
      <c r="B413" s="24"/>
      <c r="C413" s="24"/>
      <c r="D413" s="24"/>
      <c r="E413" s="24"/>
      <c r="F413" s="24"/>
      <c r="G413" s="3"/>
      <c r="H413" s="24"/>
      <c r="I413" s="24"/>
      <c r="J413" s="24"/>
      <c r="K413" s="24"/>
      <c r="L413" s="24"/>
      <c r="M413" s="24"/>
      <c r="N413" s="24"/>
      <c r="O413" s="24"/>
      <c r="P413" s="24"/>
      <c r="Q413" s="24"/>
      <c r="R413" s="24"/>
      <c r="S413" s="24"/>
      <c r="T413" s="24"/>
      <c r="U413" s="24"/>
      <c r="V413" s="24"/>
      <c r="W413" s="24"/>
      <c r="X413" s="24"/>
      <c r="Y413" s="24"/>
      <c r="Z413" s="24"/>
    </row>
    <row r="414" spans="1:26" ht="15.75" customHeight="1">
      <c r="A414" s="24"/>
      <c r="B414" s="24"/>
      <c r="C414" s="24"/>
      <c r="D414" s="24"/>
      <c r="E414" s="24"/>
      <c r="F414" s="24"/>
      <c r="G414" s="3"/>
      <c r="H414" s="24"/>
      <c r="I414" s="24"/>
      <c r="J414" s="24"/>
      <c r="K414" s="24"/>
      <c r="L414" s="24"/>
      <c r="M414" s="24"/>
      <c r="N414" s="24"/>
      <c r="O414" s="24"/>
      <c r="P414" s="24"/>
      <c r="Q414" s="24"/>
      <c r="R414" s="24"/>
      <c r="S414" s="24"/>
      <c r="T414" s="24"/>
      <c r="U414" s="24"/>
      <c r="V414" s="24"/>
      <c r="W414" s="24"/>
      <c r="X414" s="24"/>
      <c r="Y414" s="24"/>
      <c r="Z414" s="24"/>
    </row>
    <row r="415" spans="1:26" ht="15.75" customHeight="1">
      <c r="A415" s="24"/>
      <c r="B415" s="24"/>
      <c r="C415" s="24"/>
      <c r="D415" s="24"/>
      <c r="E415" s="24"/>
      <c r="F415" s="24"/>
      <c r="G415" s="3"/>
      <c r="H415" s="24"/>
      <c r="I415" s="24"/>
      <c r="J415" s="24"/>
      <c r="K415" s="24"/>
      <c r="L415" s="24"/>
      <c r="M415" s="24"/>
      <c r="N415" s="24"/>
      <c r="O415" s="24"/>
      <c r="P415" s="24"/>
      <c r="Q415" s="24"/>
      <c r="R415" s="24"/>
      <c r="S415" s="24"/>
      <c r="T415" s="24"/>
      <c r="U415" s="24"/>
      <c r="V415" s="24"/>
      <c r="W415" s="24"/>
      <c r="X415" s="24"/>
      <c r="Y415" s="24"/>
      <c r="Z415" s="24"/>
    </row>
    <row r="416" spans="1:26" ht="15.75" customHeight="1">
      <c r="A416" s="24"/>
      <c r="B416" s="24"/>
      <c r="C416" s="24"/>
      <c r="D416" s="24"/>
      <c r="E416" s="24"/>
      <c r="F416" s="24"/>
      <c r="G416" s="3"/>
      <c r="H416" s="24"/>
      <c r="I416" s="24"/>
      <c r="J416" s="24"/>
      <c r="K416" s="24"/>
      <c r="L416" s="24"/>
      <c r="M416" s="24"/>
      <c r="N416" s="24"/>
      <c r="O416" s="24"/>
      <c r="P416" s="24"/>
      <c r="Q416" s="24"/>
      <c r="R416" s="24"/>
      <c r="S416" s="24"/>
      <c r="T416" s="24"/>
      <c r="U416" s="24"/>
      <c r="V416" s="24"/>
      <c r="W416" s="24"/>
      <c r="X416" s="24"/>
      <c r="Y416" s="24"/>
      <c r="Z416" s="24"/>
    </row>
    <row r="417" spans="1:26" ht="15.75" customHeight="1">
      <c r="A417" s="24"/>
      <c r="B417" s="24"/>
      <c r="C417" s="24"/>
      <c r="D417" s="24"/>
      <c r="E417" s="24"/>
      <c r="F417" s="24"/>
      <c r="G417" s="3"/>
      <c r="H417" s="24"/>
      <c r="I417" s="24"/>
      <c r="J417" s="24"/>
      <c r="K417" s="24"/>
      <c r="L417" s="24"/>
      <c r="M417" s="24"/>
      <c r="N417" s="24"/>
      <c r="O417" s="24"/>
      <c r="P417" s="24"/>
      <c r="Q417" s="24"/>
      <c r="R417" s="24"/>
      <c r="S417" s="24"/>
      <c r="T417" s="24"/>
      <c r="U417" s="24"/>
      <c r="V417" s="24"/>
      <c r="W417" s="24"/>
      <c r="X417" s="24"/>
      <c r="Y417" s="24"/>
      <c r="Z417" s="24"/>
    </row>
    <row r="418" spans="1:26" ht="15.75" customHeight="1">
      <c r="A418" s="24"/>
      <c r="B418" s="24"/>
      <c r="C418" s="24"/>
      <c r="D418" s="24"/>
      <c r="E418" s="24"/>
      <c r="F418" s="24"/>
      <c r="G418" s="3"/>
      <c r="H418" s="24"/>
      <c r="I418" s="24"/>
      <c r="J418" s="24"/>
      <c r="K418" s="24"/>
      <c r="L418" s="24"/>
      <c r="M418" s="24"/>
      <c r="N418" s="24"/>
      <c r="O418" s="24"/>
      <c r="P418" s="24"/>
      <c r="Q418" s="24"/>
      <c r="R418" s="24"/>
      <c r="S418" s="24"/>
      <c r="T418" s="24"/>
      <c r="U418" s="24"/>
      <c r="V418" s="24"/>
      <c r="W418" s="24"/>
      <c r="X418" s="24"/>
      <c r="Y418" s="24"/>
      <c r="Z418" s="24"/>
    </row>
    <row r="419" spans="1:26" ht="15.75" customHeight="1">
      <c r="A419" s="24"/>
      <c r="B419" s="24"/>
      <c r="C419" s="24"/>
      <c r="D419" s="24"/>
      <c r="E419" s="24"/>
      <c r="F419" s="24"/>
      <c r="G419" s="3"/>
      <c r="H419" s="24"/>
      <c r="I419" s="24"/>
      <c r="J419" s="24"/>
      <c r="K419" s="24"/>
      <c r="L419" s="24"/>
      <c r="M419" s="24"/>
      <c r="N419" s="24"/>
      <c r="O419" s="24"/>
      <c r="P419" s="24"/>
      <c r="Q419" s="24"/>
      <c r="R419" s="24"/>
      <c r="S419" s="24"/>
      <c r="T419" s="24"/>
      <c r="U419" s="24"/>
      <c r="V419" s="24"/>
      <c r="W419" s="24"/>
      <c r="X419" s="24"/>
      <c r="Y419" s="24"/>
      <c r="Z419" s="24"/>
    </row>
    <row r="420" spans="1:26" ht="15.75" customHeight="1">
      <c r="A420" s="24"/>
      <c r="B420" s="24"/>
      <c r="C420" s="24"/>
      <c r="D420" s="24"/>
      <c r="E420" s="24"/>
      <c r="F420" s="24"/>
      <c r="G420" s="3"/>
      <c r="H420" s="24"/>
      <c r="I420" s="24"/>
      <c r="J420" s="24"/>
      <c r="K420" s="24"/>
      <c r="L420" s="24"/>
      <c r="M420" s="24"/>
      <c r="N420" s="24"/>
      <c r="O420" s="24"/>
      <c r="P420" s="24"/>
      <c r="Q420" s="24"/>
      <c r="R420" s="24"/>
      <c r="S420" s="24"/>
      <c r="T420" s="24"/>
      <c r="U420" s="24"/>
      <c r="V420" s="24"/>
      <c r="W420" s="24"/>
      <c r="X420" s="24"/>
      <c r="Y420" s="24"/>
      <c r="Z420" s="24"/>
    </row>
    <row r="421" spans="1:26" ht="15.75" customHeight="1">
      <c r="A421" s="24"/>
      <c r="B421" s="24"/>
      <c r="C421" s="24"/>
      <c r="D421" s="24"/>
      <c r="E421" s="24"/>
      <c r="F421" s="24"/>
      <c r="G421" s="3"/>
      <c r="H421" s="24"/>
      <c r="I421" s="24"/>
      <c r="J421" s="24"/>
      <c r="K421" s="24"/>
      <c r="L421" s="24"/>
      <c r="M421" s="24"/>
      <c r="N421" s="24"/>
      <c r="O421" s="24"/>
      <c r="P421" s="24"/>
      <c r="Q421" s="24"/>
      <c r="R421" s="24"/>
      <c r="S421" s="24"/>
      <c r="T421" s="24"/>
      <c r="U421" s="24"/>
      <c r="V421" s="24"/>
      <c r="W421" s="24"/>
      <c r="X421" s="24"/>
      <c r="Y421" s="24"/>
      <c r="Z421" s="24"/>
    </row>
    <row r="422" spans="1:26" ht="15.75" customHeight="1">
      <c r="A422" s="24"/>
      <c r="B422" s="24"/>
      <c r="C422" s="24"/>
      <c r="D422" s="24"/>
      <c r="E422" s="24"/>
      <c r="F422" s="24"/>
      <c r="G422" s="3"/>
      <c r="H422" s="24"/>
      <c r="I422" s="24"/>
      <c r="J422" s="24"/>
      <c r="K422" s="24"/>
      <c r="L422" s="24"/>
      <c r="M422" s="24"/>
      <c r="N422" s="24"/>
      <c r="O422" s="24"/>
      <c r="P422" s="24"/>
      <c r="Q422" s="24"/>
      <c r="R422" s="24"/>
      <c r="S422" s="24"/>
      <c r="T422" s="24"/>
      <c r="U422" s="24"/>
      <c r="V422" s="24"/>
      <c r="W422" s="24"/>
      <c r="X422" s="24"/>
      <c r="Y422" s="24"/>
      <c r="Z422" s="24"/>
    </row>
    <row r="423" spans="1:26" ht="15.75" customHeight="1">
      <c r="A423" s="24"/>
      <c r="B423" s="24"/>
      <c r="C423" s="24"/>
      <c r="D423" s="24"/>
      <c r="E423" s="24"/>
      <c r="F423" s="24"/>
      <c r="G423" s="3"/>
      <c r="H423" s="24"/>
      <c r="I423" s="24"/>
      <c r="J423" s="24"/>
      <c r="K423" s="24"/>
      <c r="L423" s="24"/>
      <c r="M423" s="24"/>
      <c r="N423" s="24"/>
      <c r="O423" s="24"/>
      <c r="P423" s="24"/>
      <c r="Q423" s="24"/>
      <c r="R423" s="24"/>
      <c r="S423" s="24"/>
      <c r="T423" s="24"/>
      <c r="U423" s="24"/>
      <c r="V423" s="24"/>
      <c r="W423" s="24"/>
      <c r="X423" s="24"/>
      <c r="Y423" s="24"/>
      <c r="Z423" s="24"/>
    </row>
    <row r="424" spans="1:26" ht="15.75" customHeight="1">
      <c r="A424" s="24"/>
      <c r="B424" s="24"/>
      <c r="C424" s="24"/>
      <c r="D424" s="24"/>
      <c r="E424" s="24"/>
      <c r="F424" s="24"/>
      <c r="G424" s="3"/>
      <c r="H424" s="24"/>
      <c r="I424" s="24"/>
      <c r="J424" s="24"/>
      <c r="K424" s="24"/>
      <c r="L424" s="24"/>
      <c r="M424" s="24"/>
      <c r="N424" s="24"/>
      <c r="O424" s="24"/>
      <c r="P424" s="24"/>
      <c r="Q424" s="24"/>
      <c r="R424" s="24"/>
      <c r="S424" s="24"/>
      <c r="T424" s="24"/>
      <c r="U424" s="24"/>
      <c r="V424" s="24"/>
      <c r="W424" s="24"/>
      <c r="X424" s="24"/>
      <c r="Y424" s="24"/>
      <c r="Z424" s="24"/>
    </row>
    <row r="425" spans="1:26" ht="15.75" customHeight="1">
      <c r="A425" s="24"/>
      <c r="B425" s="24"/>
      <c r="C425" s="24"/>
      <c r="D425" s="24"/>
      <c r="E425" s="24"/>
      <c r="F425" s="24"/>
      <c r="G425" s="3"/>
      <c r="H425" s="24"/>
      <c r="I425" s="24"/>
      <c r="J425" s="24"/>
      <c r="K425" s="24"/>
      <c r="L425" s="24"/>
      <c r="M425" s="24"/>
      <c r="N425" s="24"/>
      <c r="O425" s="24"/>
      <c r="P425" s="24"/>
      <c r="Q425" s="24"/>
      <c r="R425" s="24"/>
      <c r="S425" s="24"/>
      <c r="T425" s="24"/>
      <c r="U425" s="24"/>
      <c r="V425" s="24"/>
      <c r="W425" s="24"/>
      <c r="X425" s="24"/>
      <c r="Y425" s="24"/>
      <c r="Z425" s="24"/>
    </row>
    <row r="426" spans="1:26" ht="15.75" customHeight="1">
      <c r="A426" s="24"/>
      <c r="B426" s="24"/>
      <c r="C426" s="24"/>
      <c r="D426" s="24"/>
      <c r="E426" s="24"/>
      <c r="F426" s="24"/>
      <c r="G426" s="3"/>
      <c r="H426" s="24"/>
      <c r="I426" s="24"/>
      <c r="J426" s="24"/>
      <c r="K426" s="24"/>
      <c r="L426" s="24"/>
      <c r="M426" s="24"/>
      <c r="N426" s="24"/>
      <c r="O426" s="24"/>
      <c r="P426" s="24"/>
      <c r="Q426" s="24"/>
      <c r="R426" s="24"/>
      <c r="S426" s="24"/>
      <c r="T426" s="24"/>
      <c r="U426" s="24"/>
      <c r="V426" s="24"/>
      <c r="W426" s="24"/>
      <c r="X426" s="24"/>
      <c r="Y426" s="24"/>
      <c r="Z426" s="24"/>
    </row>
    <row r="427" spans="1:26" ht="15.75" customHeight="1">
      <c r="A427" s="24"/>
      <c r="B427" s="24"/>
      <c r="C427" s="24"/>
      <c r="D427" s="24"/>
      <c r="E427" s="24"/>
      <c r="F427" s="24"/>
      <c r="G427" s="3"/>
      <c r="H427" s="24"/>
      <c r="I427" s="24"/>
      <c r="J427" s="24"/>
      <c r="K427" s="24"/>
      <c r="L427" s="24"/>
      <c r="M427" s="24"/>
      <c r="N427" s="24"/>
      <c r="O427" s="24"/>
      <c r="P427" s="24"/>
      <c r="Q427" s="24"/>
      <c r="R427" s="24"/>
      <c r="S427" s="24"/>
      <c r="T427" s="24"/>
      <c r="U427" s="24"/>
      <c r="V427" s="24"/>
      <c r="W427" s="24"/>
      <c r="X427" s="24"/>
      <c r="Y427" s="24"/>
      <c r="Z427" s="24"/>
    </row>
    <row r="428" spans="1:26" ht="15.75" customHeight="1">
      <c r="A428" s="24"/>
      <c r="B428" s="24"/>
      <c r="C428" s="24"/>
      <c r="D428" s="24"/>
      <c r="E428" s="24"/>
      <c r="F428" s="24"/>
      <c r="G428" s="3"/>
      <c r="H428" s="24"/>
      <c r="I428" s="24"/>
      <c r="J428" s="24"/>
      <c r="K428" s="24"/>
      <c r="L428" s="24"/>
      <c r="M428" s="24"/>
      <c r="N428" s="24"/>
      <c r="O428" s="24"/>
      <c r="P428" s="24"/>
      <c r="Q428" s="24"/>
      <c r="R428" s="24"/>
      <c r="S428" s="24"/>
      <c r="T428" s="24"/>
      <c r="U428" s="24"/>
      <c r="V428" s="24"/>
      <c r="W428" s="24"/>
      <c r="X428" s="24"/>
      <c r="Y428" s="24"/>
      <c r="Z428" s="24"/>
    </row>
    <row r="429" spans="1:26" ht="15.75" customHeight="1">
      <c r="A429" s="24"/>
      <c r="B429" s="24"/>
      <c r="C429" s="24"/>
      <c r="D429" s="24"/>
      <c r="E429" s="24"/>
      <c r="F429" s="24"/>
      <c r="G429" s="3"/>
      <c r="H429" s="24"/>
      <c r="I429" s="24"/>
      <c r="J429" s="24"/>
      <c r="K429" s="24"/>
      <c r="L429" s="24"/>
      <c r="M429" s="24"/>
      <c r="N429" s="24"/>
      <c r="O429" s="24"/>
      <c r="P429" s="24"/>
      <c r="Q429" s="24"/>
      <c r="R429" s="24"/>
      <c r="S429" s="24"/>
      <c r="T429" s="24"/>
      <c r="U429" s="24"/>
      <c r="V429" s="24"/>
      <c r="W429" s="24"/>
      <c r="X429" s="24"/>
      <c r="Y429" s="24"/>
      <c r="Z429" s="24"/>
    </row>
    <row r="430" spans="1:26" ht="15.75" customHeight="1">
      <c r="A430" s="24"/>
      <c r="B430" s="24"/>
      <c r="C430" s="24"/>
      <c r="D430" s="24"/>
      <c r="E430" s="24"/>
      <c r="F430" s="24"/>
      <c r="G430" s="3"/>
      <c r="H430" s="24"/>
      <c r="I430" s="24"/>
      <c r="J430" s="24"/>
      <c r="K430" s="24"/>
      <c r="L430" s="24"/>
      <c r="M430" s="24"/>
      <c r="N430" s="24"/>
      <c r="O430" s="24"/>
      <c r="P430" s="24"/>
      <c r="Q430" s="24"/>
      <c r="R430" s="24"/>
      <c r="S430" s="24"/>
      <c r="T430" s="24"/>
      <c r="U430" s="24"/>
      <c r="V430" s="24"/>
      <c r="W430" s="24"/>
      <c r="X430" s="24"/>
      <c r="Y430" s="24"/>
      <c r="Z430" s="24"/>
    </row>
    <row r="431" spans="1:26" ht="15.75" customHeight="1">
      <c r="A431" s="24"/>
      <c r="B431" s="24"/>
      <c r="C431" s="24"/>
      <c r="D431" s="24"/>
      <c r="E431" s="24"/>
      <c r="F431" s="24"/>
      <c r="G431" s="3"/>
      <c r="H431" s="24"/>
      <c r="I431" s="24"/>
      <c r="J431" s="24"/>
      <c r="K431" s="24"/>
      <c r="L431" s="24"/>
      <c r="M431" s="24"/>
      <c r="N431" s="24"/>
      <c r="O431" s="24"/>
      <c r="P431" s="24"/>
      <c r="Q431" s="24"/>
      <c r="R431" s="24"/>
      <c r="S431" s="24"/>
      <c r="T431" s="24"/>
      <c r="U431" s="24"/>
      <c r="V431" s="24"/>
      <c r="W431" s="24"/>
      <c r="X431" s="24"/>
      <c r="Y431" s="24"/>
      <c r="Z431" s="24"/>
    </row>
    <row r="432" spans="1:26" ht="15.75" customHeight="1">
      <c r="A432" s="24"/>
      <c r="B432" s="24"/>
      <c r="C432" s="24"/>
      <c r="D432" s="24"/>
      <c r="E432" s="24"/>
      <c r="F432" s="24"/>
      <c r="G432" s="3"/>
      <c r="H432" s="24"/>
      <c r="I432" s="24"/>
      <c r="J432" s="24"/>
      <c r="K432" s="24"/>
      <c r="L432" s="24"/>
      <c r="M432" s="24"/>
      <c r="N432" s="24"/>
      <c r="O432" s="24"/>
      <c r="P432" s="24"/>
      <c r="Q432" s="24"/>
      <c r="R432" s="24"/>
      <c r="S432" s="24"/>
      <c r="T432" s="24"/>
      <c r="U432" s="24"/>
      <c r="V432" s="24"/>
      <c r="W432" s="24"/>
      <c r="X432" s="24"/>
      <c r="Y432" s="24"/>
      <c r="Z432" s="24"/>
    </row>
    <row r="433" spans="1:26" ht="15.75" customHeight="1">
      <c r="A433" s="24"/>
      <c r="B433" s="24"/>
      <c r="C433" s="24"/>
      <c r="D433" s="24"/>
      <c r="E433" s="24"/>
      <c r="F433" s="24"/>
      <c r="G433" s="3"/>
      <c r="H433" s="24"/>
      <c r="I433" s="24"/>
      <c r="J433" s="24"/>
      <c r="K433" s="24"/>
      <c r="L433" s="24"/>
      <c r="M433" s="24"/>
      <c r="N433" s="24"/>
      <c r="O433" s="24"/>
      <c r="P433" s="24"/>
      <c r="Q433" s="24"/>
      <c r="R433" s="24"/>
      <c r="S433" s="24"/>
      <c r="T433" s="24"/>
      <c r="U433" s="24"/>
      <c r="V433" s="24"/>
      <c r="W433" s="24"/>
      <c r="X433" s="24"/>
      <c r="Y433" s="24"/>
      <c r="Z433" s="24"/>
    </row>
    <row r="434" spans="1:26" ht="15.75" customHeight="1">
      <c r="A434" s="24"/>
      <c r="B434" s="24"/>
      <c r="C434" s="24"/>
      <c r="D434" s="24"/>
      <c r="E434" s="24"/>
      <c r="F434" s="24"/>
      <c r="G434" s="3"/>
      <c r="H434" s="24"/>
      <c r="I434" s="24"/>
      <c r="J434" s="24"/>
      <c r="K434" s="24"/>
      <c r="L434" s="24"/>
      <c r="M434" s="24"/>
      <c r="N434" s="24"/>
      <c r="O434" s="24"/>
      <c r="P434" s="24"/>
      <c r="Q434" s="24"/>
      <c r="R434" s="24"/>
      <c r="S434" s="24"/>
      <c r="T434" s="24"/>
      <c r="U434" s="24"/>
      <c r="V434" s="24"/>
      <c r="W434" s="24"/>
      <c r="X434" s="24"/>
      <c r="Y434" s="24"/>
      <c r="Z434" s="24"/>
    </row>
    <row r="435" spans="1:26" ht="15.75" customHeight="1">
      <c r="A435" s="24"/>
      <c r="B435" s="24"/>
      <c r="C435" s="24"/>
      <c r="D435" s="24"/>
      <c r="E435" s="24"/>
      <c r="F435" s="24"/>
      <c r="G435" s="3"/>
      <c r="H435" s="24"/>
      <c r="I435" s="24"/>
      <c r="J435" s="24"/>
      <c r="K435" s="24"/>
      <c r="L435" s="24"/>
      <c r="M435" s="24"/>
      <c r="N435" s="24"/>
      <c r="O435" s="24"/>
      <c r="P435" s="24"/>
      <c r="Q435" s="24"/>
      <c r="R435" s="24"/>
      <c r="S435" s="24"/>
      <c r="T435" s="24"/>
      <c r="U435" s="24"/>
      <c r="V435" s="24"/>
      <c r="W435" s="24"/>
      <c r="X435" s="24"/>
      <c r="Y435" s="24"/>
      <c r="Z435" s="24"/>
    </row>
    <row r="436" spans="1:26" ht="15.75" customHeight="1">
      <c r="A436" s="24"/>
      <c r="B436" s="24"/>
      <c r="C436" s="24"/>
      <c r="D436" s="24"/>
      <c r="E436" s="24"/>
      <c r="F436" s="24"/>
      <c r="G436" s="3"/>
      <c r="H436" s="24"/>
      <c r="I436" s="24"/>
      <c r="J436" s="24"/>
      <c r="K436" s="24"/>
      <c r="L436" s="24"/>
      <c r="M436" s="24"/>
      <c r="N436" s="24"/>
      <c r="O436" s="24"/>
      <c r="P436" s="24"/>
      <c r="Q436" s="24"/>
      <c r="R436" s="24"/>
      <c r="S436" s="24"/>
      <c r="T436" s="24"/>
      <c r="U436" s="24"/>
      <c r="V436" s="24"/>
      <c r="W436" s="24"/>
      <c r="X436" s="24"/>
      <c r="Y436" s="24"/>
      <c r="Z436" s="24"/>
    </row>
    <row r="437" spans="1:26" ht="15.75" customHeight="1">
      <c r="A437" s="24"/>
      <c r="B437" s="24"/>
      <c r="C437" s="24"/>
      <c r="D437" s="24"/>
      <c r="E437" s="24"/>
      <c r="F437" s="24"/>
      <c r="G437" s="3"/>
      <c r="H437" s="24"/>
      <c r="I437" s="24"/>
      <c r="J437" s="24"/>
      <c r="K437" s="24"/>
      <c r="L437" s="24"/>
      <c r="M437" s="24"/>
      <c r="N437" s="24"/>
      <c r="O437" s="24"/>
      <c r="P437" s="24"/>
      <c r="Q437" s="24"/>
      <c r="R437" s="24"/>
      <c r="S437" s="24"/>
      <c r="T437" s="24"/>
      <c r="U437" s="24"/>
      <c r="V437" s="24"/>
      <c r="W437" s="24"/>
      <c r="X437" s="24"/>
      <c r="Y437" s="24"/>
      <c r="Z437" s="24"/>
    </row>
    <row r="438" spans="1:26" ht="15.75" customHeight="1">
      <c r="A438" s="24"/>
      <c r="B438" s="24"/>
      <c r="C438" s="24"/>
      <c r="D438" s="24"/>
      <c r="E438" s="24"/>
      <c r="F438" s="24"/>
      <c r="G438" s="3"/>
      <c r="H438" s="24"/>
      <c r="I438" s="24"/>
      <c r="J438" s="24"/>
      <c r="K438" s="24"/>
      <c r="L438" s="24"/>
      <c r="M438" s="24"/>
      <c r="N438" s="24"/>
      <c r="O438" s="24"/>
      <c r="P438" s="24"/>
      <c r="Q438" s="24"/>
      <c r="R438" s="24"/>
      <c r="S438" s="24"/>
      <c r="T438" s="24"/>
      <c r="U438" s="24"/>
      <c r="V438" s="24"/>
      <c r="W438" s="24"/>
      <c r="X438" s="24"/>
      <c r="Y438" s="24"/>
      <c r="Z438" s="24"/>
    </row>
    <row r="439" spans="1:26" ht="15.75" customHeight="1">
      <c r="A439" s="24"/>
      <c r="B439" s="24"/>
      <c r="C439" s="24"/>
      <c r="D439" s="24"/>
      <c r="E439" s="24"/>
      <c r="F439" s="24"/>
      <c r="G439" s="3"/>
      <c r="H439" s="24"/>
      <c r="I439" s="24"/>
      <c r="J439" s="24"/>
      <c r="K439" s="24"/>
      <c r="L439" s="24"/>
      <c r="M439" s="24"/>
      <c r="N439" s="24"/>
      <c r="O439" s="24"/>
      <c r="P439" s="24"/>
      <c r="Q439" s="24"/>
      <c r="R439" s="24"/>
      <c r="S439" s="24"/>
      <c r="T439" s="24"/>
      <c r="U439" s="24"/>
      <c r="V439" s="24"/>
      <c r="W439" s="24"/>
      <c r="X439" s="24"/>
      <c r="Y439" s="24"/>
      <c r="Z439" s="24"/>
    </row>
    <row r="440" spans="1:26" ht="15.75" customHeight="1">
      <c r="A440" s="24"/>
      <c r="B440" s="24"/>
      <c r="C440" s="24"/>
      <c r="D440" s="24"/>
      <c r="E440" s="24"/>
      <c r="F440" s="24"/>
      <c r="G440" s="3"/>
      <c r="H440" s="24"/>
      <c r="I440" s="24"/>
      <c r="J440" s="24"/>
      <c r="K440" s="24"/>
      <c r="L440" s="24"/>
      <c r="M440" s="24"/>
      <c r="N440" s="24"/>
      <c r="O440" s="24"/>
      <c r="P440" s="24"/>
      <c r="Q440" s="24"/>
      <c r="R440" s="24"/>
      <c r="S440" s="24"/>
      <c r="T440" s="24"/>
      <c r="U440" s="24"/>
      <c r="V440" s="24"/>
      <c r="W440" s="24"/>
      <c r="X440" s="24"/>
      <c r="Y440" s="24"/>
      <c r="Z440" s="24"/>
    </row>
    <row r="441" spans="1:26" ht="15.75" customHeight="1">
      <c r="A441" s="24"/>
      <c r="B441" s="24"/>
      <c r="C441" s="24"/>
      <c r="D441" s="24"/>
      <c r="E441" s="24"/>
      <c r="F441" s="24"/>
      <c r="G441" s="3"/>
      <c r="H441" s="24"/>
      <c r="I441" s="24"/>
      <c r="J441" s="24"/>
      <c r="K441" s="24"/>
      <c r="L441" s="24"/>
      <c r="M441" s="24"/>
      <c r="N441" s="24"/>
      <c r="O441" s="24"/>
      <c r="P441" s="24"/>
      <c r="Q441" s="24"/>
      <c r="R441" s="24"/>
      <c r="S441" s="24"/>
      <c r="T441" s="24"/>
      <c r="U441" s="24"/>
      <c r="V441" s="24"/>
      <c r="W441" s="24"/>
      <c r="X441" s="24"/>
      <c r="Y441" s="24"/>
      <c r="Z441" s="24"/>
    </row>
    <row r="442" spans="1:26" ht="15.75" customHeight="1">
      <c r="A442" s="24"/>
      <c r="B442" s="24"/>
      <c r="C442" s="24"/>
      <c r="D442" s="24"/>
      <c r="E442" s="24"/>
      <c r="F442" s="24"/>
      <c r="G442" s="3"/>
      <c r="H442" s="24"/>
      <c r="I442" s="24"/>
      <c r="J442" s="24"/>
      <c r="K442" s="24"/>
      <c r="L442" s="24"/>
      <c r="M442" s="24"/>
      <c r="N442" s="24"/>
      <c r="O442" s="24"/>
      <c r="P442" s="24"/>
      <c r="Q442" s="24"/>
      <c r="R442" s="24"/>
      <c r="S442" s="24"/>
      <c r="T442" s="24"/>
      <c r="U442" s="24"/>
      <c r="V442" s="24"/>
      <c r="W442" s="24"/>
      <c r="X442" s="24"/>
      <c r="Y442" s="24"/>
      <c r="Z442" s="24"/>
    </row>
    <row r="443" spans="1:26" ht="15.75" customHeight="1">
      <c r="A443" s="24"/>
      <c r="B443" s="24"/>
      <c r="C443" s="24"/>
      <c r="D443" s="24"/>
      <c r="E443" s="24"/>
      <c r="F443" s="24"/>
      <c r="G443" s="3"/>
      <c r="H443" s="24"/>
      <c r="I443" s="24"/>
      <c r="J443" s="24"/>
      <c r="K443" s="24"/>
      <c r="L443" s="24"/>
      <c r="M443" s="24"/>
      <c r="N443" s="24"/>
      <c r="O443" s="24"/>
      <c r="P443" s="24"/>
      <c r="Q443" s="24"/>
      <c r="R443" s="24"/>
      <c r="S443" s="24"/>
      <c r="T443" s="24"/>
      <c r="U443" s="24"/>
      <c r="V443" s="24"/>
      <c r="W443" s="24"/>
      <c r="X443" s="24"/>
      <c r="Y443" s="24"/>
      <c r="Z443" s="24"/>
    </row>
    <row r="444" spans="1:26" ht="15.75" customHeight="1">
      <c r="A444" s="24"/>
      <c r="B444" s="24"/>
      <c r="C444" s="24"/>
      <c r="D444" s="24"/>
      <c r="E444" s="24"/>
      <c r="F444" s="24"/>
      <c r="G444" s="3"/>
      <c r="H444" s="24"/>
      <c r="I444" s="24"/>
      <c r="J444" s="24"/>
      <c r="K444" s="24"/>
      <c r="L444" s="24"/>
      <c r="M444" s="24"/>
      <c r="N444" s="24"/>
      <c r="O444" s="24"/>
      <c r="P444" s="24"/>
      <c r="Q444" s="24"/>
      <c r="R444" s="24"/>
      <c r="S444" s="24"/>
      <c r="T444" s="24"/>
      <c r="U444" s="24"/>
      <c r="V444" s="24"/>
      <c r="W444" s="24"/>
      <c r="X444" s="24"/>
      <c r="Y444" s="24"/>
      <c r="Z444" s="24"/>
    </row>
    <row r="445" spans="1:26" ht="15.75" customHeight="1">
      <c r="A445" s="24"/>
      <c r="B445" s="24"/>
      <c r="C445" s="24"/>
      <c r="D445" s="24"/>
      <c r="E445" s="24"/>
      <c r="F445" s="24"/>
      <c r="G445" s="3"/>
      <c r="H445" s="24"/>
      <c r="I445" s="24"/>
      <c r="J445" s="24"/>
      <c r="K445" s="24"/>
      <c r="L445" s="24"/>
      <c r="M445" s="24"/>
      <c r="N445" s="24"/>
      <c r="O445" s="24"/>
      <c r="P445" s="24"/>
      <c r="Q445" s="24"/>
      <c r="R445" s="24"/>
      <c r="S445" s="24"/>
      <c r="T445" s="24"/>
      <c r="U445" s="24"/>
      <c r="V445" s="24"/>
      <c r="W445" s="24"/>
      <c r="X445" s="24"/>
      <c r="Y445" s="24"/>
      <c r="Z445" s="24"/>
    </row>
    <row r="446" spans="1:26" ht="15.75" customHeight="1">
      <c r="A446" s="24"/>
      <c r="B446" s="24"/>
      <c r="C446" s="24"/>
      <c r="D446" s="24"/>
      <c r="E446" s="24"/>
      <c r="F446" s="24"/>
      <c r="G446" s="3"/>
      <c r="H446" s="24"/>
      <c r="I446" s="24"/>
      <c r="J446" s="24"/>
      <c r="K446" s="24"/>
      <c r="L446" s="24"/>
      <c r="M446" s="24"/>
      <c r="N446" s="24"/>
      <c r="O446" s="24"/>
      <c r="P446" s="24"/>
      <c r="Q446" s="24"/>
      <c r="R446" s="24"/>
      <c r="S446" s="24"/>
      <c r="T446" s="24"/>
      <c r="U446" s="24"/>
      <c r="V446" s="24"/>
      <c r="W446" s="24"/>
      <c r="X446" s="24"/>
      <c r="Y446" s="24"/>
      <c r="Z446" s="24"/>
    </row>
    <row r="447" spans="1:26" ht="15.75" customHeight="1">
      <c r="A447" s="24"/>
      <c r="B447" s="24"/>
      <c r="C447" s="24"/>
      <c r="D447" s="24"/>
      <c r="E447" s="24"/>
      <c r="F447" s="24"/>
      <c r="G447" s="3"/>
      <c r="H447" s="24"/>
      <c r="I447" s="24"/>
      <c r="J447" s="24"/>
      <c r="K447" s="24"/>
      <c r="L447" s="24"/>
      <c r="M447" s="24"/>
      <c r="N447" s="24"/>
      <c r="O447" s="24"/>
      <c r="P447" s="24"/>
      <c r="Q447" s="24"/>
      <c r="R447" s="24"/>
      <c r="S447" s="24"/>
      <c r="T447" s="24"/>
      <c r="U447" s="24"/>
      <c r="V447" s="24"/>
      <c r="W447" s="24"/>
      <c r="X447" s="24"/>
      <c r="Y447" s="24"/>
      <c r="Z447" s="24"/>
    </row>
    <row r="448" spans="1:26" ht="15.75" customHeight="1">
      <c r="A448" s="24"/>
      <c r="B448" s="24"/>
      <c r="C448" s="24"/>
      <c r="D448" s="24"/>
      <c r="E448" s="24"/>
      <c r="F448" s="24"/>
      <c r="G448" s="3"/>
      <c r="H448" s="24"/>
      <c r="I448" s="24"/>
      <c r="J448" s="24"/>
      <c r="K448" s="24"/>
      <c r="L448" s="24"/>
      <c r="M448" s="24"/>
      <c r="N448" s="24"/>
      <c r="O448" s="24"/>
      <c r="P448" s="24"/>
      <c r="Q448" s="24"/>
      <c r="R448" s="24"/>
      <c r="S448" s="24"/>
      <c r="T448" s="24"/>
      <c r="U448" s="24"/>
      <c r="V448" s="24"/>
      <c r="W448" s="24"/>
      <c r="X448" s="24"/>
      <c r="Y448" s="24"/>
      <c r="Z448" s="24"/>
    </row>
    <row r="449" spans="1:26" ht="15.75" customHeight="1">
      <c r="A449" s="24"/>
      <c r="B449" s="24"/>
      <c r="C449" s="24"/>
      <c r="D449" s="24"/>
      <c r="E449" s="24"/>
      <c r="F449" s="24"/>
      <c r="G449" s="3"/>
      <c r="H449" s="24"/>
      <c r="I449" s="24"/>
      <c r="J449" s="24"/>
      <c r="K449" s="24"/>
      <c r="L449" s="24"/>
      <c r="M449" s="24"/>
      <c r="N449" s="24"/>
      <c r="O449" s="24"/>
      <c r="P449" s="24"/>
      <c r="Q449" s="24"/>
      <c r="R449" s="24"/>
      <c r="S449" s="24"/>
      <c r="T449" s="24"/>
      <c r="U449" s="24"/>
      <c r="V449" s="24"/>
      <c r="W449" s="24"/>
      <c r="X449" s="24"/>
      <c r="Y449" s="24"/>
      <c r="Z449" s="24"/>
    </row>
    <row r="450" spans="1:26" ht="15.75" customHeight="1">
      <c r="A450" s="24"/>
      <c r="B450" s="24"/>
      <c r="C450" s="24"/>
      <c r="D450" s="24"/>
      <c r="E450" s="24"/>
      <c r="F450" s="24"/>
      <c r="G450" s="3"/>
      <c r="H450" s="24"/>
      <c r="I450" s="24"/>
      <c r="J450" s="24"/>
      <c r="K450" s="24"/>
      <c r="L450" s="24"/>
      <c r="M450" s="24"/>
      <c r="N450" s="24"/>
      <c r="O450" s="24"/>
      <c r="P450" s="24"/>
      <c r="Q450" s="24"/>
      <c r="R450" s="24"/>
      <c r="S450" s="24"/>
      <c r="T450" s="24"/>
      <c r="U450" s="24"/>
      <c r="V450" s="24"/>
      <c r="W450" s="24"/>
      <c r="X450" s="24"/>
      <c r="Y450" s="24"/>
      <c r="Z450" s="24"/>
    </row>
    <row r="451" spans="1:26" ht="15.75" customHeight="1">
      <c r="A451" s="24"/>
      <c r="B451" s="24"/>
      <c r="C451" s="24"/>
      <c r="D451" s="24"/>
      <c r="E451" s="24"/>
      <c r="F451" s="24"/>
      <c r="G451" s="3"/>
      <c r="H451" s="24"/>
      <c r="I451" s="24"/>
      <c r="J451" s="24"/>
      <c r="K451" s="24"/>
      <c r="L451" s="24"/>
      <c r="M451" s="24"/>
      <c r="N451" s="24"/>
      <c r="O451" s="24"/>
      <c r="P451" s="24"/>
      <c r="Q451" s="24"/>
      <c r="R451" s="24"/>
      <c r="S451" s="24"/>
      <c r="T451" s="24"/>
      <c r="U451" s="24"/>
      <c r="V451" s="24"/>
      <c r="W451" s="24"/>
      <c r="X451" s="24"/>
      <c r="Y451" s="24"/>
      <c r="Z451" s="24"/>
    </row>
    <row r="452" spans="1:26" ht="15.75" customHeight="1">
      <c r="A452" s="24"/>
      <c r="B452" s="24"/>
      <c r="C452" s="24"/>
      <c r="D452" s="24"/>
      <c r="E452" s="24"/>
      <c r="F452" s="24"/>
      <c r="G452" s="3"/>
      <c r="H452" s="24"/>
      <c r="I452" s="24"/>
      <c r="J452" s="24"/>
      <c r="K452" s="24"/>
      <c r="L452" s="24"/>
      <c r="M452" s="24"/>
      <c r="N452" s="24"/>
      <c r="O452" s="24"/>
      <c r="P452" s="24"/>
      <c r="Q452" s="24"/>
      <c r="R452" s="24"/>
      <c r="S452" s="24"/>
      <c r="T452" s="24"/>
      <c r="U452" s="24"/>
      <c r="V452" s="24"/>
      <c r="W452" s="24"/>
      <c r="X452" s="24"/>
      <c r="Y452" s="24"/>
      <c r="Z452" s="24"/>
    </row>
    <row r="453" spans="1:26" ht="15.75" customHeight="1">
      <c r="A453" s="24"/>
      <c r="B453" s="24"/>
      <c r="C453" s="24"/>
      <c r="D453" s="24"/>
      <c r="E453" s="24"/>
      <c r="F453" s="24"/>
      <c r="G453" s="3"/>
      <c r="H453" s="24"/>
      <c r="I453" s="24"/>
      <c r="J453" s="24"/>
      <c r="K453" s="24"/>
      <c r="L453" s="24"/>
      <c r="M453" s="24"/>
      <c r="N453" s="24"/>
      <c r="O453" s="24"/>
      <c r="P453" s="24"/>
      <c r="Q453" s="24"/>
      <c r="R453" s="24"/>
      <c r="S453" s="24"/>
      <c r="T453" s="24"/>
      <c r="U453" s="24"/>
      <c r="V453" s="24"/>
      <c r="W453" s="24"/>
      <c r="X453" s="24"/>
      <c r="Y453" s="24"/>
      <c r="Z453" s="24"/>
    </row>
    <row r="454" spans="1:26" ht="15.75" customHeight="1">
      <c r="A454" s="24"/>
      <c r="B454" s="24"/>
      <c r="C454" s="24"/>
      <c r="D454" s="24"/>
      <c r="E454" s="24"/>
      <c r="F454" s="24"/>
      <c r="G454" s="3"/>
      <c r="H454" s="24"/>
      <c r="I454" s="24"/>
      <c r="J454" s="24"/>
      <c r="K454" s="24"/>
      <c r="L454" s="24"/>
      <c r="M454" s="24"/>
      <c r="N454" s="24"/>
      <c r="O454" s="24"/>
      <c r="P454" s="24"/>
      <c r="Q454" s="24"/>
      <c r="R454" s="24"/>
      <c r="S454" s="24"/>
      <c r="T454" s="24"/>
      <c r="U454" s="24"/>
      <c r="V454" s="24"/>
      <c r="W454" s="24"/>
      <c r="X454" s="24"/>
      <c r="Y454" s="24"/>
      <c r="Z454" s="24"/>
    </row>
    <row r="455" spans="1:26" ht="15.75" customHeight="1">
      <c r="A455" s="24"/>
      <c r="B455" s="24"/>
      <c r="C455" s="24"/>
      <c r="D455" s="24"/>
      <c r="E455" s="24"/>
      <c r="F455" s="24"/>
      <c r="G455" s="3"/>
      <c r="H455" s="24"/>
      <c r="I455" s="24"/>
      <c r="J455" s="24"/>
      <c r="K455" s="24"/>
      <c r="L455" s="24"/>
      <c r="M455" s="24"/>
      <c r="N455" s="24"/>
      <c r="O455" s="24"/>
      <c r="P455" s="24"/>
      <c r="Q455" s="24"/>
      <c r="R455" s="24"/>
      <c r="S455" s="24"/>
      <c r="T455" s="24"/>
      <c r="U455" s="24"/>
      <c r="V455" s="24"/>
      <c r="W455" s="24"/>
      <c r="X455" s="24"/>
      <c r="Y455" s="24"/>
      <c r="Z455" s="24"/>
    </row>
    <row r="456" spans="1:26" ht="15.75" customHeight="1">
      <c r="A456" s="24"/>
      <c r="B456" s="24"/>
      <c r="C456" s="24"/>
      <c r="D456" s="24"/>
      <c r="E456" s="24"/>
      <c r="F456" s="24"/>
      <c r="G456" s="3"/>
      <c r="H456" s="24"/>
      <c r="I456" s="24"/>
      <c r="J456" s="24"/>
      <c r="K456" s="24"/>
      <c r="L456" s="24"/>
      <c r="M456" s="24"/>
      <c r="N456" s="24"/>
      <c r="O456" s="24"/>
      <c r="P456" s="24"/>
      <c r="Q456" s="24"/>
      <c r="R456" s="24"/>
      <c r="S456" s="24"/>
      <c r="T456" s="24"/>
      <c r="U456" s="24"/>
      <c r="V456" s="24"/>
      <c r="W456" s="24"/>
      <c r="X456" s="24"/>
      <c r="Y456" s="24"/>
      <c r="Z456" s="24"/>
    </row>
    <row r="457" spans="1:26" ht="15.75" customHeight="1">
      <c r="A457" s="24"/>
      <c r="B457" s="24"/>
      <c r="C457" s="24"/>
      <c r="D457" s="24"/>
      <c r="E457" s="24"/>
      <c r="F457" s="24"/>
      <c r="G457" s="3"/>
      <c r="H457" s="24"/>
      <c r="I457" s="24"/>
      <c r="J457" s="24"/>
      <c r="K457" s="24"/>
      <c r="L457" s="24"/>
      <c r="M457" s="24"/>
      <c r="N457" s="24"/>
      <c r="O457" s="24"/>
      <c r="P457" s="24"/>
      <c r="Q457" s="24"/>
      <c r="R457" s="24"/>
      <c r="S457" s="24"/>
      <c r="T457" s="24"/>
      <c r="U457" s="24"/>
      <c r="V457" s="24"/>
      <c r="W457" s="24"/>
      <c r="X457" s="24"/>
      <c r="Y457" s="24"/>
      <c r="Z457" s="24"/>
    </row>
    <row r="458" spans="1:26" ht="15.75" customHeight="1">
      <c r="A458" s="24"/>
      <c r="B458" s="24"/>
      <c r="C458" s="24"/>
      <c r="D458" s="24"/>
      <c r="E458" s="24"/>
      <c r="F458" s="24"/>
      <c r="G458" s="3"/>
      <c r="H458" s="24"/>
      <c r="I458" s="24"/>
      <c r="J458" s="24"/>
      <c r="K458" s="24"/>
      <c r="L458" s="24"/>
      <c r="M458" s="24"/>
      <c r="N458" s="24"/>
      <c r="O458" s="24"/>
      <c r="P458" s="24"/>
      <c r="Q458" s="24"/>
      <c r="R458" s="24"/>
      <c r="S458" s="24"/>
      <c r="T458" s="24"/>
      <c r="U458" s="24"/>
      <c r="V458" s="24"/>
      <c r="W458" s="24"/>
      <c r="X458" s="24"/>
      <c r="Y458" s="24"/>
      <c r="Z458" s="24"/>
    </row>
    <row r="459" spans="1:26" ht="15.75" customHeight="1">
      <c r="A459" s="24"/>
      <c r="B459" s="24"/>
      <c r="C459" s="24"/>
      <c r="D459" s="24"/>
      <c r="E459" s="24"/>
      <c r="F459" s="24"/>
      <c r="G459" s="3"/>
      <c r="H459" s="24"/>
      <c r="I459" s="24"/>
      <c r="J459" s="24"/>
      <c r="K459" s="24"/>
      <c r="L459" s="24"/>
      <c r="M459" s="24"/>
      <c r="N459" s="24"/>
      <c r="O459" s="24"/>
      <c r="P459" s="24"/>
      <c r="Q459" s="24"/>
      <c r="R459" s="24"/>
      <c r="S459" s="24"/>
      <c r="T459" s="24"/>
      <c r="U459" s="24"/>
      <c r="V459" s="24"/>
      <c r="W459" s="24"/>
      <c r="X459" s="24"/>
      <c r="Y459" s="24"/>
      <c r="Z459" s="24"/>
    </row>
    <row r="460" spans="1:26" ht="15.75" customHeight="1">
      <c r="A460" s="24"/>
      <c r="B460" s="24"/>
      <c r="C460" s="24"/>
      <c r="D460" s="24"/>
      <c r="E460" s="24"/>
      <c r="F460" s="24"/>
      <c r="G460" s="3"/>
      <c r="H460" s="24"/>
      <c r="I460" s="24"/>
      <c r="J460" s="24"/>
      <c r="K460" s="24"/>
      <c r="L460" s="24"/>
      <c r="M460" s="24"/>
      <c r="N460" s="24"/>
      <c r="O460" s="24"/>
      <c r="P460" s="24"/>
      <c r="Q460" s="24"/>
      <c r="R460" s="24"/>
      <c r="S460" s="24"/>
      <c r="T460" s="24"/>
      <c r="U460" s="24"/>
      <c r="V460" s="24"/>
      <c r="W460" s="24"/>
      <c r="X460" s="24"/>
      <c r="Y460" s="24"/>
      <c r="Z460" s="24"/>
    </row>
    <row r="461" spans="1:26" ht="15.75" customHeight="1">
      <c r="A461" s="24"/>
      <c r="B461" s="24"/>
      <c r="C461" s="24"/>
      <c r="D461" s="24"/>
      <c r="E461" s="24"/>
      <c r="F461" s="24"/>
      <c r="G461" s="3"/>
      <c r="H461" s="24"/>
      <c r="I461" s="24"/>
      <c r="J461" s="24"/>
      <c r="K461" s="24"/>
      <c r="L461" s="24"/>
      <c r="M461" s="24"/>
      <c r="N461" s="24"/>
      <c r="O461" s="24"/>
      <c r="P461" s="24"/>
      <c r="Q461" s="24"/>
      <c r="R461" s="24"/>
      <c r="S461" s="24"/>
      <c r="T461" s="24"/>
      <c r="U461" s="24"/>
      <c r="V461" s="24"/>
      <c r="W461" s="24"/>
      <c r="X461" s="24"/>
      <c r="Y461" s="24"/>
      <c r="Z461" s="24"/>
    </row>
    <row r="462" spans="1:26" ht="15.75" customHeight="1">
      <c r="A462" s="24"/>
      <c r="B462" s="24"/>
      <c r="C462" s="24"/>
      <c r="D462" s="24"/>
      <c r="E462" s="24"/>
      <c r="F462" s="24"/>
      <c r="G462" s="3"/>
      <c r="H462" s="24"/>
      <c r="I462" s="24"/>
      <c r="J462" s="24"/>
      <c r="K462" s="24"/>
      <c r="L462" s="24"/>
      <c r="M462" s="24"/>
      <c r="N462" s="24"/>
      <c r="O462" s="24"/>
      <c r="P462" s="24"/>
      <c r="Q462" s="24"/>
      <c r="R462" s="24"/>
      <c r="S462" s="24"/>
      <c r="T462" s="24"/>
      <c r="U462" s="24"/>
      <c r="V462" s="24"/>
      <c r="W462" s="24"/>
      <c r="X462" s="24"/>
      <c r="Y462" s="24"/>
      <c r="Z462" s="24"/>
    </row>
    <row r="463" spans="1:26" ht="15.75" customHeight="1">
      <c r="A463" s="24"/>
      <c r="B463" s="24"/>
      <c r="C463" s="24"/>
      <c r="D463" s="24"/>
      <c r="E463" s="24"/>
      <c r="F463" s="24"/>
      <c r="G463" s="3"/>
      <c r="H463" s="24"/>
      <c r="I463" s="24"/>
      <c r="J463" s="24"/>
      <c r="K463" s="24"/>
      <c r="L463" s="24"/>
      <c r="M463" s="24"/>
      <c r="N463" s="24"/>
      <c r="O463" s="24"/>
      <c r="P463" s="24"/>
      <c r="Q463" s="24"/>
      <c r="R463" s="24"/>
      <c r="S463" s="24"/>
      <c r="T463" s="24"/>
      <c r="U463" s="24"/>
      <c r="V463" s="24"/>
      <c r="W463" s="24"/>
      <c r="X463" s="24"/>
      <c r="Y463" s="24"/>
      <c r="Z463" s="24"/>
    </row>
    <row r="464" spans="1:26" ht="15.75" customHeight="1">
      <c r="A464" s="24"/>
      <c r="B464" s="24"/>
      <c r="C464" s="24"/>
      <c r="D464" s="24"/>
      <c r="E464" s="24"/>
      <c r="F464" s="24"/>
      <c r="G464" s="3"/>
      <c r="H464" s="24"/>
      <c r="I464" s="24"/>
      <c r="J464" s="24"/>
      <c r="K464" s="24"/>
      <c r="L464" s="24"/>
      <c r="M464" s="24"/>
      <c r="N464" s="24"/>
      <c r="O464" s="24"/>
      <c r="P464" s="24"/>
      <c r="Q464" s="24"/>
      <c r="R464" s="24"/>
      <c r="S464" s="24"/>
      <c r="T464" s="24"/>
      <c r="U464" s="24"/>
      <c r="V464" s="24"/>
      <c r="W464" s="24"/>
      <c r="X464" s="24"/>
      <c r="Y464" s="24"/>
      <c r="Z464" s="24"/>
    </row>
    <row r="465" spans="1:26" ht="15.75" customHeight="1">
      <c r="A465" s="24"/>
      <c r="B465" s="24"/>
      <c r="C465" s="24"/>
      <c r="D465" s="24"/>
      <c r="E465" s="24"/>
      <c r="F465" s="24"/>
      <c r="G465" s="3"/>
      <c r="H465" s="24"/>
      <c r="I465" s="24"/>
      <c r="J465" s="24"/>
      <c r="K465" s="24"/>
      <c r="L465" s="24"/>
      <c r="M465" s="24"/>
      <c r="N465" s="24"/>
      <c r="O465" s="24"/>
      <c r="P465" s="24"/>
      <c r="Q465" s="24"/>
      <c r="R465" s="24"/>
      <c r="S465" s="24"/>
      <c r="T465" s="24"/>
      <c r="U465" s="24"/>
      <c r="V465" s="24"/>
      <c r="W465" s="24"/>
      <c r="X465" s="24"/>
      <c r="Y465" s="24"/>
      <c r="Z465" s="24"/>
    </row>
    <row r="466" spans="1:26" ht="15.75" customHeight="1">
      <c r="A466" s="24"/>
      <c r="B466" s="24"/>
      <c r="C466" s="24"/>
      <c r="D466" s="24"/>
      <c r="E466" s="24"/>
      <c r="F466" s="24"/>
      <c r="G466" s="3"/>
      <c r="H466" s="24"/>
      <c r="I466" s="24"/>
      <c r="J466" s="24"/>
      <c r="K466" s="24"/>
      <c r="L466" s="24"/>
      <c r="M466" s="24"/>
      <c r="N466" s="24"/>
      <c r="O466" s="24"/>
      <c r="P466" s="24"/>
      <c r="Q466" s="24"/>
      <c r="R466" s="24"/>
      <c r="S466" s="24"/>
      <c r="T466" s="24"/>
      <c r="U466" s="24"/>
      <c r="V466" s="24"/>
      <c r="W466" s="24"/>
      <c r="X466" s="24"/>
      <c r="Y466" s="24"/>
      <c r="Z466" s="24"/>
    </row>
    <row r="467" spans="1:26" ht="15.75" customHeight="1">
      <c r="A467" s="24"/>
      <c r="B467" s="24"/>
      <c r="C467" s="24"/>
      <c r="D467" s="24"/>
      <c r="E467" s="24"/>
      <c r="F467" s="24"/>
      <c r="G467" s="3"/>
      <c r="H467" s="24"/>
      <c r="I467" s="24"/>
      <c r="J467" s="24"/>
      <c r="K467" s="24"/>
      <c r="L467" s="24"/>
      <c r="M467" s="24"/>
      <c r="N467" s="24"/>
      <c r="O467" s="24"/>
      <c r="P467" s="24"/>
      <c r="Q467" s="24"/>
      <c r="R467" s="24"/>
      <c r="S467" s="24"/>
      <c r="T467" s="24"/>
      <c r="U467" s="24"/>
      <c r="V467" s="24"/>
      <c r="W467" s="24"/>
      <c r="X467" s="24"/>
      <c r="Y467" s="24"/>
      <c r="Z467" s="24"/>
    </row>
    <row r="468" spans="1:26" ht="15.75" customHeight="1">
      <c r="A468" s="24"/>
      <c r="B468" s="24"/>
      <c r="C468" s="24"/>
      <c r="D468" s="24"/>
      <c r="E468" s="24"/>
      <c r="F468" s="24"/>
      <c r="G468" s="3"/>
      <c r="H468" s="24"/>
      <c r="I468" s="24"/>
      <c r="J468" s="24"/>
      <c r="K468" s="24"/>
      <c r="L468" s="24"/>
      <c r="M468" s="24"/>
      <c r="N468" s="24"/>
      <c r="O468" s="24"/>
      <c r="P468" s="24"/>
      <c r="Q468" s="24"/>
      <c r="R468" s="24"/>
      <c r="S468" s="24"/>
      <c r="T468" s="24"/>
      <c r="U468" s="24"/>
      <c r="V468" s="24"/>
      <c r="W468" s="24"/>
      <c r="X468" s="24"/>
      <c r="Y468" s="24"/>
      <c r="Z468" s="24"/>
    </row>
    <row r="469" spans="1:26" ht="15.75" customHeight="1">
      <c r="A469" s="24"/>
      <c r="B469" s="24"/>
      <c r="C469" s="24"/>
      <c r="D469" s="24"/>
      <c r="E469" s="24"/>
      <c r="F469" s="24"/>
      <c r="G469" s="3"/>
      <c r="H469" s="24"/>
      <c r="I469" s="24"/>
      <c r="J469" s="24"/>
      <c r="K469" s="24"/>
      <c r="L469" s="24"/>
      <c r="M469" s="24"/>
      <c r="N469" s="24"/>
      <c r="O469" s="24"/>
      <c r="P469" s="24"/>
      <c r="Q469" s="24"/>
      <c r="R469" s="24"/>
      <c r="S469" s="24"/>
      <c r="T469" s="24"/>
      <c r="U469" s="24"/>
      <c r="V469" s="24"/>
      <c r="W469" s="24"/>
      <c r="X469" s="24"/>
      <c r="Y469" s="24"/>
      <c r="Z469" s="24"/>
    </row>
    <row r="470" spans="1:26" ht="15.75" customHeight="1">
      <c r="A470" s="24"/>
      <c r="B470" s="24"/>
      <c r="C470" s="24"/>
      <c r="D470" s="24"/>
      <c r="E470" s="24"/>
      <c r="F470" s="24"/>
      <c r="G470" s="3"/>
      <c r="H470" s="24"/>
      <c r="I470" s="24"/>
      <c r="J470" s="24"/>
      <c r="K470" s="24"/>
      <c r="L470" s="24"/>
      <c r="M470" s="24"/>
      <c r="N470" s="24"/>
      <c r="O470" s="24"/>
      <c r="P470" s="24"/>
      <c r="Q470" s="24"/>
      <c r="R470" s="24"/>
      <c r="S470" s="24"/>
      <c r="T470" s="24"/>
      <c r="U470" s="24"/>
      <c r="V470" s="24"/>
      <c r="W470" s="24"/>
      <c r="X470" s="24"/>
      <c r="Y470" s="24"/>
      <c r="Z470" s="24"/>
    </row>
    <row r="471" spans="1:26" ht="15.75" customHeight="1">
      <c r="A471" s="24"/>
      <c r="B471" s="24"/>
      <c r="C471" s="24"/>
      <c r="D471" s="24"/>
      <c r="E471" s="24"/>
      <c r="F471" s="24"/>
      <c r="G471" s="3"/>
      <c r="H471" s="24"/>
      <c r="I471" s="24"/>
      <c r="J471" s="24"/>
      <c r="K471" s="24"/>
      <c r="L471" s="24"/>
      <c r="M471" s="24"/>
      <c r="N471" s="24"/>
      <c r="O471" s="24"/>
      <c r="P471" s="24"/>
      <c r="Q471" s="24"/>
      <c r="R471" s="24"/>
      <c r="S471" s="24"/>
      <c r="T471" s="24"/>
      <c r="U471" s="24"/>
      <c r="V471" s="24"/>
      <c r="W471" s="24"/>
      <c r="X471" s="24"/>
      <c r="Y471" s="24"/>
      <c r="Z471" s="24"/>
    </row>
    <row r="472" spans="1:26" ht="15.75" customHeight="1">
      <c r="A472" s="24"/>
      <c r="B472" s="24"/>
      <c r="C472" s="24"/>
      <c r="D472" s="24"/>
      <c r="E472" s="24"/>
      <c r="F472" s="24"/>
      <c r="G472" s="3"/>
      <c r="H472" s="24"/>
      <c r="I472" s="24"/>
      <c r="J472" s="24"/>
      <c r="K472" s="24"/>
      <c r="L472" s="24"/>
      <c r="M472" s="24"/>
      <c r="N472" s="24"/>
      <c r="O472" s="24"/>
      <c r="P472" s="24"/>
      <c r="Q472" s="24"/>
      <c r="R472" s="24"/>
      <c r="S472" s="24"/>
      <c r="T472" s="24"/>
      <c r="U472" s="24"/>
      <c r="V472" s="24"/>
      <c r="W472" s="24"/>
      <c r="X472" s="24"/>
      <c r="Y472" s="24"/>
      <c r="Z472" s="24"/>
    </row>
    <row r="473" spans="1:26" ht="15.75" customHeight="1">
      <c r="A473" s="24"/>
      <c r="B473" s="24"/>
      <c r="C473" s="24"/>
      <c r="D473" s="24"/>
      <c r="E473" s="24"/>
      <c r="F473" s="24"/>
      <c r="G473" s="3"/>
      <c r="H473" s="24"/>
      <c r="I473" s="24"/>
      <c r="J473" s="24"/>
      <c r="K473" s="24"/>
      <c r="L473" s="24"/>
      <c r="M473" s="24"/>
      <c r="N473" s="24"/>
      <c r="O473" s="24"/>
      <c r="P473" s="24"/>
      <c r="Q473" s="24"/>
      <c r="R473" s="24"/>
      <c r="S473" s="24"/>
      <c r="T473" s="24"/>
      <c r="U473" s="24"/>
      <c r="V473" s="24"/>
      <c r="W473" s="24"/>
      <c r="X473" s="24"/>
      <c r="Y473" s="24"/>
      <c r="Z473" s="24"/>
    </row>
    <row r="474" spans="1:26" ht="15.75" customHeight="1">
      <c r="A474" s="24"/>
      <c r="B474" s="24"/>
      <c r="C474" s="24"/>
      <c r="D474" s="24"/>
      <c r="E474" s="24"/>
      <c r="F474" s="24"/>
      <c r="G474" s="3"/>
      <c r="H474" s="24"/>
      <c r="I474" s="24"/>
      <c r="J474" s="24"/>
      <c r="K474" s="24"/>
      <c r="L474" s="24"/>
      <c r="M474" s="24"/>
      <c r="N474" s="24"/>
      <c r="O474" s="24"/>
      <c r="P474" s="24"/>
      <c r="Q474" s="24"/>
      <c r="R474" s="24"/>
      <c r="S474" s="24"/>
      <c r="T474" s="24"/>
      <c r="U474" s="24"/>
      <c r="V474" s="24"/>
      <c r="W474" s="24"/>
      <c r="X474" s="24"/>
      <c r="Y474" s="24"/>
      <c r="Z474" s="24"/>
    </row>
    <row r="475" spans="1:26" ht="15.75" customHeight="1">
      <c r="A475" s="24"/>
      <c r="B475" s="24"/>
      <c r="C475" s="24"/>
      <c r="D475" s="24"/>
      <c r="E475" s="24"/>
      <c r="F475" s="24"/>
      <c r="G475" s="3"/>
      <c r="H475" s="24"/>
      <c r="I475" s="24"/>
      <c r="J475" s="24"/>
      <c r="K475" s="24"/>
      <c r="L475" s="24"/>
      <c r="M475" s="24"/>
      <c r="N475" s="24"/>
      <c r="O475" s="24"/>
      <c r="P475" s="24"/>
      <c r="Q475" s="24"/>
      <c r="R475" s="24"/>
      <c r="S475" s="24"/>
      <c r="T475" s="24"/>
      <c r="U475" s="24"/>
      <c r="V475" s="24"/>
      <c r="W475" s="24"/>
      <c r="X475" s="24"/>
      <c r="Y475" s="24"/>
      <c r="Z475" s="24"/>
    </row>
    <row r="476" spans="1:26" ht="15.75" customHeight="1">
      <c r="A476" s="24"/>
      <c r="B476" s="24"/>
      <c r="C476" s="24"/>
      <c r="D476" s="24"/>
      <c r="E476" s="24"/>
      <c r="F476" s="24"/>
      <c r="G476" s="3"/>
      <c r="H476" s="24"/>
      <c r="I476" s="24"/>
      <c r="J476" s="24"/>
      <c r="K476" s="24"/>
      <c r="L476" s="24"/>
      <c r="M476" s="24"/>
      <c r="N476" s="24"/>
      <c r="O476" s="24"/>
      <c r="P476" s="24"/>
      <c r="Q476" s="24"/>
      <c r="R476" s="24"/>
      <c r="S476" s="24"/>
      <c r="T476" s="24"/>
      <c r="U476" s="24"/>
      <c r="V476" s="24"/>
      <c r="W476" s="24"/>
      <c r="X476" s="24"/>
      <c r="Y476" s="24"/>
      <c r="Z476" s="24"/>
    </row>
    <row r="477" spans="1:26" ht="15.75" customHeight="1">
      <c r="A477" s="24"/>
      <c r="B477" s="24"/>
      <c r="C477" s="24"/>
      <c r="D477" s="24"/>
      <c r="E477" s="24"/>
      <c r="F477" s="24"/>
      <c r="G477" s="3"/>
      <c r="H477" s="24"/>
      <c r="I477" s="24"/>
      <c r="J477" s="24"/>
      <c r="K477" s="24"/>
      <c r="L477" s="24"/>
      <c r="M477" s="24"/>
      <c r="N477" s="24"/>
      <c r="O477" s="24"/>
      <c r="P477" s="24"/>
      <c r="Q477" s="24"/>
      <c r="R477" s="24"/>
      <c r="S477" s="24"/>
      <c r="T477" s="24"/>
      <c r="U477" s="24"/>
      <c r="V477" s="24"/>
      <c r="W477" s="24"/>
      <c r="X477" s="24"/>
      <c r="Y477" s="24"/>
      <c r="Z477" s="24"/>
    </row>
    <row r="478" spans="1:26" ht="15.75" customHeight="1">
      <c r="A478" s="24"/>
      <c r="B478" s="24"/>
      <c r="C478" s="24"/>
      <c r="D478" s="24"/>
      <c r="E478" s="24"/>
      <c r="F478" s="24"/>
      <c r="G478" s="3"/>
      <c r="H478" s="24"/>
      <c r="I478" s="24"/>
      <c r="J478" s="24"/>
      <c r="K478" s="24"/>
      <c r="L478" s="24"/>
      <c r="M478" s="24"/>
      <c r="N478" s="24"/>
      <c r="O478" s="24"/>
      <c r="P478" s="24"/>
      <c r="Q478" s="24"/>
      <c r="R478" s="24"/>
      <c r="S478" s="24"/>
      <c r="T478" s="24"/>
      <c r="U478" s="24"/>
      <c r="V478" s="24"/>
      <c r="W478" s="24"/>
      <c r="X478" s="24"/>
      <c r="Y478" s="24"/>
      <c r="Z478" s="24"/>
    </row>
    <row r="479" spans="1:26" ht="15.75" customHeight="1">
      <c r="A479" s="24"/>
      <c r="B479" s="24"/>
      <c r="C479" s="24"/>
      <c r="D479" s="24"/>
      <c r="E479" s="24"/>
      <c r="F479" s="24"/>
      <c r="G479" s="3"/>
      <c r="H479" s="24"/>
      <c r="I479" s="24"/>
      <c r="J479" s="24"/>
      <c r="K479" s="24"/>
      <c r="L479" s="24"/>
      <c r="M479" s="24"/>
      <c r="N479" s="24"/>
      <c r="O479" s="24"/>
      <c r="P479" s="24"/>
      <c r="Q479" s="24"/>
      <c r="R479" s="24"/>
      <c r="S479" s="24"/>
      <c r="T479" s="24"/>
      <c r="U479" s="24"/>
      <c r="V479" s="24"/>
      <c r="W479" s="24"/>
      <c r="X479" s="24"/>
      <c r="Y479" s="24"/>
      <c r="Z479" s="24"/>
    </row>
    <row r="480" spans="1:26" ht="15.75" customHeight="1">
      <c r="A480" s="24"/>
      <c r="B480" s="24"/>
      <c r="C480" s="24"/>
      <c r="D480" s="24"/>
      <c r="E480" s="24"/>
      <c r="F480" s="24"/>
      <c r="G480" s="3"/>
      <c r="H480" s="24"/>
      <c r="I480" s="24"/>
      <c r="J480" s="24"/>
      <c r="K480" s="24"/>
      <c r="L480" s="24"/>
      <c r="M480" s="24"/>
      <c r="N480" s="24"/>
      <c r="O480" s="24"/>
      <c r="P480" s="24"/>
      <c r="Q480" s="24"/>
      <c r="R480" s="24"/>
      <c r="S480" s="24"/>
      <c r="T480" s="24"/>
      <c r="U480" s="24"/>
      <c r="V480" s="24"/>
      <c r="W480" s="24"/>
      <c r="X480" s="24"/>
      <c r="Y480" s="24"/>
      <c r="Z480" s="24"/>
    </row>
    <row r="481" spans="1:26" ht="15.75" customHeight="1">
      <c r="A481" s="24"/>
      <c r="B481" s="24"/>
      <c r="C481" s="24"/>
      <c r="D481" s="24"/>
      <c r="E481" s="24"/>
      <c r="F481" s="24"/>
      <c r="G481" s="3"/>
      <c r="H481" s="24"/>
      <c r="I481" s="24"/>
      <c r="J481" s="24"/>
      <c r="K481" s="24"/>
      <c r="L481" s="24"/>
      <c r="M481" s="24"/>
      <c r="N481" s="24"/>
      <c r="O481" s="24"/>
      <c r="P481" s="24"/>
      <c r="Q481" s="24"/>
      <c r="R481" s="24"/>
      <c r="S481" s="24"/>
      <c r="T481" s="24"/>
      <c r="U481" s="24"/>
      <c r="V481" s="24"/>
      <c r="W481" s="24"/>
      <c r="X481" s="24"/>
      <c r="Y481" s="24"/>
      <c r="Z481" s="24"/>
    </row>
    <row r="482" spans="1:26" ht="15.75" customHeight="1">
      <c r="A482" s="24"/>
      <c r="B482" s="24"/>
      <c r="C482" s="24"/>
      <c r="D482" s="24"/>
      <c r="E482" s="24"/>
      <c r="F482" s="24"/>
      <c r="G482" s="3"/>
      <c r="H482" s="24"/>
      <c r="I482" s="24"/>
      <c r="J482" s="24"/>
      <c r="K482" s="24"/>
      <c r="L482" s="24"/>
      <c r="M482" s="24"/>
      <c r="N482" s="24"/>
      <c r="O482" s="24"/>
      <c r="P482" s="24"/>
      <c r="Q482" s="24"/>
      <c r="R482" s="24"/>
      <c r="S482" s="24"/>
      <c r="T482" s="24"/>
      <c r="U482" s="24"/>
      <c r="V482" s="24"/>
      <c r="W482" s="24"/>
      <c r="X482" s="24"/>
      <c r="Y482" s="24"/>
      <c r="Z482" s="24"/>
    </row>
    <row r="483" spans="1:26" ht="15.75" customHeight="1">
      <c r="A483" s="24"/>
      <c r="B483" s="24"/>
      <c r="C483" s="24"/>
      <c r="D483" s="24"/>
      <c r="E483" s="24"/>
      <c r="F483" s="24"/>
      <c r="G483" s="3"/>
      <c r="H483" s="24"/>
      <c r="I483" s="24"/>
      <c r="J483" s="24"/>
      <c r="K483" s="24"/>
      <c r="L483" s="24"/>
      <c r="M483" s="24"/>
      <c r="N483" s="24"/>
      <c r="O483" s="24"/>
      <c r="P483" s="24"/>
      <c r="Q483" s="24"/>
      <c r="R483" s="24"/>
      <c r="S483" s="24"/>
      <c r="T483" s="24"/>
      <c r="U483" s="24"/>
      <c r="V483" s="24"/>
      <c r="W483" s="24"/>
      <c r="X483" s="24"/>
      <c r="Y483" s="24"/>
      <c r="Z483" s="24"/>
    </row>
    <row r="484" spans="1:26" ht="15.75" customHeight="1">
      <c r="A484" s="24"/>
      <c r="B484" s="24"/>
      <c r="C484" s="24"/>
      <c r="D484" s="24"/>
      <c r="E484" s="24"/>
      <c r="F484" s="24"/>
      <c r="G484" s="3"/>
      <c r="H484" s="24"/>
      <c r="I484" s="24"/>
      <c r="J484" s="24"/>
      <c r="K484" s="24"/>
      <c r="L484" s="24"/>
      <c r="M484" s="24"/>
      <c r="N484" s="24"/>
      <c r="O484" s="24"/>
      <c r="P484" s="24"/>
      <c r="Q484" s="24"/>
      <c r="R484" s="24"/>
      <c r="S484" s="24"/>
      <c r="T484" s="24"/>
      <c r="U484" s="24"/>
      <c r="V484" s="24"/>
      <c r="W484" s="24"/>
      <c r="X484" s="24"/>
      <c r="Y484" s="24"/>
      <c r="Z484" s="24"/>
    </row>
    <row r="485" spans="1:26" ht="15.75" customHeight="1">
      <c r="A485" s="24"/>
      <c r="B485" s="24"/>
      <c r="C485" s="24"/>
      <c r="D485" s="24"/>
      <c r="E485" s="24"/>
      <c r="F485" s="24"/>
      <c r="G485" s="3"/>
      <c r="H485" s="24"/>
      <c r="I485" s="24"/>
      <c r="J485" s="24"/>
      <c r="K485" s="24"/>
      <c r="L485" s="24"/>
      <c r="M485" s="24"/>
      <c r="N485" s="24"/>
      <c r="O485" s="24"/>
      <c r="P485" s="24"/>
      <c r="Q485" s="24"/>
      <c r="R485" s="24"/>
      <c r="S485" s="24"/>
      <c r="T485" s="24"/>
      <c r="U485" s="24"/>
      <c r="V485" s="24"/>
      <c r="W485" s="24"/>
      <c r="X485" s="24"/>
      <c r="Y485" s="24"/>
      <c r="Z485" s="24"/>
    </row>
    <row r="486" spans="1:26" ht="15.75" customHeight="1">
      <c r="A486" s="24"/>
      <c r="B486" s="24"/>
      <c r="C486" s="24"/>
      <c r="D486" s="24"/>
      <c r="E486" s="24"/>
      <c r="F486" s="24"/>
      <c r="G486" s="3"/>
      <c r="H486" s="24"/>
      <c r="I486" s="24"/>
      <c r="J486" s="24"/>
      <c r="K486" s="24"/>
      <c r="L486" s="24"/>
      <c r="M486" s="24"/>
      <c r="N486" s="24"/>
      <c r="O486" s="24"/>
      <c r="P486" s="24"/>
      <c r="Q486" s="24"/>
      <c r="R486" s="24"/>
      <c r="S486" s="24"/>
      <c r="T486" s="24"/>
      <c r="U486" s="24"/>
      <c r="V486" s="24"/>
      <c r="W486" s="24"/>
      <c r="X486" s="24"/>
      <c r="Y486" s="24"/>
      <c r="Z486" s="24"/>
    </row>
    <row r="487" spans="1:26" ht="15.75" customHeight="1">
      <c r="A487" s="24"/>
      <c r="B487" s="24"/>
      <c r="C487" s="24"/>
      <c r="D487" s="24"/>
      <c r="E487" s="24"/>
      <c r="F487" s="24"/>
      <c r="G487" s="3"/>
      <c r="H487" s="24"/>
      <c r="I487" s="24"/>
      <c r="J487" s="24"/>
      <c r="K487" s="24"/>
      <c r="L487" s="24"/>
      <c r="M487" s="24"/>
      <c r="N487" s="24"/>
      <c r="O487" s="24"/>
      <c r="P487" s="24"/>
      <c r="Q487" s="24"/>
      <c r="R487" s="24"/>
      <c r="S487" s="24"/>
      <c r="T487" s="24"/>
      <c r="U487" s="24"/>
      <c r="V487" s="24"/>
      <c r="W487" s="24"/>
      <c r="X487" s="24"/>
      <c r="Y487" s="24"/>
      <c r="Z487" s="24"/>
    </row>
    <row r="488" spans="1:26" ht="15.75" customHeight="1">
      <c r="A488" s="24"/>
      <c r="B488" s="24"/>
      <c r="C488" s="24"/>
      <c r="D488" s="24"/>
      <c r="E488" s="24"/>
      <c r="F488" s="24"/>
      <c r="G488" s="3"/>
      <c r="H488" s="24"/>
      <c r="I488" s="24"/>
      <c r="J488" s="24"/>
      <c r="K488" s="24"/>
      <c r="L488" s="24"/>
      <c r="M488" s="24"/>
      <c r="N488" s="24"/>
      <c r="O488" s="24"/>
      <c r="P488" s="24"/>
      <c r="Q488" s="24"/>
      <c r="R488" s="24"/>
      <c r="S488" s="24"/>
      <c r="T488" s="24"/>
      <c r="U488" s="24"/>
      <c r="V488" s="24"/>
      <c r="W488" s="24"/>
      <c r="X488" s="24"/>
      <c r="Y488" s="24"/>
      <c r="Z488" s="24"/>
    </row>
    <row r="489" spans="1:26" ht="15.75" customHeight="1">
      <c r="A489" s="24"/>
      <c r="B489" s="24"/>
      <c r="C489" s="24"/>
      <c r="D489" s="24"/>
      <c r="E489" s="24"/>
      <c r="F489" s="24"/>
      <c r="G489" s="3"/>
      <c r="H489" s="24"/>
      <c r="I489" s="24"/>
      <c r="J489" s="24"/>
      <c r="K489" s="24"/>
      <c r="L489" s="24"/>
      <c r="M489" s="24"/>
      <c r="N489" s="24"/>
      <c r="O489" s="24"/>
      <c r="P489" s="24"/>
      <c r="Q489" s="24"/>
      <c r="R489" s="24"/>
      <c r="S489" s="24"/>
      <c r="T489" s="24"/>
      <c r="U489" s="24"/>
      <c r="V489" s="24"/>
      <c r="W489" s="24"/>
      <c r="X489" s="24"/>
      <c r="Y489" s="24"/>
      <c r="Z489" s="24"/>
    </row>
    <row r="490" spans="1:26" ht="15.75" customHeight="1">
      <c r="A490" s="24"/>
      <c r="B490" s="24"/>
      <c r="C490" s="24"/>
      <c r="D490" s="24"/>
      <c r="E490" s="24"/>
      <c r="F490" s="24"/>
      <c r="G490" s="3"/>
      <c r="H490" s="24"/>
      <c r="I490" s="24"/>
      <c r="J490" s="24"/>
      <c r="K490" s="24"/>
      <c r="L490" s="24"/>
      <c r="M490" s="24"/>
      <c r="N490" s="24"/>
      <c r="O490" s="24"/>
      <c r="P490" s="24"/>
      <c r="Q490" s="24"/>
      <c r="R490" s="24"/>
      <c r="S490" s="24"/>
      <c r="T490" s="24"/>
      <c r="U490" s="24"/>
      <c r="V490" s="24"/>
      <c r="W490" s="24"/>
      <c r="X490" s="24"/>
      <c r="Y490" s="24"/>
      <c r="Z490" s="24"/>
    </row>
    <row r="491" spans="1:26" ht="15.75" customHeight="1">
      <c r="A491" s="24"/>
      <c r="B491" s="24"/>
      <c r="C491" s="24"/>
      <c r="D491" s="24"/>
      <c r="E491" s="24"/>
      <c r="F491" s="24"/>
      <c r="G491" s="3"/>
      <c r="H491" s="24"/>
      <c r="I491" s="24"/>
      <c r="J491" s="24"/>
      <c r="K491" s="24"/>
      <c r="L491" s="24"/>
      <c r="M491" s="24"/>
      <c r="N491" s="24"/>
      <c r="O491" s="24"/>
      <c r="P491" s="24"/>
      <c r="Q491" s="24"/>
      <c r="R491" s="24"/>
      <c r="S491" s="24"/>
      <c r="T491" s="24"/>
      <c r="U491" s="24"/>
      <c r="V491" s="24"/>
      <c r="W491" s="24"/>
      <c r="X491" s="24"/>
      <c r="Y491" s="24"/>
      <c r="Z491" s="24"/>
    </row>
    <row r="492" spans="1:26" ht="15.75" customHeight="1">
      <c r="A492" s="24"/>
      <c r="B492" s="24"/>
      <c r="C492" s="24"/>
      <c r="D492" s="24"/>
      <c r="E492" s="24"/>
      <c r="F492" s="24"/>
      <c r="G492" s="3"/>
      <c r="H492" s="24"/>
      <c r="I492" s="24"/>
      <c r="J492" s="24"/>
      <c r="K492" s="24"/>
      <c r="L492" s="24"/>
      <c r="M492" s="24"/>
      <c r="N492" s="24"/>
      <c r="O492" s="24"/>
      <c r="P492" s="24"/>
      <c r="Q492" s="24"/>
      <c r="R492" s="24"/>
      <c r="S492" s="24"/>
      <c r="T492" s="24"/>
      <c r="U492" s="24"/>
      <c r="V492" s="24"/>
      <c r="W492" s="24"/>
      <c r="X492" s="24"/>
      <c r="Y492" s="24"/>
      <c r="Z492" s="24"/>
    </row>
    <row r="493" spans="1:26" ht="15.75" customHeight="1">
      <c r="A493" s="24"/>
      <c r="B493" s="24"/>
      <c r="C493" s="24"/>
      <c r="D493" s="24"/>
      <c r="E493" s="24"/>
      <c r="F493" s="24"/>
      <c r="G493" s="3"/>
      <c r="H493" s="24"/>
      <c r="I493" s="24"/>
      <c r="J493" s="24"/>
      <c r="K493" s="24"/>
      <c r="L493" s="24"/>
      <c r="M493" s="24"/>
      <c r="N493" s="24"/>
      <c r="O493" s="24"/>
      <c r="P493" s="24"/>
      <c r="Q493" s="24"/>
      <c r="R493" s="24"/>
      <c r="S493" s="24"/>
      <c r="T493" s="24"/>
      <c r="U493" s="24"/>
      <c r="V493" s="24"/>
      <c r="W493" s="24"/>
      <c r="X493" s="24"/>
      <c r="Y493" s="24"/>
      <c r="Z493" s="24"/>
    </row>
    <row r="494" spans="1:26" ht="15.75" customHeight="1">
      <c r="A494" s="24"/>
      <c r="B494" s="24"/>
      <c r="C494" s="24"/>
      <c r="D494" s="24"/>
      <c r="E494" s="24"/>
      <c r="F494" s="24"/>
      <c r="G494" s="3"/>
      <c r="H494" s="24"/>
      <c r="I494" s="24"/>
      <c r="J494" s="24"/>
      <c r="K494" s="24"/>
      <c r="L494" s="24"/>
      <c r="M494" s="24"/>
      <c r="N494" s="24"/>
      <c r="O494" s="24"/>
      <c r="P494" s="24"/>
      <c r="Q494" s="24"/>
      <c r="R494" s="24"/>
      <c r="S494" s="24"/>
      <c r="T494" s="24"/>
      <c r="U494" s="24"/>
      <c r="V494" s="24"/>
      <c r="W494" s="24"/>
      <c r="X494" s="24"/>
      <c r="Y494" s="24"/>
      <c r="Z494" s="24"/>
    </row>
    <row r="495" spans="1:26" ht="15.75" customHeight="1">
      <c r="A495" s="24"/>
      <c r="B495" s="24"/>
      <c r="C495" s="24"/>
      <c r="D495" s="24"/>
      <c r="E495" s="24"/>
      <c r="F495" s="24"/>
      <c r="G495" s="3"/>
      <c r="H495" s="24"/>
      <c r="I495" s="24"/>
      <c r="J495" s="24"/>
      <c r="K495" s="24"/>
      <c r="L495" s="24"/>
      <c r="M495" s="24"/>
      <c r="N495" s="24"/>
      <c r="O495" s="24"/>
      <c r="P495" s="24"/>
      <c r="Q495" s="24"/>
      <c r="R495" s="24"/>
      <c r="S495" s="24"/>
      <c r="T495" s="24"/>
      <c r="U495" s="24"/>
      <c r="V495" s="24"/>
      <c r="W495" s="24"/>
      <c r="X495" s="24"/>
      <c r="Y495" s="24"/>
      <c r="Z495" s="24"/>
    </row>
    <row r="496" spans="1:26" ht="15.75" customHeight="1">
      <c r="A496" s="24"/>
      <c r="B496" s="24"/>
      <c r="C496" s="24"/>
      <c r="D496" s="24"/>
      <c r="E496" s="24"/>
      <c r="F496" s="24"/>
      <c r="G496" s="3"/>
      <c r="H496" s="24"/>
      <c r="I496" s="24"/>
      <c r="J496" s="24"/>
      <c r="K496" s="24"/>
      <c r="L496" s="24"/>
      <c r="M496" s="24"/>
      <c r="N496" s="24"/>
      <c r="O496" s="24"/>
      <c r="P496" s="24"/>
      <c r="Q496" s="24"/>
      <c r="R496" s="24"/>
      <c r="S496" s="24"/>
      <c r="T496" s="24"/>
      <c r="U496" s="24"/>
      <c r="V496" s="24"/>
      <c r="W496" s="24"/>
      <c r="X496" s="24"/>
      <c r="Y496" s="24"/>
      <c r="Z496" s="24"/>
    </row>
    <row r="497" spans="1:26" ht="15.75" customHeight="1">
      <c r="A497" s="24"/>
      <c r="B497" s="24"/>
      <c r="C497" s="24"/>
      <c r="D497" s="24"/>
      <c r="E497" s="24"/>
      <c r="F497" s="24"/>
      <c r="G497" s="3"/>
      <c r="H497" s="24"/>
      <c r="I497" s="24"/>
      <c r="J497" s="24"/>
      <c r="K497" s="24"/>
      <c r="L497" s="24"/>
      <c r="M497" s="24"/>
      <c r="N497" s="24"/>
      <c r="O497" s="24"/>
      <c r="P497" s="24"/>
      <c r="Q497" s="24"/>
      <c r="R497" s="24"/>
      <c r="S497" s="24"/>
      <c r="T497" s="24"/>
      <c r="U497" s="24"/>
      <c r="V497" s="24"/>
      <c r="W497" s="24"/>
      <c r="X497" s="24"/>
      <c r="Y497" s="24"/>
      <c r="Z497" s="24"/>
    </row>
    <row r="498" spans="1:26" ht="15.75" customHeight="1">
      <c r="A498" s="24"/>
      <c r="B498" s="24"/>
      <c r="C498" s="24"/>
      <c r="D498" s="24"/>
      <c r="E498" s="24"/>
      <c r="F498" s="24"/>
      <c r="G498" s="3"/>
      <c r="H498" s="24"/>
      <c r="I498" s="24"/>
      <c r="J498" s="24"/>
      <c r="K498" s="24"/>
      <c r="L498" s="24"/>
      <c r="M498" s="24"/>
      <c r="N498" s="24"/>
      <c r="O498" s="24"/>
      <c r="P498" s="24"/>
      <c r="Q498" s="24"/>
      <c r="R498" s="24"/>
      <c r="S498" s="24"/>
      <c r="T498" s="24"/>
      <c r="U498" s="24"/>
      <c r="V498" s="24"/>
      <c r="W498" s="24"/>
      <c r="X498" s="24"/>
      <c r="Y498" s="24"/>
      <c r="Z498" s="24"/>
    </row>
    <row r="499" spans="1:26" ht="15.75" customHeight="1">
      <c r="A499" s="24"/>
      <c r="B499" s="24"/>
      <c r="C499" s="24"/>
      <c r="D499" s="24"/>
      <c r="E499" s="24"/>
      <c r="F499" s="24"/>
      <c r="G499" s="3"/>
      <c r="H499" s="24"/>
      <c r="I499" s="24"/>
      <c r="J499" s="24"/>
      <c r="K499" s="24"/>
      <c r="L499" s="24"/>
      <c r="M499" s="24"/>
      <c r="N499" s="24"/>
      <c r="O499" s="24"/>
      <c r="P499" s="24"/>
      <c r="Q499" s="24"/>
      <c r="R499" s="24"/>
      <c r="S499" s="24"/>
      <c r="T499" s="24"/>
      <c r="U499" s="24"/>
      <c r="V499" s="24"/>
      <c r="W499" s="24"/>
      <c r="X499" s="24"/>
      <c r="Y499" s="24"/>
      <c r="Z499" s="24"/>
    </row>
    <row r="500" spans="1:26" ht="15.75" customHeight="1">
      <c r="A500" s="24"/>
      <c r="B500" s="24"/>
      <c r="C500" s="24"/>
      <c r="D500" s="24"/>
      <c r="E500" s="24"/>
      <c r="F500" s="24"/>
      <c r="G500" s="3"/>
      <c r="H500" s="24"/>
      <c r="I500" s="24"/>
      <c r="J500" s="24"/>
      <c r="K500" s="24"/>
      <c r="L500" s="24"/>
      <c r="M500" s="24"/>
      <c r="N500" s="24"/>
      <c r="O500" s="24"/>
      <c r="P500" s="24"/>
      <c r="Q500" s="24"/>
      <c r="R500" s="24"/>
      <c r="S500" s="24"/>
      <c r="T500" s="24"/>
      <c r="U500" s="24"/>
      <c r="V500" s="24"/>
      <c r="W500" s="24"/>
      <c r="X500" s="24"/>
      <c r="Y500" s="24"/>
      <c r="Z500" s="24"/>
    </row>
    <row r="501" spans="1:26" ht="15.75" customHeight="1">
      <c r="A501" s="24"/>
      <c r="B501" s="24"/>
      <c r="C501" s="24"/>
      <c r="D501" s="24"/>
      <c r="E501" s="24"/>
      <c r="F501" s="24"/>
      <c r="G501" s="3"/>
      <c r="H501" s="24"/>
      <c r="I501" s="24"/>
      <c r="J501" s="24"/>
      <c r="K501" s="24"/>
      <c r="L501" s="24"/>
      <c r="M501" s="24"/>
      <c r="N501" s="24"/>
      <c r="O501" s="24"/>
      <c r="P501" s="24"/>
      <c r="Q501" s="24"/>
      <c r="R501" s="24"/>
      <c r="S501" s="24"/>
      <c r="T501" s="24"/>
      <c r="U501" s="24"/>
      <c r="V501" s="24"/>
      <c r="W501" s="24"/>
      <c r="X501" s="24"/>
      <c r="Y501" s="24"/>
      <c r="Z501" s="24"/>
    </row>
    <row r="502" spans="1:26" ht="15.75" customHeight="1">
      <c r="A502" s="24"/>
      <c r="B502" s="24"/>
      <c r="C502" s="24"/>
      <c r="D502" s="24"/>
      <c r="E502" s="24"/>
      <c r="F502" s="24"/>
      <c r="G502" s="3"/>
      <c r="H502" s="24"/>
      <c r="I502" s="24"/>
      <c r="J502" s="24"/>
      <c r="K502" s="24"/>
      <c r="L502" s="24"/>
      <c r="M502" s="24"/>
      <c r="N502" s="24"/>
      <c r="O502" s="24"/>
      <c r="P502" s="24"/>
      <c r="Q502" s="24"/>
      <c r="R502" s="24"/>
      <c r="S502" s="24"/>
      <c r="T502" s="24"/>
      <c r="U502" s="24"/>
      <c r="V502" s="24"/>
      <c r="W502" s="24"/>
      <c r="X502" s="24"/>
      <c r="Y502" s="24"/>
      <c r="Z502" s="24"/>
    </row>
    <row r="503" spans="1:26" ht="15.75" customHeight="1">
      <c r="A503" s="24"/>
      <c r="B503" s="24"/>
      <c r="C503" s="24"/>
      <c r="D503" s="24"/>
      <c r="E503" s="24"/>
      <c r="F503" s="24"/>
      <c r="G503" s="3"/>
      <c r="H503" s="24"/>
      <c r="I503" s="24"/>
      <c r="J503" s="24"/>
      <c r="K503" s="24"/>
      <c r="L503" s="24"/>
      <c r="M503" s="24"/>
      <c r="N503" s="24"/>
      <c r="O503" s="24"/>
      <c r="P503" s="24"/>
      <c r="Q503" s="24"/>
      <c r="R503" s="24"/>
      <c r="S503" s="24"/>
      <c r="T503" s="24"/>
      <c r="U503" s="24"/>
      <c r="V503" s="24"/>
      <c r="W503" s="24"/>
      <c r="X503" s="24"/>
      <c r="Y503" s="24"/>
      <c r="Z503" s="24"/>
    </row>
    <row r="504" spans="1:26" ht="15.75" customHeight="1">
      <c r="A504" s="24"/>
      <c r="B504" s="24"/>
      <c r="C504" s="24"/>
      <c r="D504" s="24"/>
      <c r="E504" s="24"/>
      <c r="F504" s="24"/>
      <c r="G504" s="3"/>
      <c r="H504" s="24"/>
      <c r="I504" s="24"/>
      <c r="J504" s="24"/>
      <c r="K504" s="24"/>
      <c r="L504" s="24"/>
      <c r="M504" s="24"/>
      <c r="N504" s="24"/>
      <c r="O504" s="24"/>
      <c r="P504" s="24"/>
      <c r="Q504" s="24"/>
      <c r="R504" s="24"/>
      <c r="S504" s="24"/>
      <c r="T504" s="24"/>
      <c r="U504" s="24"/>
      <c r="V504" s="24"/>
      <c r="W504" s="24"/>
      <c r="X504" s="24"/>
      <c r="Y504" s="24"/>
      <c r="Z504" s="24"/>
    </row>
    <row r="505" spans="1:26" ht="15.75" customHeight="1">
      <c r="A505" s="24"/>
      <c r="B505" s="24"/>
      <c r="C505" s="24"/>
      <c r="D505" s="24"/>
      <c r="E505" s="24"/>
      <c r="F505" s="24"/>
      <c r="G505" s="3"/>
      <c r="H505" s="24"/>
      <c r="I505" s="24"/>
      <c r="J505" s="24"/>
      <c r="K505" s="24"/>
      <c r="L505" s="24"/>
      <c r="M505" s="24"/>
      <c r="N505" s="24"/>
      <c r="O505" s="24"/>
      <c r="P505" s="24"/>
      <c r="Q505" s="24"/>
      <c r="R505" s="24"/>
      <c r="S505" s="24"/>
      <c r="T505" s="24"/>
      <c r="U505" s="24"/>
      <c r="V505" s="24"/>
      <c r="W505" s="24"/>
      <c r="X505" s="24"/>
      <c r="Y505" s="24"/>
      <c r="Z505" s="24"/>
    </row>
    <row r="506" spans="1:26" ht="15.75" customHeight="1">
      <c r="A506" s="24"/>
      <c r="B506" s="24"/>
      <c r="C506" s="24"/>
      <c r="D506" s="24"/>
      <c r="E506" s="24"/>
      <c r="F506" s="24"/>
      <c r="G506" s="3"/>
      <c r="H506" s="24"/>
      <c r="I506" s="24"/>
      <c r="J506" s="24"/>
      <c r="K506" s="24"/>
      <c r="L506" s="24"/>
      <c r="M506" s="24"/>
      <c r="N506" s="24"/>
      <c r="O506" s="24"/>
      <c r="P506" s="24"/>
      <c r="Q506" s="24"/>
      <c r="R506" s="24"/>
      <c r="S506" s="24"/>
      <c r="T506" s="24"/>
      <c r="U506" s="24"/>
      <c r="V506" s="24"/>
      <c r="W506" s="24"/>
      <c r="X506" s="24"/>
      <c r="Y506" s="24"/>
      <c r="Z506" s="24"/>
    </row>
    <row r="507" spans="1:26" ht="15.75" customHeight="1">
      <c r="A507" s="24"/>
      <c r="B507" s="24"/>
      <c r="C507" s="24"/>
      <c r="D507" s="24"/>
      <c r="E507" s="24"/>
      <c r="F507" s="24"/>
      <c r="G507" s="3"/>
      <c r="H507" s="24"/>
      <c r="I507" s="24"/>
      <c r="J507" s="24"/>
      <c r="K507" s="24"/>
      <c r="L507" s="24"/>
      <c r="M507" s="24"/>
      <c r="N507" s="24"/>
      <c r="O507" s="24"/>
      <c r="P507" s="24"/>
      <c r="Q507" s="24"/>
      <c r="R507" s="24"/>
      <c r="S507" s="24"/>
      <c r="T507" s="24"/>
      <c r="U507" s="24"/>
      <c r="V507" s="24"/>
      <c r="W507" s="24"/>
      <c r="X507" s="24"/>
      <c r="Y507" s="24"/>
      <c r="Z507" s="24"/>
    </row>
    <row r="508" spans="1:26" ht="15.75" customHeight="1">
      <c r="A508" s="24"/>
      <c r="B508" s="24"/>
      <c r="C508" s="24"/>
      <c r="D508" s="24"/>
      <c r="E508" s="24"/>
      <c r="F508" s="24"/>
      <c r="G508" s="3"/>
      <c r="H508" s="24"/>
      <c r="I508" s="24"/>
      <c r="J508" s="24"/>
      <c r="K508" s="24"/>
      <c r="L508" s="24"/>
      <c r="M508" s="24"/>
      <c r="N508" s="24"/>
      <c r="O508" s="24"/>
      <c r="P508" s="24"/>
      <c r="Q508" s="24"/>
      <c r="R508" s="24"/>
      <c r="S508" s="24"/>
      <c r="T508" s="24"/>
      <c r="U508" s="24"/>
      <c r="V508" s="24"/>
      <c r="W508" s="24"/>
      <c r="X508" s="24"/>
      <c r="Y508" s="24"/>
      <c r="Z508" s="24"/>
    </row>
    <row r="509" spans="1:26" ht="15.75" customHeight="1">
      <c r="A509" s="24"/>
      <c r="B509" s="24"/>
      <c r="C509" s="24"/>
      <c r="D509" s="24"/>
      <c r="E509" s="24"/>
      <c r="F509" s="24"/>
      <c r="G509" s="3"/>
      <c r="H509" s="24"/>
      <c r="I509" s="24"/>
      <c r="J509" s="24"/>
      <c r="K509" s="24"/>
      <c r="L509" s="24"/>
      <c r="M509" s="24"/>
      <c r="N509" s="24"/>
      <c r="O509" s="24"/>
      <c r="P509" s="24"/>
      <c r="Q509" s="24"/>
      <c r="R509" s="24"/>
      <c r="S509" s="24"/>
      <c r="T509" s="24"/>
      <c r="U509" s="24"/>
      <c r="V509" s="24"/>
      <c r="W509" s="24"/>
      <c r="X509" s="24"/>
      <c r="Y509" s="24"/>
      <c r="Z509" s="24"/>
    </row>
    <row r="510" spans="1:26" ht="15.75" customHeight="1">
      <c r="A510" s="24"/>
      <c r="B510" s="24"/>
      <c r="C510" s="24"/>
      <c r="D510" s="24"/>
      <c r="E510" s="24"/>
      <c r="F510" s="24"/>
      <c r="G510" s="3"/>
      <c r="H510" s="24"/>
      <c r="I510" s="24"/>
      <c r="J510" s="24"/>
      <c r="K510" s="24"/>
      <c r="L510" s="24"/>
      <c r="M510" s="24"/>
      <c r="N510" s="24"/>
      <c r="O510" s="24"/>
      <c r="P510" s="24"/>
      <c r="Q510" s="24"/>
      <c r="R510" s="24"/>
      <c r="S510" s="24"/>
      <c r="T510" s="24"/>
      <c r="U510" s="24"/>
      <c r="V510" s="24"/>
      <c r="W510" s="24"/>
      <c r="X510" s="24"/>
      <c r="Y510" s="24"/>
      <c r="Z510" s="24"/>
    </row>
    <row r="511" spans="1:26" ht="15.75" customHeight="1">
      <c r="A511" s="24"/>
      <c r="B511" s="24"/>
      <c r="C511" s="24"/>
      <c r="D511" s="24"/>
      <c r="E511" s="24"/>
      <c r="F511" s="24"/>
      <c r="G511" s="3"/>
      <c r="H511" s="24"/>
      <c r="I511" s="24"/>
      <c r="J511" s="24"/>
      <c r="K511" s="24"/>
      <c r="L511" s="24"/>
      <c r="M511" s="24"/>
      <c r="N511" s="24"/>
      <c r="O511" s="24"/>
      <c r="P511" s="24"/>
      <c r="Q511" s="24"/>
      <c r="R511" s="24"/>
      <c r="S511" s="24"/>
      <c r="T511" s="24"/>
      <c r="U511" s="24"/>
      <c r="V511" s="24"/>
      <c r="W511" s="24"/>
      <c r="X511" s="24"/>
      <c r="Y511" s="24"/>
      <c r="Z511" s="24"/>
    </row>
    <row r="512" spans="1:26" ht="15.75" customHeight="1">
      <c r="A512" s="24"/>
      <c r="B512" s="24"/>
      <c r="C512" s="24"/>
      <c r="D512" s="24"/>
      <c r="E512" s="24"/>
      <c r="F512" s="24"/>
      <c r="G512" s="3"/>
      <c r="H512" s="24"/>
      <c r="I512" s="24"/>
      <c r="J512" s="24"/>
      <c r="K512" s="24"/>
      <c r="L512" s="24"/>
      <c r="M512" s="24"/>
      <c r="N512" s="24"/>
      <c r="O512" s="24"/>
      <c r="P512" s="24"/>
      <c r="Q512" s="24"/>
      <c r="R512" s="24"/>
      <c r="S512" s="24"/>
      <c r="T512" s="24"/>
      <c r="U512" s="24"/>
      <c r="V512" s="24"/>
      <c r="W512" s="24"/>
      <c r="X512" s="24"/>
      <c r="Y512" s="24"/>
      <c r="Z512" s="24"/>
    </row>
    <row r="513" spans="1:26" ht="15.75" customHeight="1">
      <c r="A513" s="24"/>
      <c r="B513" s="24"/>
      <c r="C513" s="24"/>
      <c r="D513" s="24"/>
      <c r="E513" s="24"/>
      <c r="F513" s="24"/>
      <c r="G513" s="3"/>
      <c r="H513" s="24"/>
      <c r="I513" s="24"/>
      <c r="J513" s="24"/>
      <c r="K513" s="24"/>
      <c r="L513" s="24"/>
      <c r="M513" s="24"/>
      <c r="N513" s="24"/>
      <c r="O513" s="24"/>
      <c r="P513" s="24"/>
      <c r="Q513" s="24"/>
      <c r="R513" s="24"/>
      <c r="S513" s="24"/>
      <c r="T513" s="24"/>
      <c r="U513" s="24"/>
      <c r="V513" s="24"/>
      <c r="W513" s="24"/>
      <c r="X513" s="24"/>
      <c r="Y513" s="24"/>
      <c r="Z513" s="24"/>
    </row>
    <row r="514" spans="1:26" ht="15.75" customHeight="1">
      <c r="A514" s="24"/>
      <c r="B514" s="24"/>
      <c r="C514" s="24"/>
      <c r="D514" s="24"/>
      <c r="E514" s="24"/>
      <c r="F514" s="24"/>
      <c r="G514" s="3"/>
      <c r="H514" s="24"/>
      <c r="I514" s="24"/>
      <c r="J514" s="24"/>
      <c r="K514" s="24"/>
      <c r="L514" s="24"/>
      <c r="M514" s="24"/>
      <c r="N514" s="24"/>
      <c r="O514" s="24"/>
      <c r="P514" s="24"/>
      <c r="Q514" s="24"/>
      <c r="R514" s="24"/>
      <c r="S514" s="24"/>
      <c r="T514" s="24"/>
      <c r="U514" s="24"/>
      <c r="V514" s="24"/>
      <c r="W514" s="24"/>
      <c r="X514" s="24"/>
      <c r="Y514" s="24"/>
      <c r="Z514" s="24"/>
    </row>
    <row r="515" spans="1:26" ht="15.75" customHeight="1">
      <c r="A515" s="24"/>
      <c r="B515" s="24"/>
      <c r="C515" s="24"/>
      <c r="D515" s="24"/>
      <c r="E515" s="24"/>
      <c r="F515" s="24"/>
      <c r="G515" s="3"/>
      <c r="H515" s="24"/>
      <c r="I515" s="24"/>
      <c r="J515" s="24"/>
      <c r="K515" s="24"/>
      <c r="L515" s="24"/>
      <c r="M515" s="24"/>
      <c r="N515" s="24"/>
      <c r="O515" s="24"/>
      <c r="P515" s="24"/>
      <c r="Q515" s="24"/>
      <c r="R515" s="24"/>
      <c r="S515" s="24"/>
      <c r="T515" s="24"/>
      <c r="U515" s="24"/>
      <c r="V515" s="24"/>
      <c r="W515" s="24"/>
      <c r="X515" s="24"/>
      <c r="Y515" s="24"/>
      <c r="Z515" s="24"/>
    </row>
    <row r="516" spans="1:26" ht="15.75" customHeight="1">
      <c r="A516" s="24"/>
      <c r="B516" s="24"/>
      <c r="C516" s="24"/>
      <c r="D516" s="24"/>
      <c r="E516" s="24"/>
      <c r="F516" s="24"/>
      <c r="G516" s="3"/>
      <c r="H516" s="24"/>
      <c r="I516" s="24"/>
      <c r="J516" s="24"/>
      <c r="K516" s="24"/>
      <c r="L516" s="24"/>
      <c r="M516" s="24"/>
      <c r="N516" s="24"/>
      <c r="O516" s="24"/>
      <c r="P516" s="24"/>
      <c r="Q516" s="24"/>
      <c r="R516" s="24"/>
      <c r="S516" s="24"/>
      <c r="T516" s="24"/>
      <c r="U516" s="24"/>
      <c r="V516" s="24"/>
      <c r="W516" s="24"/>
      <c r="X516" s="24"/>
      <c r="Y516" s="24"/>
      <c r="Z516" s="24"/>
    </row>
    <row r="517" spans="1:26" ht="15.75" customHeight="1">
      <c r="A517" s="24"/>
      <c r="B517" s="24"/>
      <c r="C517" s="24"/>
      <c r="D517" s="24"/>
      <c r="E517" s="24"/>
      <c r="F517" s="24"/>
      <c r="G517" s="3"/>
      <c r="H517" s="24"/>
      <c r="I517" s="24"/>
      <c r="J517" s="24"/>
      <c r="K517" s="24"/>
      <c r="L517" s="24"/>
      <c r="M517" s="24"/>
      <c r="N517" s="24"/>
      <c r="O517" s="24"/>
      <c r="P517" s="24"/>
      <c r="Q517" s="24"/>
      <c r="R517" s="24"/>
      <c r="S517" s="24"/>
      <c r="T517" s="24"/>
      <c r="U517" s="24"/>
      <c r="V517" s="24"/>
      <c r="W517" s="24"/>
      <c r="X517" s="24"/>
      <c r="Y517" s="24"/>
      <c r="Z517" s="24"/>
    </row>
    <row r="518" spans="1:26" ht="15.75" customHeight="1">
      <c r="A518" s="24"/>
      <c r="B518" s="24"/>
      <c r="C518" s="24"/>
      <c r="D518" s="24"/>
      <c r="E518" s="24"/>
      <c r="F518" s="24"/>
      <c r="G518" s="3"/>
      <c r="H518" s="24"/>
      <c r="I518" s="24"/>
      <c r="J518" s="24"/>
      <c r="K518" s="24"/>
      <c r="L518" s="24"/>
      <c r="M518" s="24"/>
      <c r="N518" s="24"/>
      <c r="O518" s="24"/>
      <c r="P518" s="24"/>
      <c r="Q518" s="24"/>
      <c r="R518" s="24"/>
      <c r="S518" s="24"/>
      <c r="T518" s="24"/>
      <c r="U518" s="24"/>
      <c r="V518" s="24"/>
      <c r="W518" s="24"/>
      <c r="X518" s="24"/>
      <c r="Y518" s="24"/>
      <c r="Z518" s="24"/>
    </row>
    <row r="519" spans="1:26" ht="15.75" customHeight="1">
      <c r="A519" s="24"/>
      <c r="B519" s="24"/>
      <c r="C519" s="24"/>
      <c r="D519" s="24"/>
      <c r="E519" s="24"/>
      <c r="F519" s="24"/>
      <c r="G519" s="3"/>
      <c r="H519" s="24"/>
      <c r="I519" s="24"/>
      <c r="J519" s="24"/>
      <c r="K519" s="24"/>
      <c r="L519" s="24"/>
      <c r="M519" s="24"/>
      <c r="N519" s="24"/>
      <c r="O519" s="24"/>
      <c r="P519" s="24"/>
      <c r="Q519" s="24"/>
      <c r="R519" s="24"/>
      <c r="S519" s="24"/>
      <c r="T519" s="24"/>
      <c r="U519" s="24"/>
      <c r="V519" s="24"/>
      <c r="W519" s="24"/>
      <c r="X519" s="24"/>
      <c r="Y519" s="24"/>
      <c r="Z519" s="24"/>
    </row>
    <row r="520" spans="1:26" ht="15.75" customHeight="1">
      <c r="A520" s="24"/>
      <c r="B520" s="24"/>
      <c r="C520" s="24"/>
      <c r="D520" s="24"/>
      <c r="E520" s="24"/>
      <c r="F520" s="24"/>
      <c r="G520" s="3"/>
      <c r="H520" s="24"/>
      <c r="I520" s="24"/>
      <c r="J520" s="24"/>
      <c r="K520" s="24"/>
      <c r="L520" s="24"/>
      <c r="M520" s="24"/>
      <c r="N520" s="24"/>
      <c r="O520" s="24"/>
      <c r="P520" s="24"/>
      <c r="Q520" s="24"/>
      <c r="R520" s="24"/>
      <c r="S520" s="24"/>
      <c r="T520" s="24"/>
      <c r="U520" s="24"/>
      <c r="V520" s="24"/>
      <c r="W520" s="24"/>
      <c r="X520" s="24"/>
      <c r="Y520" s="24"/>
      <c r="Z520" s="24"/>
    </row>
    <row r="521" spans="1:26" ht="15.75" customHeight="1">
      <c r="A521" s="24"/>
      <c r="B521" s="24"/>
      <c r="C521" s="24"/>
      <c r="D521" s="24"/>
      <c r="E521" s="24"/>
      <c r="F521" s="24"/>
      <c r="G521" s="3"/>
      <c r="H521" s="24"/>
      <c r="I521" s="24"/>
      <c r="J521" s="24"/>
      <c r="K521" s="24"/>
      <c r="L521" s="24"/>
      <c r="M521" s="24"/>
      <c r="N521" s="24"/>
      <c r="O521" s="24"/>
      <c r="P521" s="24"/>
      <c r="Q521" s="24"/>
      <c r="R521" s="24"/>
      <c r="S521" s="24"/>
      <c r="T521" s="24"/>
      <c r="U521" s="24"/>
      <c r="V521" s="24"/>
      <c r="W521" s="24"/>
      <c r="X521" s="24"/>
      <c r="Y521" s="24"/>
      <c r="Z521" s="24"/>
    </row>
    <row r="522" spans="1:26" ht="15.75" customHeight="1">
      <c r="A522" s="24"/>
      <c r="B522" s="24"/>
      <c r="C522" s="24"/>
      <c r="D522" s="24"/>
      <c r="E522" s="24"/>
      <c r="F522" s="24"/>
      <c r="G522" s="3"/>
      <c r="H522" s="24"/>
      <c r="I522" s="24"/>
      <c r="J522" s="24"/>
      <c r="K522" s="24"/>
      <c r="L522" s="24"/>
      <c r="M522" s="24"/>
      <c r="N522" s="24"/>
      <c r="O522" s="24"/>
      <c r="P522" s="24"/>
      <c r="Q522" s="24"/>
      <c r="R522" s="24"/>
      <c r="S522" s="24"/>
      <c r="T522" s="24"/>
      <c r="U522" s="24"/>
      <c r="V522" s="24"/>
      <c r="W522" s="24"/>
      <c r="X522" s="24"/>
      <c r="Y522" s="24"/>
      <c r="Z522" s="24"/>
    </row>
    <row r="523" spans="1:26" ht="15.75" customHeight="1">
      <c r="A523" s="24"/>
      <c r="B523" s="24"/>
      <c r="C523" s="24"/>
      <c r="D523" s="24"/>
      <c r="E523" s="24"/>
      <c r="F523" s="24"/>
      <c r="G523" s="3"/>
      <c r="H523" s="24"/>
      <c r="I523" s="24"/>
      <c r="J523" s="24"/>
      <c r="K523" s="24"/>
      <c r="L523" s="24"/>
      <c r="M523" s="24"/>
      <c r="N523" s="24"/>
      <c r="O523" s="24"/>
      <c r="P523" s="24"/>
      <c r="Q523" s="24"/>
      <c r="R523" s="24"/>
      <c r="S523" s="24"/>
      <c r="T523" s="24"/>
      <c r="U523" s="24"/>
      <c r="V523" s="24"/>
      <c r="W523" s="24"/>
      <c r="X523" s="24"/>
      <c r="Y523" s="24"/>
      <c r="Z523" s="24"/>
    </row>
    <row r="524" spans="1:26" ht="15.75" customHeight="1">
      <c r="A524" s="24"/>
      <c r="B524" s="24"/>
      <c r="C524" s="24"/>
      <c r="D524" s="24"/>
      <c r="E524" s="24"/>
      <c r="F524" s="24"/>
      <c r="G524" s="3"/>
      <c r="H524" s="24"/>
      <c r="I524" s="24"/>
      <c r="J524" s="24"/>
      <c r="K524" s="24"/>
      <c r="L524" s="24"/>
      <c r="M524" s="24"/>
      <c r="N524" s="24"/>
      <c r="O524" s="24"/>
      <c r="P524" s="24"/>
      <c r="Q524" s="24"/>
      <c r="R524" s="24"/>
      <c r="S524" s="24"/>
      <c r="T524" s="24"/>
      <c r="U524" s="24"/>
      <c r="V524" s="24"/>
      <c r="W524" s="24"/>
      <c r="X524" s="24"/>
      <c r="Y524" s="24"/>
      <c r="Z524" s="24"/>
    </row>
    <row r="525" spans="1:26" ht="15.75" customHeight="1">
      <c r="A525" s="24"/>
      <c r="B525" s="24"/>
      <c r="C525" s="24"/>
      <c r="D525" s="24"/>
      <c r="E525" s="24"/>
      <c r="F525" s="24"/>
      <c r="G525" s="3"/>
      <c r="H525" s="24"/>
      <c r="I525" s="24"/>
      <c r="J525" s="24"/>
      <c r="K525" s="24"/>
      <c r="L525" s="24"/>
      <c r="M525" s="24"/>
      <c r="N525" s="24"/>
      <c r="O525" s="24"/>
      <c r="P525" s="24"/>
      <c r="Q525" s="24"/>
      <c r="R525" s="24"/>
      <c r="S525" s="24"/>
      <c r="T525" s="24"/>
      <c r="U525" s="24"/>
      <c r="V525" s="24"/>
      <c r="W525" s="24"/>
      <c r="X525" s="24"/>
      <c r="Y525" s="24"/>
      <c r="Z525" s="24"/>
    </row>
    <row r="526" spans="1:26" ht="15.75" customHeight="1">
      <c r="A526" s="24"/>
      <c r="B526" s="24"/>
      <c r="C526" s="24"/>
      <c r="D526" s="24"/>
      <c r="E526" s="24"/>
      <c r="F526" s="24"/>
      <c r="G526" s="3"/>
      <c r="H526" s="24"/>
      <c r="I526" s="24"/>
      <c r="J526" s="24"/>
      <c r="K526" s="24"/>
      <c r="L526" s="24"/>
      <c r="M526" s="24"/>
      <c r="N526" s="24"/>
      <c r="O526" s="24"/>
      <c r="P526" s="24"/>
      <c r="Q526" s="24"/>
      <c r="R526" s="24"/>
      <c r="S526" s="24"/>
      <c r="T526" s="24"/>
      <c r="U526" s="24"/>
      <c r="V526" s="24"/>
      <c r="W526" s="24"/>
      <c r="X526" s="24"/>
      <c r="Y526" s="24"/>
      <c r="Z526" s="24"/>
    </row>
    <row r="527" spans="1:26" ht="15.75" customHeight="1">
      <c r="A527" s="24"/>
      <c r="B527" s="24"/>
      <c r="C527" s="24"/>
      <c r="D527" s="24"/>
      <c r="E527" s="24"/>
      <c r="F527" s="24"/>
      <c r="G527" s="3"/>
      <c r="H527" s="24"/>
      <c r="I527" s="24"/>
      <c r="J527" s="24"/>
      <c r="K527" s="24"/>
      <c r="L527" s="24"/>
      <c r="M527" s="24"/>
      <c r="N527" s="24"/>
      <c r="O527" s="24"/>
      <c r="P527" s="24"/>
      <c r="Q527" s="24"/>
      <c r="R527" s="24"/>
      <c r="S527" s="24"/>
      <c r="T527" s="24"/>
      <c r="U527" s="24"/>
      <c r="V527" s="24"/>
      <c r="W527" s="24"/>
      <c r="X527" s="24"/>
      <c r="Y527" s="24"/>
      <c r="Z527" s="24"/>
    </row>
    <row r="528" spans="1:26" ht="15.75" customHeight="1">
      <c r="A528" s="24"/>
      <c r="B528" s="24"/>
      <c r="C528" s="24"/>
      <c r="D528" s="24"/>
      <c r="E528" s="24"/>
      <c r="F528" s="24"/>
      <c r="G528" s="3"/>
      <c r="H528" s="24"/>
      <c r="I528" s="24"/>
      <c r="J528" s="24"/>
      <c r="K528" s="24"/>
      <c r="L528" s="24"/>
      <c r="M528" s="24"/>
      <c r="N528" s="24"/>
      <c r="O528" s="24"/>
      <c r="P528" s="24"/>
      <c r="Q528" s="24"/>
      <c r="R528" s="24"/>
      <c r="S528" s="24"/>
      <c r="T528" s="24"/>
      <c r="U528" s="24"/>
      <c r="V528" s="24"/>
      <c r="W528" s="24"/>
      <c r="X528" s="24"/>
      <c r="Y528" s="24"/>
      <c r="Z528" s="24"/>
    </row>
    <row r="529" spans="1:26" ht="15.75" customHeight="1">
      <c r="A529" s="24"/>
      <c r="B529" s="24"/>
      <c r="C529" s="24"/>
      <c r="D529" s="24"/>
      <c r="E529" s="24"/>
      <c r="F529" s="24"/>
      <c r="G529" s="3"/>
      <c r="H529" s="24"/>
      <c r="I529" s="24"/>
      <c r="J529" s="24"/>
      <c r="K529" s="24"/>
      <c r="L529" s="24"/>
      <c r="M529" s="24"/>
      <c r="N529" s="24"/>
      <c r="O529" s="24"/>
      <c r="P529" s="24"/>
      <c r="Q529" s="24"/>
      <c r="R529" s="24"/>
      <c r="S529" s="24"/>
      <c r="T529" s="24"/>
      <c r="U529" s="24"/>
      <c r="V529" s="24"/>
      <c r="W529" s="24"/>
      <c r="X529" s="24"/>
      <c r="Y529" s="24"/>
      <c r="Z529" s="24"/>
    </row>
    <row r="530" spans="1:26" ht="15.75" customHeight="1">
      <c r="A530" s="24"/>
      <c r="B530" s="24"/>
      <c r="C530" s="24"/>
      <c r="D530" s="24"/>
      <c r="E530" s="24"/>
      <c r="F530" s="24"/>
      <c r="G530" s="3"/>
      <c r="H530" s="24"/>
      <c r="I530" s="24"/>
      <c r="J530" s="24"/>
      <c r="K530" s="24"/>
      <c r="L530" s="24"/>
      <c r="M530" s="24"/>
      <c r="N530" s="24"/>
      <c r="O530" s="24"/>
      <c r="P530" s="24"/>
      <c r="Q530" s="24"/>
      <c r="R530" s="24"/>
      <c r="S530" s="24"/>
      <c r="T530" s="24"/>
      <c r="U530" s="24"/>
      <c r="V530" s="24"/>
      <c r="W530" s="24"/>
      <c r="X530" s="24"/>
      <c r="Y530" s="24"/>
      <c r="Z530" s="24"/>
    </row>
    <row r="531" spans="1:26" ht="15.75" customHeight="1">
      <c r="A531" s="24"/>
      <c r="B531" s="24"/>
      <c r="C531" s="24"/>
      <c r="D531" s="24"/>
      <c r="E531" s="24"/>
      <c r="F531" s="24"/>
      <c r="G531" s="3"/>
      <c r="H531" s="24"/>
      <c r="I531" s="24"/>
      <c r="J531" s="24"/>
      <c r="K531" s="24"/>
      <c r="L531" s="24"/>
      <c r="M531" s="24"/>
      <c r="N531" s="24"/>
      <c r="O531" s="24"/>
      <c r="P531" s="24"/>
      <c r="Q531" s="24"/>
      <c r="R531" s="24"/>
      <c r="S531" s="24"/>
      <c r="T531" s="24"/>
      <c r="U531" s="24"/>
      <c r="V531" s="24"/>
      <c r="W531" s="24"/>
      <c r="X531" s="24"/>
      <c r="Y531" s="24"/>
      <c r="Z531" s="24"/>
    </row>
    <row r="532" spans="1:26" ht="15.75" customHeight="1">
      <c r="A532" s="24"/>
      <c r="B532" s="24"/>
      <c r="C532" s="24"/>
      <c r="D532" s="24"/>
      <c r="E532" s="24"/>
      <c r="F532" s="24"/>
      <c r="G532" s="3"/>
      <c r="H532" s="24"/>
      <c r="I532" s="24"/>
      <c r="J532" s="24"/>
      <c r="K532" s="24"/>
      <c r="L532" s="24"/>
      <c r="M532" s="24"/>
      <c r="N532" s="24"/>
      <c r="O532" s="24"/>
      <c r="P532" s="24"/>
      <c r="Q532" s="24"/>
      <c r="R532" s="24"/>
      <c r="S532" s="24"/>
      <c r="T532" s="24"/>
      <c r="U532" s="24"/>
      <c r="V532" s="24"/>
      <c r="W532" s="24"/>
      <c r="X532" s="24"/>
      <c r="Y532" s="24"/>
      <c r="Z532" s="24"/>
    </row>
    <row r="533" spans="1:26" ht="15.75" customHeight="1">
      <c r="A533" s="24"/>
      <c r="B533" s="24"/>
      <c r="C533" s="24"/>
      <c r="D533" s="24"/>
      <c r="E533" s="24"/>
      <c r="F533" s="24"/>
      <c r="G533" s="3"/>
      <c r="H533" s="24"/>
      <c r="I533" s="24"/>
      <c r="J533" s="24"/>
      <c r="K533" s="24"/>
      <c r="L533" s="24"/>
      <c r="M533" s="24"/>
      <c r="N533" s="24"/>
      <c r="O533" s="24"/>
      <c r="P533" s="24"/>
      <c r="Q533" s="24"/>
      <c r="R533" s="24"/>
      <c r="S533" s="24"/>
      <c r="T533" s="24"/>
      <c r="U533" s="24"/>
      <c r="V533" s="24"/>
      <c r="W533" s="24"/>
      <c r="X533" s="24"/>
      <c r="Y533" s="24"/>
      <c r="Z533" s="24"/>
    </row>
    <row r="534" spans="1:26" ht="15.75" customHeight="1">
      <c r="A534" s="24"/>
      <c r="B534" s="24"/>
      <c r="C534" s="24"/>
      <c r="D534" s="24"/>
      <c r="E534" s="24"/>
      <c r="F534" s="24"/>
      <c r="G534" s="3"/>
      <c r="H534" s="24"/>
      <c r="I534" s="24"/>
      <c r="J534" s="24"/>
      <c r="K534" s="24"/>
      <c r="L534" s="24"/>
      <c r="M534" s="24"/>
      <c r="N534" s="24"/>
      <c r="O534" s="24"/>
      <c r="P534" s="24"/>
      <c r="Q534" s="24"/>
      <c r="R534" s="24"/>
      <c r="S534" s="24"/>
      <c r="T534" s="24"/>
      <c r="U534" s="24"/>
      <c r="V534" s="24"/>
      <c r="W534" s="24"/>
      <c r="X534" s="24"/>
      <c r="Y534" s="24"/>
      <c r="Z534" s="24"/>
    </row>
    <row r="535" spans="1:26" ht="15.75" customHeight="1">
      <c r="A535" s="24"/>
      <c r="B535" s="24"/>
      <c r="C535" s="24"/>
      <c r="D535" s="24"/>
      <c r="E535" s="24"/>
      <c r="F535" s="24"/>
      <c r="G535" s="3"/>
      <c r="H535" s="24"/>
      <c r="I535" s="24"/>
      <c r="J535" s="24"/>
      <c r="K535" s="24"/>
      <c r="L535" s="24"/>
      <c r="M535" s="24"/>
      <c r="N535" s="24"/>
      <c r="O535" s="24"/>
      <c r="P535" s="24"/>
      <c r="Q535" s="24"/>
      <c r="R535" s="24"/>
      <c r="S535" s="24"/>
      <c r="T535" s="24"/>
      <c r="U535" s="24"/>
      <c r="V535" s="24"/>
      <c r="W535" s="24"/>
      <c r="X535" s="24"/>
      <c r="Y535" s="24"/>
      <c r="Z535" s="24"/>
    </row>
    <row r="536" spans="1:26" ht="15.75" customHeight="1">
      <c r="A536" s="24"/>
      <c r="B536" s="24"/>
      <c r="C536" s="24"/>
      <c r="D536" s="24"/>
      <c r="E536" s="24"/>
      <c r="F536" s="24"/>
      <c r="G536" s="3"/>
      <c r="H536" s="24"/>
      <c r="I536" s="24"/>
      <c r="J536" s="24"/>
      <c r="K536" s="24"/>
      <c r="L536" s="24"/>
      <c r="M536" s="24"/>
      <c r="N536" s="24"/>
      <c r="O536" s="24"/>
      <c r="P536" s="24"/>
      <c r="Q536" s="24"/>
      <c r="R536" s="24"/>
      <c r="S536" s="24"/>
      <c r="T536" s="24"/>
      <c r="U536" s="24"/>
      <c r="V536" s="24"/>
      <c r="W536" s="24"/>
      <c r="X536" s="24"/>
      <c r="Y536" s="24"/>
      <c r="Z536" s="24"/>
    </row>
    <row r="537" spans="1:26" ht="15.75" customHeight="1">
      <c r="A537" s="24"/>
      <c r="B537" s="24"/>
      <c r="C537" s="24"/>
      <c r="D537" s="24"/>
      <c r="E537" s="24"/>
      <c r="F537" s="24"/>
      <c r="G537" s="3"/>
      <c r="H537" s="24"/>
      <c r="I537" s="24"/>
      <c r="J537" s="24"/>
      <c r="K537" s="24"/>
      <c r="L537" s="24"/>
      <c r="M537" s="24"/>
      <c r="N537" s="24"/>
      <c r="O537" s="24"/>
      <c r="P537" s="24"/>
      <c r="Q537" s="24"/>
      <c r="R537" s="24"/>
      <c r="S537" s="24"/>
      <c r="T537" s="24"/>
      <c r="U537" s="24"/>
      <c r="V537" s="24"/>
      <c r="W537" s="24"/>
      <c r="X537" s="24"/>
      <c r="Y537" s="24"/>
      <c r="Z537" s="24"/>
    </row>
    <row r="538" spans="1:26" ht="15.75" customHeight="1">
      <c r="A538" s="24"/>
      <c r="B538" s="24"/>
      <c r="C538" s="24"/>
      <c r="D538" s="24"/>
      <c r="E538" s="24"/>
      <c r="F538" s="24"/>
      <c r="G538" s="3"/>
      <c r="H538" s="24"/>
      <c r="I538" s="24"/>
      <c r="J538" s="24"/>
      <c r="K538" s="24"/>
      <c r="L538" s="24"/>
      <c r="M538" s="24"/>
      <c r="N538" s="24"/>
      <c r="O538" s="24"/>
      <c r="P538" s="24"/>
      <c r="Q538" s="24"/>
      <c r="R538" s="24"/>
      <c r="S538" s="24"/>
      <c r="T538" s="24"/>
      <c r="U538" s="24"/>
      <c r="V538" s="24"/>
      <c r="W538" s="24"/>
      <c r="X538" s="24"/>
      <c r="Y538" s="24"/>
      <c r="Z538" s="24"/>
    </row>
    <row r="539" spans="1:26" ht="15.75" customHeight="1">
      <c r="A539" s="24"/>
      <c r="B539" s="24"/>
      <c r="C539" s="24"/>
      <c r="D539" s="24"/>
      <c r="E539" s="24"/>
      <c r="F539" s="24"/>
      <c r="G539" s="3"/>
      <c r="H539" s="24"/>
      <c r="I539" s="24"/>
      <c r="J539" s="24"/>
      <c r="K539" s="24"/>
      <c r="L539" s="24"/>
      <c r="M539" s="24"/>
      <c r="N539" s="24"/>
      <c r="O539" s="24"/>
      <c r="P539" s="24"/>
      <c r="Q539" s="24"/>
      <c r="R539" s="24"/>
      <c r="S539" s="24"/>
      <c r="T539" s="24"/>
      <c r="U539" s="24"/>
      <c r="V539" s="24"/>
      <c r="W539" s="24"/>
      <c r="X539" s="24"/>
      <c r="Y539" s="24"/>
      <c r="Z539" s="24"/>
    </row>
    <row r="540" spans="1:26" ht="15.75" customHeight="1">
      <c r="A540" s="24"/>
      <c r="B540" s="24"/>
      <c r="C540" s="24"/>
      <c r="D540" s="24"/>
      <c r="E540" s="24"/>
      <c r="F540" s="24"/>
      <c r="G540" s="3"/>
      <c r="H540" s="24"/>
      <c r="I540" s="24"/>
      <c r="J540" s="24"/>
      <c r="K540" s="24"/>
      <c r="L540" s="24"/>
      <c r="M540" s="24"/>
      <c r="N540" s="24"/>
      <c r="O540" s="24"/>
      <c r="P540" s="24"/>
      <c r="Q540" s="24"/>
      <c r="R540" s="24"/>
      <c r="S540" s="24"/>
      <c r="T540" s="24"/>
      <c r="U540" s="24"/>
      <c r="V540" s="24"/>
      <c r="W540" s="24"/>
      <c r="X540" s="24"/>
      <c r="Y540" s="24"/>
      <c r="Z540" s="24"/>
    </row>
    <row r="541" spans="1:26" ht="15.75" customHeight="1">
      <c r="A541" s="24"/>
      <c r="B541" s="24"/>
      <c r="C541" s="24"/>
      <c r="D541" s="24"/>
      <c r="E541" s="24"/>
      <c r="F541" s="24"/>
      <c r="G541" s="3"/>
      <c r="H541" s="24"/>
      <c r="I541" s="24"/>
      <c r="J541" s="24"/>
      <c r="K541" s="24"/>
      <c r="L541" s="24"/>
      <c r="M541" s="24"/>
      <c r="N541" s="24"/>
      <c r="O541" s="24"/>
      <c r="P541" s="24"/>
      <c r="Q541" s="24"/>
      <c r="R541" s="24"/>
      <c r="S541" s="24"/>
      <c r="T541" s="24"/>
      <c r="U541" s="24"/>
      <c r="V541" s="24"/>
      <c r="W541" s="24"/>
      <c r="X541" s="24"/>
      <c r="Y541" s="24"/>
      <c r="Z541" s="24"/>
    </row>
    <row r="542" spans="1:26" ht="15.75" customHeight="1">
      <c r="A542" s="24"/>
      <c r="B542" s="24"/>
      <c r="C542" s="24"/>
      <c r="D542" s="24"/>
      <c r="E542" s="24"/>
      <c r="F542" s="24"/>
      <c r="G542" s="3"/>
      <c r="H542" s="24"/>
      <c r="I542" s="24"/>
      <c r="J542" s="24"/>
      <c r="K542" s="24"/>
      <c r="L542" s="24"/>
      <c r="M542" s="24"/>
      <c r="N542" s="24"/>
      <c r="O542" s="24"/>
      <c r="P542" s="24"/>
      <c r="Q542" s="24"/>
      <c r="R542" s="24"/>
      <c r="S542" s="24"/>
      <c r="T542" s="24"/>
      <c r="U542" s="24"/>
      <c r="V542" s="24"/>
      <c r="W542" s="24"/>
      <c r="X542" s="24"/>
      <c r="Y542" s="24"/>
      <c r="Z542" s="24"/>
    </row>
    <row r="543" spans="1:26" ht="15.75" customHeight="1">
      <c r="A543" s="24"/>
      <c r="B543" s="24"/>
      <c r="C543" s="24"/>
      <c r="D543" s="24"/>
      <c r="E543" s="24"/>
      <c r="F543" s="24"/>
      <c r="G543" s="3"/>
      <c r="H543" s="24"/>
      <c r="I543" s="24"/>
      <c r="J543" s="24"/>
      <c r="K543" s="24"/>
      <c r="L543" s="24"/>
      <c r="M543" s="24"/>
      <c r="N543" s="24"/>
      <c r="O543" s="24"/>
      <c r="P543" s="24"/>
      <c r="Q543" s="24"/>
      <c r="R543" s="24"/>
      <c r="S543" s="24"/>
      <c r="T543" s="24"/>
      <c r="U543" s="24"/>
      <c r="V543" s="24"/>
      <c r="W543" s="24"/>
      <c r="X543" s="24"/>
      <c r="Y543" s="24"/>
      <c r="Z543" s="24"/>
    </row>
    <row r="544" spans="1:26" ht="15.75" customHeight="1">
      <c r="A544" s="24"/>
      <c r="B544" s="24"/>
      <c r="C544" s="24"/>
      <c r="D544" s="24"/>
      <c r="E544" s="24"/>
      <c r="F544" s="24"/>
      <c r="G544" s="3"/>
      <c r="H544" s="24"/>
      <c r="I544" s="24"/>
      <c r="J544" s="24"/>
      <c r="K544" s="24"/>
      <c r="L544" s="24"/>
      <c r="M544" s="24"/>
      <c r="N544" s="24"/>
      <c r="O544" s="24"/>
      <c r="P544" s="24"/>
      <c r="Q544" s="24"/>
      <c r="R544" s="24"/>
      <c r="S544" s="24"/>
      <c r="T544" s="24"/>
      <c r="U544" s="24"/>
      <c r="V544" s="24"/>
      <c r="W544" s="24"/>
      <c r="X544" s="24"/>
      <c r="Y544" s="24"/>
      <c r="Z544" s="24"/>
    </row>
    <row r="545" spans="1:26" ht="15.75" customHeight="1">
      <c r="A545" s="24"/>
      <c r="B545" s="24"/>
      <c r="C545" s="24"/>
      <c r="D545" s="24"/>
      <c r="E545" s="24"/>
      <c r="F545" s="24"/>
      <c r="G545" s="3"/>
      <c r="H545" s="24"/>
      <c r="I545" s="24"/>
      <c r="J545" s="24"/>
      <c r="K545" s="24"/>
      <c r="L545" s="24"/>
      <c r="M545" s="24"/>
      <c r="N545" s="24"/>
      <c r="O545" s="24"/>
      <c r="P545" s="24"/>
      <c r="Q545" s="24"/>
      <c r="R545" s="24"/>
      <c r="S545" s="24"/>
      <c r="T545" s="24"/>
      <c r="U545" s="24"/>
      <c r="V545" s="24"/>
      <c r="W545" s="24"/>
      <c r="X545" s="24"/>
      <c r="Y545" s="24"/>
      <c r="Z545" s="24"/>
    </row>
    <row r="546" spans="1:26" ht="15.75" customHeight="1">
      <c r="A546" s="24"/>
      <c r="B546" s="24"/>
      <c r="C546" s="24"/>
      <c r="D546" s="24"/>
      <c r="E546" s="24"/>
      <c r="F546" s="24"/>
      <c r="G546" s="3"/>
      <c r="H546" s="24"/>
      <c r="I546" s="24"/>
      <c r="J546" s="24"/>
      <c r="K546" s="24"/>
      <c r="L546" s="24"/>
      <c r="M546" s="24"/>
      <c r="N546" s="24"/>
      <c r="O546" s="24"/>
      <c r="P546" s="24"/>
      <c r="Q546" s="24"/>
      <c r="R546" s="24"/>
      <c r="S546" s="24"/>
      <c r="T546" s="24"/>
      <c r="U546" s="24"/>
      <c r="V546" s="24"/>
      <c r="W546" s="24"/>
      <c r="X546" s="24"/>
      <c r="Y546" s="24"/>
      <c r="Z546" s="24"/>
    </row>
    <row r="547" spans="1:26" ht="15.75" customHeight="1">
      <c r="A547" s="24"/>
      <c r="B547" s="24"/>
      <c r="C547" s="24"/>
      <c r="D547" s="24"/>
      <c r="E547" s="24"/>
      <c r="F547" s="24"/>
      <c r="G547" s="3"/>
      <c r="H547" s="24"/>
      <c r="I547" s="24"/>
      <c r="J547" s="24"/>
      <c r="K547" s="24"/>
      <c r="L547" s="24"/>
      <c r="M547" s="24"/>
      <c r="N547" s="24"/>
      <c r="O547" s="24"/>
      <c r="P547" s="24"/>
      <c r="Q547" s="24"/>
      <c r="R547" s="24"/>
      <c r="S547" s="24"/>
      <c r="T547" s="24"/>
      <c r="U547" s="24"/>
      <c r="V547" s="24"/>
      <c r="W547" s="24"/>
      <c r="X547" s="24"/>
      <c r="Y547" s="24"/>
      <c r="Z547" s="24"/>
    </row>
    <row r="548" spans="1:26" ht="15.75" customHeight="1">
      <c r="A548" s="24"/>
      <c r="B548" s="24"/>
      <c r="C548" s="24"/>
      <c r="D548" s="24"/>
      <c r="E548" s="24"/>
      <c r="F548" s="24"/>
      <c r="G548" s="3"/>
      <c r="H548" s="24"/>
      <c r="I548" s="24"/>
      <c r="J548" s="24"/>
      <c r="K548" s="24"/>
      <c r="L548" s="24"/>
      <c r="M548" s="24"/>
      <c r="N548" s="24"/>
      <c r="O548" s="24"/>
      <c r="P548" s="24"/>
      <c r="Q548" s="24"/>
      <c r="R548" s="24"/>
      <c r="S548" s="24"/>
      <c r="T548" s="24"/>
      <c r="U548" s="24"/>
      <c r="V548" s="24"/>
      <c r="W548" s="24"/>
      <c r="X548" s="24"/>
      <c r="Y548" s="24"/>
      <c r="Z548" s="24"/>
    </row>
    <row r="549" spans="1:26" ht="15.75" customHeight="1">
      <c r="A549" s="24"/>
      <c r="B549" s="24"/>
      <c r="C549" s="24"/>
      <c r="D549" s="24"/>
      <c r="E549" s="24"/>
      <c r="F549" s="24"/>
      <c r="G549" s="3"/>
      <c r="H549" s="24"/>
      <c r="I549" s="24"/>
      <c r="J549" s="24"/>
      <c r="K549" s="24"/>
      <c r="L549" s="24"/>
      <c r="M549" s="24"/>
      <c r="N549" s="24"/>
      <c r="O549" s="24"/>
      <c r="P549" s="24"/>
      <c r="Q549" s="24"/>
      <c r="R549" s="24"/>
      <c r="S549" s="24"/>
      <c r="T549" s="24"/>
      <c r="U549" s="24"/>
      <c r="V549" s="24"/>
      <c r="W549" s="24"/>
      <c r="X549" s="24"/>
      <c r="Y549" s="24"/>
      <c r="Z549" s="24"/>
    </row>
    <row r="550" spans="1:26" ht="15.75" customHeight="1">
      <c r="A550" s="24"/>
      <c r="B550" s="24"/>
      <c r="C550" s="24"/>
      <c r="D550" s="24"/>
      <c r="E550" s="24"/>
      <c r="F550" s="24"/>
      <c r="G550" s="3"/>
      <c r="H550" s="24"/>
      <c r="I550" s="24"/>
      <c r="J550" s="24"/>
      <c r="K550" s="24"/>
      <c r="L550" s="24"/>
      <c r="M550" s="24"/>
      <c r="N550" s="24"/>
      <c r="O550" s="24"/>
      <c r="P550" s="24"/>
      <c r="Q550" s="24"/>
      <c r="R550" s="24"/>
      <c r="S550" s="24"/>
      <c r="T550" s="24"/>
      <c r="U550" s="24"/>
      <c r="V550" s="24"/>
      <c r="W550" s="24"/>
      <c r="X550" s="24"/>
      <c r="Y550" s="24"/>
      <c r="Z550" s="24"/>
    </row>
    <row r="551" spans="1:26" ht="15.75" customHeight="1">
      <c r="A551" s="24"/>
      <c r="B551" s="24"/>
      <c r="C551" s="24"/>
      <c r="D551" s="24"/>
      <c r="E551" s="24"/>
      <c r="F551" s="24"/>
      <c r="G551" s="3"/>
      <c r="H551" s="24"/>
      <c r="I551" s="24"/>
      <c r="J551" s="24"/>
      <c r="K551" s="24"/>
      <c r="L551" s="24"/>
      <c r="M551" s="24"/>
      <c r="N551" s="24"/>
      <c r="O551" s="24"/>
      <c r="P551" s="24"/>
      <c r="Q551" s="24"/>
      <c r="R551" s="24"/>
      <c r="S551" s="24"/>
      <c r="T551" s="24"/>
      <c r="U551" s="24"/>
      <c r="V551" s="24"/>
      <c r="W551" s="24"/>
      <c r="X551" s="24"/>
      <c r="Y551" s="24"/>
      <c r="Z551" s="24"/>
    </row>
    <row r="552" spans="1:26" ht="15.75" customHeight="1">
      <c r="A552" s="24"/>
      <c r="B552" s="24"/>
      <c r="C552" s="24"/>
      <c r="D552" s="24"/>
      <c r="E552" s="24"/>
      <c r="F552" s="24"/>
      <c r="G552" s="3"/>
      <c r="H552" s="24"/>
      <c r="I552" s="24"/>
      <c r="J552" s="24"/>
      <c r="K552" s="24"/>
      <c r="L552" s="24"/>
      <c r="M552" s="24"/>
      <c r="N552" s="24"/>
      <c r="O552" s="24"/>
      <c r="P552" s="24"/>
      <c r="Q552" s="24"/>
      <c r="R552" s="24"/>
      <c r="S552" s="24"/>
      <c r="T552" s="24"/>
      <c r="U552" s="24"/>
      <c r="V552" s="24"/>
      <c r="W552" s="24"/>
      <c r="X552" s="24"/>
      <c r="Y552" s="24"/>
      <c r="Z552" s="24"/>
    </row>
    <row r="553" spans="1:26" ht="15.75" customHeight="1">
      <c r="A553" s="24"/>
      <c r="B553" s="24"/>
      <c r="C553" s="24"/>
      <c r="D553" s="24"/>
      <c r="E553" s="24"/>
      <c r="F553" s="24"/>
      <c r="G553" s="3"/>
      <c r="H553" s="24"/>
      <c r="I553" s="24"/>
      <c r="J553" s="24"/>
      <c r="K553" s="24"/>
      <c r="L553" s="24"/>
      <c r="M553" s="24"/>
      <c r="N553" s="24"/>
      <c r="O553" s="24"/>
      <c r="P553" s="24"/>
      <c r="Q553" s="24"/>
      <c r="R553" s="24"/>
      <c r="S553" s="24"/>
      <c r="T553" s="24"/>
      <c r="U553" s="24"/>
      <c r="V553" s="24"/>
      <c r="W553" s="24"/>
      <c r="X553" s="24"/>
      <c r="Y553" s="24"/>
      <c r="Z553" s="24"/>
    </row>
    <row r="554" spans="1:26" ht="15.75" customHeight="1">
      <c r="A554" s="24"/>
      <c r="B554" s="24"/>
      <c r="C554" s="24"/>
      <c r="D554" s="24"/>
      <c r="E554" s="24"/>
      <c r="F554" s="24"/>
      <c r="G554" s="3"/>
      <c r="H554" s="24"/>
      <c r="I554" s="24"/>
      <c r="J554" s="24"/>
      <c r="K554" s="24"/>
      <c r="L554" s="24"/>
      <c r="M554" s="24"/>
      <c r="N554" s="24"/>
      <c r="O554" s="24"/>
      <c r="P554" s="24"/>
      <c r="Q554" s="24"/>
      <c r="R554" s="24"/>
      <c r="S554" s="24"/>
      <c r="T554" s="24"/>
      <c r="U554" s="24"/>
      <c r="V554" s="24"/>
      <c r="W554" s="24"/>
      <c r="X554" s="24"/>
      <c r="Y554" s="24"/>
      <c r="Z554" s="24"/>
    </row>
    <row r="555" spans="1:26" ht="15.75" customHeight="1">
      <c r="A555" s="24"/>
      <c r="B555" s="24"/>
      <c r="C555" s="24"/>
      <c r="D555" s="24"/>
      <c r="E555" s="24"/>
      <c r="F555" s="24"/>
      <c r="G555" s="3"/>
      <c r="H555" s="24"/>
      <c r="I555" s="24"/>
      <c r="J555" s="24"/>
      <c r="K555" s="24"/>
      <c r="L555" s="24"/>
      <c r="M555" s="24"/>
      <c r="N555" s="24"/>
      <c r="O555" s="24"/>
      <c r="P555" s="24"/>
      <c r="Q555" s="24"/>
      <c r="R555" s="24"/>
      <c r="S555" s="24"/>
      <c r="T555" s="24"/>
      <c r="U555" s="24"/>
      <c r="V555" s="24"/>
      <c r="W555" s="24"/>
      <c r="X555" s="24"/>
      <c r="Y555" s="24"/>
      <c r="Z555" s="24"/>
    </row>
    <row r="556" spans="1:26" ht="15.75" customHeight="1">
      <c r="A556" s="24"/>
      <c r="B556" s="24"/>
      <c r="C556" s="24"/>
      <c r="D556" s="24"/>
      <c r="E556" s="24"/>
      <c r="F556" s="24"/>
      <c r="G556" s="3"/>
      <c r="H556" s="24"/>
      <c r="I556" s="24"/>
      <c r="J556" s="24"/>
      <c r="K556" s="24"/>
      <c r="L556" s="24"/>
      <c r="M556" s="24"/>
      <c r="N556" s="24"/>
      <c r="O556" s="24"/>
      <c r="P556" s="24"/>
      <c r="Q556" s="24"/>
      <c r="R556" s="24"/>
      <c r="S556" s="24"/>
      <c r="T556" s="24"/>
      <c r="U556" s="24"/>
      <c r="V556" s="24"/>
      <c r="W556" s="24"/>
      <c r="X556" s="24"/>
      <c r="Y556" s="24"/>
      <c r="Z556" s="24"/>
    </row>
    <row r="557" spans="1:26" ht="15.75" customHeight="1">
      <c r="A557" s="24"/>
      <c r="B557" s="24"/>
      <c r="C557" s="24"/>
      <c r="D557" s="24"/>
      <c r="E557" s="24"/>
      <c r="F557" s="24"/>
      <c r="G557" s="3"/>
      <c r="H557" s="24"/>
      <c r="I557" s="24"/>
      <c r="J557" s="24"/>
      <c r="K557" s="24"/>
      <c r="L557" s="24"/>
      <c r="M557" s="24"/>
      <c r="N557" s="24"/>
      <c r="O557" s="24"/>
      <c r="P557" s="24"/>
      <c r="Q557" s="24"/>
      <c r="R557" s="24"/>
      <c r="S557" s="24"/>
      <c r="T557" s="24"/>
      <c r="U557" s="24"/>
      <c r="V557" s="24"/>
      <c r="W557" s="24"/>
      <c r="X557" s="24"/>
      <c r="Y557" s="24"/>
      <c r="Z557" s="24"/>
    </row>
    <row r="558" spans="1:26" ht="15.75" customHeight="1">
      <c r="A558" s="24"/>
      <c r="B558" s="24"/>
      <c r="C558" s="24"/>
      <c r="D558" s="24"/>
      <c r="E558" s="24"/>
      <c r="F558" s="24"/>
      <c r="G558" s="3"/>
      <c r="H558" s="24"/>
      <c r="I558" s="24"/>
      <c r="J558" s="24"/>
      <c r="K558" s="24"/>
      <c r="L558" s="24"/>
      <c r="M558" s="24"/>
      <c r="N558" s="24"/>
      <c r="O558" s="24"/>
      <c r="P558" s="24"/>
      <c r="Q558" s="24"/>
      <c r="R558" s="24"/>
      <c r="S558" s="24"/>
      <c r="T558" s="24"/>
      <c r="U558" s="24"/>
      <c r="V558" s="24"/>
      <c r="W558" s="24"/>
      <c r="X558" s="24"/>
      <c r="Y558" s="24"/>
      <c r="Z558" s="24"/>
    </row>
    <row r="559" spans="1:26" ht="15.75" customHeight="1">
      <c r="A559" s="24"/>
      <c r="B559" s="24"/>
      <c r="C559" s="24"/>
      <c r="D559" s="24"/>
      <c r="E559" s="24"/>
      <c r="F559" s="24"/>
      <c r="G559" s="3"/>
      <c r="H559" s="24"/>
      <c r="I559" s="24"/>
      <c r="J559" s="24"/>
      <c r="K559" s="24"/>
      <c r="L559" s="24"/>
      <c r="M559" s="24"/>
      <c r="N559" s="24"/>
      <c r="O559" s="24"/>
      <c r="P559" s="24"/>
      <c r="Q559" s="24"/>
      <c r="R559" s="24"/>
      <c r="S559" s="24"/>
      <c r="T559" s="24"/>
      <c r="U559" s="24"/>
      <c r="V559" s="24"/>
      <c r="W559" s="24"/>
      <c r="X559" s="24"/>
      <c r="Y559" s="24"/>
      <c r="Z559" s="24"/>
    </row>
    <row r="560" spans="1:26" ht="15.75" customHeight="1">
      <c r="A560" s="24"/>
      <c r="B560" s="24"/>
      <c r="C560" s="24"/>
      <c r="D560" s="24"/>
      <c r="E560" s="24"/>
      <c r="F560" s="24"/>
      <c r="G560" s="3"/>
      <c r="H560" s="24"/>
      <c r="I560" s="24"/>
      <c r="J560" s="24"/>
      <c r="K560" s="24"/>
      <c r="L560" s="24"/>
      <c r="M560" s="24"/>
      <c r="N560" s="24"/>
      <c r="O560" s="24"/>
      <c r="P560" s="24"/>
      <c r="Q560" s="24"/>
      <c r="R560" s="24"/>
      <c r="S560" s="24"/>
      <c r="T560" s="24"/>
      <c r="U560" s="24"/>
      <c r="V560" s="24"/>
      <c r="W560" s="24"/>
      <c r="X560" s="24"/>
      <c r="Y560" s="24"/>
      <c r="Z560" s="24"/>
    </row>
    <row r="561" spans="1:26" ht="15.75" customHeight="1">
      <c r="A561" s="24"/>
      <c r="B561" s="24"/>
      <c r="C561" s="24"/>
      <c r="D561" s="24"/>
      <c r="E561" s="24"/>
      <c r="F561" s="24"/>
      <c r="G561" s="3"/>
      <c r="H561" s="24"/>
      <c r="I561" s="24"/>
      <c r="J561" s="24"/>
      <c r="K561" s="24"/>
      <c r="L561" s="24"/>
      <c r="M561" s="24"/>
      <c r="N561" s="24"/>
      <c r="O561" s="24"/>
      <c r="P561" s="24"/>
      <c r="Q561" s="24"/>
      <c r="R561" s="24"/>
      <c r="S561" s="24"/>
      <c r="T561" s="24"/>
      <c r="U561" s="24"/>
      <c r="V561" s="24"/>
      <c r="W561" s="24"/>
      <c r="X561" s="24"/>
      <c r="Y561" s="24"/>
      <c r="Z561" s="24"/>
    </row>
    <row r="562" spans="1:26" ht="15.75" customHeight="1">
      <c r="A562" s="24"/>
      <c r="B562" s="24"/>
      <c r="C562" s="24"/>
      <c r="D562" s="24"/>
      <c r="E562" s="24"/>
      <c r="F562" s="24"/>
      <c r="G562" s="3"/>
      <c r="H562" s="24"/>
      <c r="I562" s="24"/>
      <c r="J562" s="24"/>
      <c r="K562" s="24"/>
      <c r="L562" s="24"/>
      <c r="M562" s="24"/>
      <c r="N562" s="24"/>
      <c r="O562" s="24"/>
      <c r="P562" s="24"/>
      <c r="Q562" s="24"/>
      <c r="R562" s="24"/>
      <c r="S562" s="24"/>
      <c r="T562" s="24"/>
      <c r="U562" s="24"/>
      <c r="V562" s="24"/>
      <c r="W562" s="24"/>
      <c r="X562" s="24"/>
      <c r="Y562" s="24"/>
      <c r="Z562" s="24"/>
    </row>
    <row r="563" spans="1:26" ht="15.75" customHeight="1">
      <c r="A563" s="24"/>
      <c r="B563" s="24"/>
      <c r="C563" s="24"/>
      <c r="D563" s="24"/>
      <c r="E563" s="24"/>
      <c r="F563" s="24"/>
      <c r="G563" s="3"/>
      <c r="H563" s="24"/>
      <c r="I563" s="24"/>
      <c r="J563" s="24"/>
      <c r="K563" s="24"/>
      <c r="L563" s="24"/>
      <c r="M563" s="24"/>
      <c r="N563" s="24"/>
      <c r="O563" s="24"/>
      <c r="P563" s="24"/>
      <c r="Q563" s="24"/>
      <c r="R563" s="24"/>
      <c r="S563" s="24"/>
      <c r="T563" s="24"/>
      <c r="U563" s="24"/>
      <c r="V563" s="24"/>
      <c r="W563" s="24"/>
      <c r="X563" s="24"/>
      <c r="Y563" s="24"/>
      <c r="Z563" s="24"/>
    </row>
    <row r="564" spans="1:26" ht="15.75" customHeight="1">
      <c r="A564" s="24"/>
      <c r="B564" s="24"/>
      <c r="C564" s="24"/>
      <c r="D564" s="24"/>
      <c r="E564" s="24"/>
      <c r="F564" s="24"/>
      <c r="G564" s="3"/>
      <c r="H564" s="24"/>
      <c r="I564" s="24"/>
      <c r="J564" s="24"/>
      <c r="K564" s="24"/>
      <c r="L564" s="24"/>
      <c r="M564" s="24"/>
      <c r="N564" s="24"/>
      <c r="O564" s="24"/>
      <c r="P564" s="24"/>
      <c r="Q564" s="24"/>
      <c r="R564" s="24"/>
      <c r="S564" s="24"/>
      <c r="T564" s="24"/>
      <c r="U564" s="24"/>
      <c r="V564" s="24"/>
      <c r="W564" s="24"/>
      <c r="X564" s="24"/>
      <c r="Y564" s="24"/>
      <c r="Z564" s="24"/>
    </row>
    <row r="565" spans="1:26" ht="15.75" customHeight="1">
      <c r="A565" s="24"/>
      <c r="B565" s="24"/>
      <c r="C565" s="24"/>
      <c r="D565" s="24"/>
      <c r="E565" s="24"/>
      <c r="F565" s="24"/>
      <c r="G565" s="3"/>
      <c r="H565" s="24"/>
      <c r="I565" s="24"/>
      <c r="J565" s="24"/>
      <c r="K565" s="24"/>
      <c r="L565" s="24"/>
      <c r="M565" s="24"/>
      <c r="N565" s="24"/>
      <c r="O565" s="24"/>
      <c r="P565" s="24"/>
      <c r="Q565" s="24"/>
      <c r="R565" s="24"/>
      <c r="S565" s="24"/>
      <c r="T565" s="24"/>
      <c r="U565" s="24"/>
      <c r="V565" s="24"/>
      <c r="W565" s="24"/>
      <c r="X565" s="24"/>
      <c r="Y565" s="24"/>
      <c r="Z565" s="24"/>
    </row>
    <row r="566" spans="1:26" ht="15.75" customHeight="1">
      <c r="A566" s="24"/>
      <c r="B566" s="24"/>
      <c r="C566" s="24"/>
      <c r="D566" s="24"/>
      <c r="E566" s="24"/>
      <c r="F566" s="24"/>
      <c r="G566" s="3"/>
      <c r="H566" s="24"/>
      <c r="I566" s="24"/>
      <c r="J566" s="24"/>
      <c r="K566" s="24"/>
      <c r="L566" s="24"/>
      <c r="M566" s="24"/>
      <c r="N566" s="24"/>
      <c r="O566" s="24"/>
      <c r="P566" s="24"/>
      <c r="Q566" s="24"/>
      <c r="R566" s="24"/>
      <c r="S566" s="24"/>
      <c r="T566" s="24"/>
      <c r="U566" s="24"/>
      <c r="V566" s="24"/>
      <c r="W566" s="24"/>
      <c r="X566" s="24"/>
      <c r="Y566" s="24"/>
      <c r="Z566" s="24"/>
    </row>
    <row r="567" spans="1:26" ht="15.75" customHeight="1">
      <c r="A567" s="24"/>
      <c r="B567" s="24"/>
      <c r="C567" s="24"/>
      <c r="D567" s="24"/>
      <c r="E567" s="24"/>
      <c r="F567" s="24"/>
      <c r="G567" s="3"/>
      <c r="H567" s="24"/>
      <c r="I567" s="24"/>
      <c r="J567" s="24"/>
      <c r="K567" s="24"/>
      <c r="L567" s="24"/>
      <c r="M567" s="24"/>
      <c r="N567" s="24"/>
      <c r="O567" s="24"/>
      <c r="P567" s="24"/>
      <c r="Q567" s="24"/>
      <c r="R567" s="24"/>
      <c r="S567" s="24"/>
      <c r="T567" s="24"/>
      <c r="U567" s="24"/>
      <c r="V567" s="24"/>
      <c r="W567" s="24"/>
      <c r="X567" s="24"/>
      <c r="Y567" s="24"/>
      <c r="Z567" s="24"/>
    </row>
    <row r="568" spans="1:26" ht="15.75" customHeight="1">
      <c r="A568" s="24"/>
      <c r="B568" s="24"/>
      <c r="C568" s="24"/>
      <c r="D568" s="24"/>
      <c r="E568" s="24"/>
      <c r="F568" s="24"/>
      <c r="G568" s="3"/>
      <c r="H568" s="24"/>
      <c r="I568" s="24"/>
      <c r="J568" s="24"/>
      <c r="K568" s="24"/>
      <c r="L568" s="24"/>
      <c r="M568" s="24"/>
      <c r="N568" s="24"/>
      <c r="O568" s="24"/>
      <c r="P568" s="24"/>
      <c r="Q568" s="24"/>
      <c r="R568" s="24"/>
      <c r="S568" s="24"/>
      <c r="T568" s="24"/>
      <c r="U568" s="24"/>
      <c r="V568" s="24"/>
      <c r="W568" s="24"/>
      <c r="X568" s="24"/>
      <c r="Y568" s="24"/>
      <c r="Z568" s="24"/>
    </row>
    <row r="569" spans="1:26" ht="15.75" customHeight="1">
      <c r="A569" s="24"/>
      <c r="B569" s="24"/>
      <c r="C569" s="24"/>
      <c r="D569" s="24"/>
      <c r="E569" s="24"/>
      <c r="F569" s="24"/>
      <c r="G569" s="3"/>
      <c r="H569" s="24"/>
      <c r="I569" s="24"/>
      <c r="J569" s="24"/>
      <c r="K569" s="24"/>
      <c r="L569" s="24"/>
      <c r="M569" s="24"/>
      <c r="N569" s="24"/>
      <c r="O569" s="24"/>
      <c r="P569" s="24"/>
      <c r="Q569" s="24"/>
      <c r="R569" s="24"/>
      <c r="S569" s="24"/>
      <c r="T569" s="24"/>
      <c r="U569" s="24"/>
      <c r="V569" s="24"/>
      <c r="W569" s="24"/>
      <c r="X569" s="24"/>
      <c r="Y569" s="24"/>
      <c r="Z569" s="24"/>
    </row>
    <row r="570" spans="1:26" ht="15.75" customHeight="1">
      <c r="A570" s="24"/>
      <c r="B570" s="24"/>
      <c r="C570" s="24"/>
      <c r="D570" s="24"/>
      <c r="E570" s="24"/>
      <c r="F570" s="24"/>
      <c r="G570" s="3"/>
      <c r="H570" s="24"/>
      <c r="I570" s="24"/>
      <c r="J570" s="24"/>
      <c r="K570" s="24"/>
      <c r="L570" s="24"/>
      <c r="M570" s="24"/>
      <c r="N570" s="24"/>
      <c r="O570" s="24"/>
      <c r="P570" s="24"/>
      <c r="Q570" s="24"/>
      <c r="R570" s="24"/>
      <c r="S570" s="24"/>
      <c r="T570" s="24"/>
      <c r="U570" s="24"/>
      <c r="V570" s="24"/>
      <c r="W570" s="24"/>
      <c r="X570" s="24"/>
      <c r="Y570" s="24"/>
      <c r="Z570" s="24"/>
    </row>
    <row r="571" spans="1:26" ht="15.75" customHeight="1">
      <c r="A571" s="24"/>
      <c r="B571" s="24"/>
      <c r="C571" s="24"/>
      <c r="D571" s="24"/>
      <c r="E571" s="24"/>
      <c r="F571" s="24"/>
      <c r="G571" s="3"/>
      <c r="H571" s="24"/>
      <c r="I571" s="24"/>
      <c r="J571" s="24"/>
      <c r="K571" s="24"/>
      <c r="L571" s="24"/>
      <c r="M571" s="24"/>
      <c r="N571" s="24"/>
      <c r="O571" s="24"/>
      <c r="P571" s="24"/>
      <c r="Q571" s="24"/>
      <c r="R571" s="24"/>
      <c r="S571" s="24"/>
      <c r="T571" s="24"/>
      <c r="U571" s="24"/>
      <c r="V571" s="24"/>
      <c r="W571" s="24"/>
      <c r="X571" s="24"/>
      <c r="Y571" s="24"/>
      <c r="Z571" s="24"/>
    </row>
    <row r="572" spans="1:26" ht="15.75" customHeight="1">
      <c r="A572" s="24"/>
      <c r="B572" s="24"/>
      <c r="C572" s="24"/>
      <c r="D572" s="24"/>
      <c r="E572" s="24"/>
      <c r="F572" s="24"/>
      <c r="G572" s="3"/>
      <c r="H572" s="24"/>
      <c r="I572" s="24"/>
      <c r="J572" s="24"/>
      <c r="K572" s="24"/>
      <c r="L572" s="24"/>
      <c r="M572" s="24"/>
      <c r="N572" s="24"/>
      <c r="O572" s="24"/>
      <c r="P572" s="24"/>
      <c r="Q572" s="24"/>
      <c r="R572" s="24"/>
      <c r="S572" s="24"/>
      <c r="T572" s="24"/>
      <c r="U572" s="24"/>
      <c r="V572" s="24"/>
      <c r="W572" s="24"/>
      <c r="X572" s="24"/>
      <c r="Y572" s="24"/>
      <c r="Z572" s="24"/>
    </row>
    <row r="573" spans="1:26" ht="15.75" customHeight="1">
      <c r="A573" s="24"/>
      <c r="B573" s="24"/>
      <c r="C573" s="24"/>
      <c r="D573" s="24"/>
      <c r="E573" s="24"/>
      <c r="F573" s="24"/>
      <c r="G573" s="3"/>
      <c r="H573" s="24"/>
      <c r="I573" s="24"/>
      <c r="J573" s="24"/>
      <c r="K573" s="24"/>
      <c r="L573" s="24"/>
      <c r="M573" s="24"/>
      <c r="N573" s="24"/>
      <c r="O573" s="24"/>
      <c r="P573" s="24"/>
      <c r="Q573" s="24"/>
      <c r="R573" s="24"/>
      <c r="S573" s="24"/>
      <c r="T573" s="24"/>
      <c r="U573" s="24"/>
      <c r="V573" s="24"/>
      <c r="W573" s="24"/>
      <c r="X573" s="24"/>
      <c r="Y573" s="24"/>
      <c r="Z573" s="24"/>
    </row>
    <row r="574" spans="1:26" ht="15.75" customHeight="1">
      <c r="A574" s="24"/>
      <c r="B574" s="24"/>
      <c r="C574" s="24"/>
      <c r="D574" s="24"/>
      <c r="E574" s="24"/>
      <c r="F574" s="24"/>
      <c r="G574" s="3"/>
      <c r="H574" s="24"/>
      <c r="I574" s="24"/>
      <c r="J574" s="24"/>
      <c r="K574" s="24"/>
      <c r="L574" s="24"/>
      <c r="M574" s="24"/>
      <c r="N574" s="24"/>
      <c r="O574" s="24"/>
      <c r="P574" s="24"/>
      <c r="Q574" s="24"/>
      <c r="R574" s="24"/>
      <c r="S574" s="24"/>
      <c r="T574" s="24"/>
      <c r="U574" s="24"/>
      <c r="V574" s="24"/>
      <c r="W574" s="24"/>
      <c r="X574" s="24"/>
      <c r="Y574" s="24"/>
      <c r="Z574" s="24"/>
    </row>
    <row r="575" spans="1:26" ht="15.75" customHeight="1">
      <c r="A575" s="24"/>
      <c r="B575" s="24"/>
      <c r="C575" s="24"/>
      <c r="D575" s="24"/>
      <c r="E575" s="24"/>
      <c r="F575" s="24"/>
      <c r="G575" s="3"/>
      <c r="H575" s="24"/>
      <c r="I575" s="24"/>
      <c r="J575" s="24"/>
      <c r="K575" s="24"/>
      <c r="L575" s="24"/>
      <c r="M575" s="24"/>
      <c r="N575" s="24"/>
      <c r="O575" s="24"/>
      <c r="P575" s="24"/>
      <c r="Q575" s="24"/>
      <c r="R575" s="24"/>
      <c r="S575" s="24"/>
      <c r="T575" s="24"/>
      <c r="U575" s="24"/>
      <c r="V575" s="24"/>
      <c r="W575" s="24"/>
      <c r="X575" s="24"/>
      <c r="Y575" s="24"/>
      <c r="Z575" s="24"/>
    </row>
    <row r="576" spans="1:26" ht="15.75" customHeight="1">
      <c r="A576" s="24"/>
      <c r="B576" s="24"/>
      <c r="C576" s="24"/>
      <c r="D576" s="24"/>
      <c r="E576" s="24"/>
      <c r="F576" s="24"/>
      <c r="G576" s="3"/>
      <c r="H576" s="24"/>
      <c r="I576" s="24"/>
      <c r="J576" s="24"/>
      <c r="K576" s="24"/>
      <c r="L576" s="24"/>
      <c r="M576" s="24"/>
      <c r="N576" s="24"/>
      <c r="O576" s="24"/>
      <c r="P576" s="24"/>
      <c r="Q576" s="24"/>
      <c r="R576" s="24"/>
      <c r="S576" s="24"/>
      <c r="T576" s="24"/>
      <c r="U576" s="24"/>
      <c r="V576" s="24"/>
      <c r="W576" s="24"/>
      <c r="X576" s="24"/>
      <c r="Y576" s="24"/>
      <c r="Z576" s="24"/>
    </row>
    <row r="577" spans="1:26" ht="15.75" customHeight="1">
      <c r="A577" s="24"/>
      <c r="B577" s="24"/>
      <c r="C577" s="24"/>
      <c r="D577" s="24"/>
      <c r="E577" s="24"/>
      <c r="F577" s="24"/>
      <c r="G577" s="3"/>
      <c r="H577" s="24"/>
      <c r="I577" s="24"/>
      <c r="J577" s="24"/>
      <c r="K577" s="24"/>
      <c r="L577" s="24"/>
      <c r="M577" s="24"/>
      <c r="N577" s="24"/>
      <c r="O577" s="24"/>
      <c r="P577" s="24"/>
      <c r="Q577" s="24"/>
      <c r="R577" s="24"/>
      <c r="S577" s="24"/>
      <c r="T577" s="24"/>
      <c r="U577" s="24"/>
      <c r="V577" s="24"/>
      <c r="W577" s="24"/>
      <c r="X577" s="24"/>
      <c r="Y577" s="24"/>
      <c r="Z577" s="24"/>
    </row>
    <row r="578" spans="1:26" ht="15.75" customHeight="1">
      <c r="A578" s="24"/>
      <c r="B578" s="24"/>
      <c r="C578" s="24"/>
      <c r="D578" s="24"/>
      <c r="E578" s="24"/>
      <c r="F578" s="24"/>
      <c r="G578" s="3"/>
      <c r="H578" s="24"/>
      <c r="I578" s="24"/>
      <c r="J578" s="24"/>
      <c r="K578" s="24"/>
      <c r="L578" s="24"/>
      <c r="M578" s="24"/>
      <c r="N578" s="24"/>
      <c r="O578" s="24"/>
      <c r="P578" s="24"/>
      <c r="Q578" s="24"/>
      <c r="R578" s="24"/>
      <c r="S578" s="24"/>
      <c r="T578" s="24"/>
      <c r="U578" s="24"/>
      <c r="V578" s="24"/>
      <c r="W578" s="24"/>
      <c r="X578" s="24"/>
      <c r="Y578" s="24"/>
      <c r="Z578" s="24"/>
    </row>
    <row r="579" spans="1:26" ht="15.75" customHeight="1">
      <c r="A579" s="24"/>
      <c r="B579" s="24"/>
      <c r="C579" s="24"/>
      <c r="D579" s="24"/>
      <c r="E579" s="24"/>
      <c r="F579" s="24"/>
      <c r="G579" s="3"/>
      <c r="H579" s="24"/>
      <c r="I579" s="24"/>
      <c r="J579" s="24"/>
      <c r="K579" s="24"/>
      <c r="L579" s="24"/>
      <c r="M579" s="24"/>
      <c r="N579" s="24"/>
      <c r="O579" s="24"/>
      <c r="P579" s="24"/>
      <c r="Q579" s="24"/>
      <c r="R579" s="24"/>
      <c r="S579" s="24"/>
      <c r="T579" s="24"/>
      <c r="U579" s="24"/>
      <c r="V579" s="24"/>
      <c r="W579" s="24"/>
      <c r="X579" s="24"/>
      <c r="Y579" s="24"/>
      <c r="Z579" s="24"/>
    </row>
    <row r="580" spans="1:26" ht="15.75" customHeight="1">
      <c r="A580" s="24"/>
      <c r="B580" s="24"/>
      <c r="C580" s="24"/>
      <c r="D580" s="24"/>
      <c r="E580" s="24"/>
      <c r="F580" s="24"/>
      <c r="G580" s="3"/>
      <c r="H580" s="24"/>
      <c r="I580" s="24"/>
      <c r="J580" s="24"/>
      <c r="K580" s="24"/>
      <c r="L580" s="24"/>
      <c r="M580" s="24"/>
      <c r="N580" s="24"/>
      <c r="O580" s="24"/>
      <c r="P580" s="24"/>
      <c r="Q580" s="24"/>
      <c r="R580" s="24"/>
      <c r="S580" s="24"/>
      <c r="T580" s="24"/>
      <c r="U580" s="24"/>
      <c r="V580" s="24"/>
      <c r="W580" s="24"/>
      <c r="X580" s="24"/>
      <c r="Y580" s="24"/>
      <c r="Z580" s="24"/>
    </row>
    <row r="581" spans="1:26" ht="15.75" customHeight="1">
      <c r="A581" s="24"/>
      <c r="B581" s="24"/>
      <c r="C581" s="24"/>
      <c r="D581" s="24"/>
      <c r="E581" s="24"/>
      <c r="F581" s="24"/>
      <c r="G581" s="3"/>
      <c r="H581" s="24"/>
      <c r="I581" s="24"/>
      <c r="J581" s="24"/>
      <c r="K581" s="24"/>
      <c r="L581" s="24"/>
      <c r="M581" s="24"/>
      <c r="N581" s="24"/>
      <c r="O581" s="24"/>
      <c r="P581" s="24"/>
      <c r="Q581" s="24"/>
      <c r="R581" s="24"/>
      <c r="S581" s="24"/>
      <c r="T581" s="24"/>
      <c r="U581" s="24"/>
      <c r="V581" s="24"/>
      <c r="W581" s="24"/>
      <c r="X581" s="24"/>
      <c r="Y581" s="24"/>
      <c r="Z581" s="24"/>
    </row>
    <row r="582" spans="1:26" ht="15.75" customHeight="1">
      <c r="A582" s="24"/>
      <c r="B582" s="24"/>
      <c r="C582" s="24"/>
      <c r="D582" s="24"/>
      <c r="E582" s="24"/>
      <c r="F582" s="24"/>
      <c r="G582" s="3"/>
      <c r="H582" s="24"/>
      <c r="I582" s="24"/>
      <c r="J582" s="24"/>
      <c r="K582" s="24"/>
      <c r="L582" s="24"/>
      <c r="M582" s="24"/>
      <c r="N582" s="24"/>
      <c r="O582" s="24"/>
      <c r="P582" s="24"/>
      <c r="Q582" s="24"/>
      <c r="R582" s="24"/>
      <c r="S582" s="24"/>
      <c r="T582" s="24"/>
      <c r="U582" s="24"/>
      <c r="V582" s="24"/>
      <c r="W582" s="24"/>
      <c r="X582" s="24"/>
      <c r="Y582" s="24"/>
      <c r="Z582" s="24"/>
    </row>
    <row r="583" spans="1:26" ht="15.75" customHeight="1">
      <c r="A583" s="24"/>
      <c r="B583" s="24"/>
      <c r="C583" s="24"/>
      <c r="D583" s="24"/>
      <c r="E583" s="24"/>
      <c r="F583" s="24"/>
      <c r="G583" s="3"/>
      <c r="H583" s="24"/>
      <c r="I583" s="24"/>
      <c r="J583" s="24"/>
      <c r="K583" s="24"/>
      <c r="L583" s="24"/>
      <c r="M583" s="24"/>
      <c r="N583" s="24"/>
      <c r="O583" s="24"/>
      <c r="P583" s="24"/>
      <c r="Q583" s="24"/>
      <c r="R583" s="24"/>
      <c r="S583" s="24"/>
      <c r="T583" s="24"/>
      <c r="U583" s="24"/>
      <c r="V583" s="24"/>
      <c r="W583" s="24"/>
      <c r="X583" s="24"/>
      <c r="Y583" s="24"/>
      <c r="Z583" s="24"/>
    </row>
    <row r="584" spans="1:26" ht="15.75" customHeight="1">
      <c r="A584" s="24"/>
      <c r="B584" s="24"/>
      <c r="C584" s="24"/>
      <c r="D584" s="24"/>
      <c r="E584" s="24"/>
      <c r="F584" s="24"/>
      <c r="G584" s="3"/>
      <c r="H584" s="24"/>
      <c r="I584" s="24"/>
      <c r="J584" s="24"/>
      <c r="K584" s="24"/>
      <c r="L584" s="24"/>
      <c r="M584" s="24"/>
      <c r="N584" s="24"/>
      <c r="O584" s="24"/>
      <c r="P584" s="24"/>
      <c r="Q584" s="24"/>
      <c r="R584" s="24"/>
      <c r="S584" s="24"/>
      <c r="T584" s="24"/>
      <c r="U584" s="24"/>
      <c r="V584" s="24"/>
      <c r="W584" s="24"/>
      <c r="X584" s="24"/>
      <c r="Y584" s="24"/>
      <c r="Z584" s="24"/>
    </row>
    <row r="585" spans="1:26" ht="15.75" customHeight="1">
      <c r="A585" s="24"/>
      <c r="B585" s="24"/>
      <c r="C585" s="24"/>
      <c r="D585" s="24"/>
      <c r="E585" s="24"/>
      <c r="F585" s="24"/>
      <c r="G585" s="3"/>
      <c r="H585" s="24"/>
      <c r="I585" s="24"/>
      <c r="J585" s="24"/>
      <c r="K585" s="24"/>
      <c r="L585" s="24"/>
      <c r="M585" s="24"/>
      <c r="N585" s="24"/>
      <c r="O585" s="24"/>
      <c r="P585" s="24"/>
      <c r="Q585" s="24"/>
      <c r="R585" s="24"/>
      <c r="S585" s="24"/>
      <c r="T585" s="24"/>
      <c r="U585" s="24"/>
      <c r="V585" s="24"/>
      <c r="W585" s="24"/>
      <c r="X585" s="24"/>
      <c r="Y585" s="24"/>
      <c r="Z585" s="24"/>
    </row>
    <row r="586" spans="1:26" ht="15.75" customHeight="1">
      <c r="A586" s="24"/>
      <c r="B586" s="24"/>
      <c r="C586" s="24"/>
      <c r="D586" s="24"/>
      <c r="E586" s="24"/>
      <c r="F586" s="24"/>
      <c r="G586" s="3"/>
      <c r="H586" s="24"/>
      <c r="I586" s="24"/>
      <c r="J586" s="24"/>
      <c r="K586" s="24"/>
      <c r="L586" s="24"/>
      <c r="M586" s="24"/>
      <c r="N586" s="24"/>
      <c r="O586" s="24"/>
      <c r="P586" s="24"/>
      <c r="Q586" s="24"/>
      <c r="R586" s="24"/>
      <c r="S586" s="24"/>
      <c r="T586" s="24"/>
      <c r="U586" s="24"/>
      <c r="V586" s="24"/>
      <c r="W586" s="24"/>
      <c r="X586" s="24"/>
      <c r="Y586" s="24"/>
      <c r="Z586" s="24"/>
    </row>
    <row r="587" spans="1:26" ht="15.75" customHeight="1">
      <c r="A587" s="24"/>
      <c r="B587" s="24"/>
      <c r="C587" s="24"/>
      <c r="D587" s="24"/>
      <c r="E587" s="24"/>
      <c r="F587" s="24"/>
      <c r="G587" s="3"/>
      <c r="H587" s="24"/>
      <c r="I587" s="24"/>
      <c r="J587" s="24"/>
      <c r="K587" s="24"/>
      <c r="L587" s="24"/>
      <c r="M587" s="24"/>
      <c r="N587" s="24"/>
      <c r="O587" s="24"/>
      <c r="P587" s="24"/>
      <c r="Q587" s="24"/>
      <c r="R587" s="24"/>
      <c r="S587" s="24"/>
      <c r="T587" s="24"/>
      <c r="U587" s="24"/>
      <c r="V587" s="24"/>
      <c r="W587" s="24"/>
      <c r="X587" s="24"/>
      <c r="Y587" s="24"/>
      <c r="Z587" s="24"/>
    </row>
    <row r="588" spans="1:26" ht="15.75" customHeight="1">
      <c r="A588" s="24"/>
      <c r="B588" s="24"/>
      <c r="C588" s="24"/>
      <c r="D588" s="24"/>
      <c r="E588" s="24"/>
      <c r="F588" s="24"/>
      <c r="G588" s="3"/>
      <c r="H588" s="24"/>
      <c r="I588" s="24"/>
      <c r="J588" s="24"/>
      <c r="K588" s="24"/>
      <c r="L588" s="24"/>
      <c r="M588" s="24"/>
      <c r="N588" s="24"/>
      <c r="O588" s="24"/>
      <c r="P588" s="24"/>
      <c r="Q588" s="24"/>
      <c r="R588" s="24"/>
      <c r="S588" s="24"/>
      <c r="T588" s="24"/>
      <c r="U588" s="24"/>
      <c r="V588" s="24"/>
      <c r="W588" s="24"/>
      <c r="X588" s="24"/>
      <c r="Y588" s="24"/>
      <c r="Z588" s="24"/>
    </row>
    <row r="589" spans="1:26" ht="15.75" customHeight="1">
      <c r="A589" s="24"/>
      <c r="B589" s="24"/>
      <c r="C589" s="24"/>
      <c r="D589" s="24"/>
      <c r="E589" s="24"/>
      <c r="F589" s="24"/>
      <c r="G589" s="3"/>
      <c r="H589" s="24"/>
      <c r="I589" s="24"/>
      <c r="J589" s="24"/>
      <c r="K589" s="24"/>
      <c r="L589" s="24"/>
      <c r="M589" s="24"/>
      <c r="N589" s="24"/>
      <c r="O589" s="24"/>
      <c r="P589" s="24"/>
      <c r="Q589" s="24"/>
      <c r="R589" s="24"/>
      <c r="S589" s="24"/>
      <c r="T589" s="24"/>
      <c r="U589" s="24"/>
      <c r="V589" s="24"/>
      <c r="W589" s="24"/>
      <c r="X589" s="24"/>
      <c r="Y589" s="24"/>
      <c r="Z589" s="24"/>
    </row>
    <row r="590" spans="1:26" ht="15.75" customHeight="1">
      <c r="A590" s="24"/>
      <c r="B590" s="24"/>
      <c r="C590" s="24"/>
      <c r="D590" s="24"/>
      <c r="E590" s="24"/>
      <c r="F590" s="24"/>
      <c r="G590" s="3"/>
      <c r="H590" s="24"/>
      <c r="I590" s="24"/>
      <c r="J590" s="24"/>
      <c r="K590" s="24"/>
      <c r="L590" s="24"/>
      <c r="M590" s="24"/>
      <c r="N590" s="24"/>
      <c r="O590" s="24"/>
      <c r="P590" s="24"/>
      <c r="Q590" s="24"/>
      <c r="R590" s="24"/>
      <c r="S590" s="24"/>
      <c r="T590" s="24"/>
      <c r="U590" s="24"/>
      <c r="V590" s="24"/>
      <c r="W590" s="24"/>
      <c r="X590" s="24"/>
      <c r="Y590" s="24"/>
      <c r="Z590" s="24"/>
    </row>
    <row r="591" spans="1:26" ht="15.75" customHeight="1">
      <c r="A591" s="24"/>
      <c r="B591" s="24"/>
      <c r="C591" s="24"/>
      <c r="D591" s="24"/>
      <c r="E591" s="24"/>
      <c r="F591" s="24"/>
      <c r="G591" s="3"/>
      <c r="H591" s="24"/>
      <c r="I591" s="24"/>
      <c r="J591" s="24"/>
      <c r="K591" s="24"/>
      <c r="L591" s="24"/>
      <c r="M591" s="24"/>
      <c r="N591" s="24"/>
      <c r="O591" s="24"/>
      <c r="P591" s="24"/>
      <c r="Q591" s="24"/>
      <c r="R591" s="24"/>
      <c r="S591" s="24"/>
      <c r="T591" s="24"/>
      <c r="U591" s="24"/>
      <c r="V591" s="24"/>
      <c r="W591" s="24"/>
      <c r="X591" s="24"/>
      <c r="Y591" s="24"/>
      <c r="Z591" s="24"/>
    </row>
    <row r="592" spans="1:26" ht="15.75" customHeight="1">
      <c r="A592" s="24"/>
      <c r="B592" s="24"/>
      <c r="C592" s="24"/>
      <c r="D592" s="24"/>
      <c r="E592" s="24"/>
      <c r="F592" s="24"/>
      <c r="G592" s="3"/>
      <c r="H592" s="24"/>
      <c r="I592" s="24"/>
      <c r="J592" s="24"/>
      <c r="K592" s="24"/>
      <c r="L592" s="24"/>
      <c r="M592" s="24"/>
      <c r="N592" s="24"/>
      <c r="O592" s="24"/>
      <c r="P592" s="24"/>
      <c r="Q592" s="24"/>
      <c r="R592" s="24"/>
      <c r="S592" s="24"/>
      <c r="T592" s="24"/>
      <c r="U592" s="24"/>
      <c r="V592" s="24"/>
      <c r="W592" s="24"/>
      <c r="X592" s="24"/>
      <c r="Y592" s="24"/>
      <c r="Z592" s="24"/>
    </row>
    <row r="593" spans="1:26" ht="15.75" customHeight="1">
      <c r="A593" s="24"/>
      <c r="B593" s="24"/>
      <c r="C593" s="24"/>
      <c r="D593" s="24"/>
      <c r="E593" s="24"/>
      <c r="F593" s="24"/>
      <c r="G593" s="3"/>
      <c r="H593" s="24"/>
      <c r="I593" s="24"/>
      <c r="J593" s="24"/>
      <c r="K593" s="24"/>
      <c r="L593" s="24"/>
      <c r="M593" s="24"/>
      <c r="N593" s="24"/>
      <c r="O593" s="24"/>
      <c r="P593" s="24"/>
      <c r="Q593" s="24"/>
      <c r="R593" s="24"/>
      <c r="S593" s="24"/>
      <c r="T593" s="24"/>
      <c r="U593" s="24"/>
      <c r="V593" s="24"/>
      <c r="W593" s="24"/>
      <c r="X593" s="24"/>
      <c r="Y593" s="24"/>
      <c r="Z593" s="24"/>
    </row>
    <row r="594" spans="1:26" ht="15.75" customHeight="1">
      <c r="A594" s="24"/>
      <c r="B594" s="24"/>
      <c r="C594" s="24"/>
      <c r="D594" s="24"/>
      <c r="E594" s="24"/>
      <c r="F594" s="24"/>
      <c r="G594" s="3"/>
      <c r="H594" s="24"/>
      <c r="I594" s="24"/>
      <c r="J594" s="24"/>
      <c r="K594" s="24"/>
      <c r="L594" s="24"/>
      <c r="M594" s="24"/>
      <c r="N594" s="24"/>
      <c r="O594" s="24"/>
      <c r="P594" s="24"/>
      <c r="Q594" s="24"/>
      <c r="R594" s="24"/>
      <c r="S594" s="24"/>
      <c r="T594" s="24"/>
      <c r="U594" s="24"/>
      <c r="V594" s="24"/>
      <c r="W594" s="24"/>
      <c r="X594" s="24"/>
      <c r="Y594" s="24"/>
      <c r="Z594" s="24"/>
    </row>
    <row r="595" spans="1:26" ht="15.75" customHeight="1">
      <c r="A595" s="24"/>
      <c r="B595" s="24"/>
      <c r="C595" s="24"/>
      <c r="D595" s="24"/>
      <c r="E595" s="24"/>
      <c r="F595" s="24"/>
      <c r="G595" s="3"/>
      <c r="H595" s="24"/>
      <c r="I595" s="24"/>
      <c r="J595" s="24"/>
      <c r="K595" s="24"/>
      <c r="L595" s="24"/>
      <c r="M595" s="24"/>
      <c r="N595" s="24"/>
      <c r="O595" s="24"/>
      <c r="P595" s="24"/>
      <c r="Q595" s="24"/>
      <c r="R595" s="24"/>
      <c r="S595" s="24"/>
      <c r="T595" s="24"/>
      <c r="U595" s="24"/>
      <c r="V595" s="24"/>
      <c r="W595" s="24"/>
      <c r="X595" s="24"/>
      <c r="Y595" s="24"/>
      <c r="Z595" s="24"/>
    </row>
    <row r="596" spans="1:26" ht="15.75" customHeight="1">
      <c r="A596" s="24"/>
      <c r="B596" s="24"/>
      <c r="C596" s="24"/>
      <c r="D596" s="24"/>
      <c r="E596" s="24"/>
      <c r="F596" s="24"/>
      <c r="G596" s="3"/>
      <c r="H596" s="24"/>
      <c r="I596" s="24"/>
      <c r="J596" s="24"/>
      <c r="K596" s="24"/>
      <c r="L596" s="24"/>
      <c r="M596" s="24"/>
      <c r="N596" s="24"/>
      <c r="O596" s="24"/>
      <c r="P596" s="24"/>
      <c r="Q596" s="24"/>
      <c r="R596" s="24"/>
      <c r="S596" s="24"/>
      <c r="T596" s="24"/>
      <c r="U596" s="24"/>
      <c r="V596" s="24"/>
      <c r="W596" s="24"/>
      <c r="X596" s="24"/>
      <c r="Y596" s="24"/>
      <c r="Z596" s="24"/>
    </row>
    <row r="597" spans="1:26" ht="15.75" customHeight="1">
      <c r="A597" s="24"/>
      <c r="B597" s="24"/>
      <c r="C597" s="24"/>
      <c r="D597" s="24"/>
      <c r="E597" s="24"/>
      <c r="F597" s="24"/>
      <c r="G597" s="3"/>
      <c r="H597" s="24"/>
      <c r="I597" s="24"/>
      <c r="J597" s="24"/>
      <c r="K597" s="24"/>
      <c r="L597" s="24"/>
      <c r="M597" s="24"/>
      <c r="N597" s="24"/>
      <c r="O597" s="24"/>
      <c r="P597" s="24"/>
      <c r="Q597" s="24"/>
      <c r="R597" s="24"/>
      <c r="S597" s="24"/>
      <c r="T597" s="24"/>
      <c r="U597" s="24"/>
      <c r="V597" s="24"/>
      <c r="W597" s="24"/>
      <c r="X597" s="24"/>
      <c r="Y597" s="24"/>
      <c r="Z597" s="24"/>
    </row>
    <row r="598" spans="1:26" ht="15.75" customHeight="1">
      <c r="A598" s="24"/>
      <c r="B598" s="24"/>
      <c r="C598" s="24"/>
      <c r="D598" s="24"/>
      <c r="E598" s="24"/>
      <c r="F598" s="24"/>
      <c r="G598" s="3"/>
      <c r="H598" s="24"/>
      <c r="I598" s="24"/>
      <c r="J598" s="24"/>
      <c r="K598" s="24"/>
      <c r="L598" s="24"/>
      <c r="M598" s="24"/>
      <c r="N598" s="24"/>
      <c r="O598" s="24"/>
      <c r="P598" s="24"/>
      <c r="Q598" s="24"/>
      <c r="R598" s="24"/>
      <c r="S598" s="24"/>
      <c r="T598" s="24"/>
      <c r="U598" s="24"/>
      <c r="V598" s="24"/>
      <c r="W598" s="24"/>
      <c r="X598" s="24"/>
      <c r="Y598" s="24"/>
      <c r="Z598" s="24"/>
    </row>
    <row r="599" spans="1:26" ht="15.75" customHeight="1">
      <c r="A599" s="24"/>
      <c r="B599" s="24"/>
      <c r="C599" s="24"/>
      <c r="D599" s="24"/>
      <c r="E599" s="24"/>
      <c r="F599" s="24"/>
      <c r="G599" s="3"/>
      <c r="H599" s="24"/>
      <c r="I599" s="24"/>
      <c r="J599" s="24"/>
      <c r="K599" s="24"/>
      <c r="L599" s="24"/>
      <c r="M599" s="24"/>
      <c r="N599" s="24"/>
      <c r="O599" s="24"/>
      <c r="P599" s="24"/>
      <c r="Q599" s="24"/>
      <c r="R599" s="24"/>
      <c r="S599" s="24"/>
      <c r="T599" s="24"/>
      <c r="U599" s="24"/>
      <c r="V599" s="24"/>
      <c r="W599" s="24"/>
      <c r="X599" s="24"/>
      <c r="Y599" s="24"/>
      <c r="Z599" s="24"/>
    </row>
    <row r="600" spans="1:26" ht="15.75" customHeight="1">
      <c r="A600" s="24"/>
      <c r="B600" s="24"/>
      <c r="C600" s="24"/>
      <c r="D600" s="24"/>
      <c r="E600" s="24"/>
      <c r="F600" s="24"/>
      <c r="G600" s="3"/>
      <c r="H600" s="24"/>
      <c r="I600" s="24"/>
      <c r="J600" s="24"/>
      <c r="K600" s="24"/>
      <c r="L600" s="24"/>
      <c r="M600" s="24"/>
      <c r="N600" s="24"/>
      <c r="O600" s="24"/>
      <c r="P600" s="24"/>
      <c r="Q600" s="24"/>
      <c r="R600" s="24"/>
      <c r="S600" s="24"/>
      <c r="T600" s="24"/>
      <c r="U600" s="24"/>
      <c r="V600" s="24"/>
      <c r="W600" s="24"/>
      <c r="X600" s="24"/>
      <c r="Y600" s="24"/>
      <c r="Z600" s="24"/>
    </row>
    <row r="601" spans="1:26" ht="15.75" customHeight="1">
      <c r="A601" s="24"/>
      <c r="B601" s="24"/>
      <c r="C601" s="24"/>
      <c r="D601" s="24"/>
      <c r="E601" s="24"/>
      <c r="F601" s="24"/>
      <c r="G601" s="3"/>
      <c r="H601" s="24"/>
      <c r="I601" s="24"/>
      <c r="J601" s="24"/>
      <c r="K601" s="24"/>
      <c r="L601" s="24"/>
      <c r="M601" s="24"/>
      <c r="N601" s="24"/>
      <c r="O601" s="24"/>
      <c r="P601" s="24"/>
      <c r="Q601" s="24"/>
      <c r="R601" s="24"/>
      <c r="S601" s="24"/>
      <c r="T601" s="24"/>
      <c r="U601" s="24"/>
      <c r="V601" s="24"/>
      <c r="W601" s="24"/>
      <c r="X601" s="24"/>
      <c r="Y601" s="24"/>
      <c r="Z601" s="24"/>
    </row>
    <row r="602" spans="1:26" ht="15.75" customHeight="1">
      <c r="A602" s="24"/>
      <c r="B602" s="24"/>
      <c r="C602" s="24"/>
      <c r="D602" s="24"/>
      <c r="E602" s="24"/>
      <c r="F602" s="24"/>
      <c r="G602" s="3"/>
      <c r="H602" s="24"/>
      <c r="I602" s="24"/>
      <c r="J602" s="24"/>
      <c r="K602" s="24"/>
      <c r="L602" s="24"/>
      <c r="M602" s="24"/>
      <c r="N602" s="24"/>
      <c r="O602" s="24"/>
      <c r="P602" s="24"/>
      <c r="Q602" s="24"/>
      <c r="R602" s="24"/>
      <c r="S602" s="24"/>
      <c r="T602" s="24"/>
      <c r="U602" s="24"/>
      <c r="V602" s="24"/>
      <c r="W602" s="24"/>
      <c r="X602" s="24"/>
      <c r="Y602" s="24"/>
      <c r="Z602" s="24"/>
    </row>
    <row r="603" spans="1:26" ht="15.75" customHeight="1">
      <c r="A603" s="24"/>
      <c r="B603" s="24"/>
      <c r="C603" s="24"/>
      <c r="D603" s="24"/>
      <c r="E603" s="24"/>
      <c r="F603" s="24"/>
      <c r="G603" s="3"/>
      <c r="H603" s="24"/>
      <c r="I603" s="24"/>
      <c r="J603" s="24"/>
      <c r="K603" s="24"/>
      <c r="L603" s="24"/>
      <c r="M603" s="24"/>
      <c r="N603" s="24"/>
      <c r="O603" s="24"/>
      <c r="P603" s="24"/>
      <c r="Q603" s="24"/>
      <c r="R603" s="24"/>
      <c r="S603" s="24"/>
      <c r="T603" s="24"/>
      <c r="U603" s="24"/>
      <c r="V603" s="24"/>
      <c r="W603" s="24"/>
      <c r="X603" s="24"/>
      <c r="Y603" s="24"/>
      <c r="Z603" s="24"/>
    </row>
    <row r="604" spans="1:26" ht="15.75" customHeight="1">
      <c r="A604" s="24"/>
      <c r="B604" s="24"/>
      <c r="C604" s="24"/>
      <c r="D604" s="24"/>
      <c r="E604" s="24"/>
      <c r="F604" s="24"/>
      <c r="G604" s="3"/>
      <c r="H604" s="24"/>
      <c r="I604" s="24"/>
      <c r="J604" s="24"/>
      <c r="K604" s="24"/>
      <c r="L604" s="24"/>
      <c r="M604" s="24"/>
      <c r="N604" s="24"/>
      <c r="O604" s="24"/>
      <c r="P604" s="24"/>
      <c r="Q604" s="24"/>
      <c r="R604" s="24"/>
      <c r="S604" s="24"/>
      <c r="T604" s="24"/>
      <c r="U604" s="24"/>
      <c r="V604" s="24"/>
      <c r="W604" s="24"/>
      <c r="X604" s="24"/>
      <c r="Y604" s="24"/>
      <c r="Z604" s="24"/>
    </row>
    <row r="605" spans="1:26" ht="15.75" customHeight="1">
      <c r="A605" s="24"/>
      <c r="B605" s="24"/>
      <c r="C605" s="24"/>
      <c r="D605" s="24"/>
      <c r="E605" s="24"/>
      <c r="F605" s="24"/>
      <c r="G605" s="3"/>
      <c r="H605" s="24"/>
      <c r="I605" s="24"/>
      <c r="J605" s="24"/>
      <c r="K605" s="24"/>
      <c r="L605" s="24"/>
      <c r="M605" s="24"/>
      <c r="N605" s="24"/>
      <c r="O605" s="24"/>
      <c r="P605" s="24"/>
      <c r="Q605" s="24"/>
      <c r="R605" s="24"/>
      <c r="S605" s="24"/>
      <c r="T605" s="24"/>
      <c r="U605" s="24"/>
      <c r="V605" s="24"/>
      <c r="W605" s="24"/>
      <c r="X605" s="24"/>
      <c r="Y605" s="24"/>
      <c r="Z605" s="24"/>
    </row>
    <row r="606" spans="1:26" ht="15.75" customHeight="1">
      <c r="A606" s="24"/>
      <c r="B606" s="24"/>
      <c r="C606" s="24"/>
      <c r="D606" s="24"/>
      <c r="E606" s="24"/>
      <c r="F606" s="24"/>
      <c r="G606" s="3"/>
      <c r="H606" s="24"/>
      <c r="I606" s="24"/>
      <c r="J606" s="24"/>
      <c r="K606" s="24"/>
      <c r="L606" s="24"/>
      <c r="M606" s="24"/>
      <c r="N606" s="24"/>
      <c r="O606" s="24"/>
      <c r="P606" s="24"/>
      <c r="Q606" s="24"/>
      <c r="R606" s="24"/>
      <c r="S606" s="24"/>
      <c r="T606" s="24"/>
      <c r="U606" s="24"/>
      <c r="V606" s="24"/>
      <c r="W606" s="24"/>
      <c r="X606" s="24"/>
      <c r="Y606" s="24"/>
      <c r="Z606" s="24"/>
    </row>
    <row r="607" spans="1:26" ht="15.75" customHeight="1">
      <c r="A607" s="24"/>
      <c r="B607" s="24"/>
      <c r="C607" s="24"/>
      <c r="D607" s="24"/>
      <c r="E607" s="24"/>
      <c r="F607" s="24"/>
      <c r="G607" s="3"/>
      <c r="H607" s="24"/>
      <c r="I607" s="24"/>
      <c r="J607" s="24"/>
      <c r="K607" s="24"/>
      <c r="L607" s="24"/>
      <c r="M607" s="24"/>
      <c r="N607" s="24"/>
      <c r="O607" s="24"/>
      <c r="P607" s="24"/>
      <c r="Q607" s="24"/>
      <c r="R607" s="24"/>
      <c r="S607" s="24"/>
      <c r="T607" s="24"/>
      <c r="U607" s="24"/>
      <c r="V607" s="24"/>
      <c r="W607" s="24"/>
      <c r="X607" s="24"/>
      <c r="Y607" s="24"/>
      <c r="Z607" s="24"/>
    </row>
    <row r="608" spans="1:26" ht="15.75" customHeight="1">
      <c r="A608" s="24"/>
      <c r="B608" s="24"/>
      <c r="C608" s="24"/>
      <c r="D608" s="24"/>
      <c r="E608" s="24"/>
      <c r="F608" s="24"/>
      <c r="G608" s="3"/>
      <c r="H608" s="24"/>
      <c r="I608" s="24"/>
      <c r="J608" s="24"/>
      <c r="K608" s="24"/>
      <c r="L608" s="24"/>
      <c r="M608" s="24"/>
      <c r="N608" s="24"/>
      <c r="O608" s="24"/>
      <c r="P608" s="24"/>
      <c r="Q608" s="24"/>
      <c r="R608" s="24"/>
      <c r="S608" s="24"/>
      <c r="T608" s="24"/>
      <c r="U608" s="24"/>
      <c r="V608" s="24"/>
      <c r="W608" s="24"/>
      <c r="X608" s="24"/>
      <c r="Y608" s="24"/>
      <c r="Z608" s="24"/>
    </row>
    <row r="609" spans="1:26" ht="15.75" customHeight="1">
      <c r="A609" s="24"/>
      <c r="B609" s="24"/>
      <c r="C609" s="24"/>
      <c r="D609" s="24"/>
      <c r="E609" s="24"/>
      <c r="F609" s="24"/>
      <c r="G609" s="3"/>
      <c r="H609" s="24"/>
      <c r="I609" s="24"/>
      <c r="J609" s="24"/>
      <c r="K609" s="24"/>
      <c r="L609" s="24"/>
      <c r="M609" s="24"/>
      <c r="N609" s="24"/>
      <c r="O609" s="24"/>
      <c r="P609" s="24"/>
      <c r="Q609" s="24"/>
      <c r="R609" s="24"/>
      <c r="S609" s="24"/>
      <c r="T609" s="24"/>
      <c r="U609" s="24"/>
      <c r="V609" s="24"/>
      <c r="W609" s="24"/>
      <c r="X609" s="24"/>
      <c r="Y609" s="24"/>
      <c r="Z609" s="24"/>
    </row>
    <row r="610" spans="1:26" ht="15.75" customHeight="1">
      <c r="A610" s="24"/>
      <c r="B610" s="24"/>
      <c r="C610" s="24"/>
      <c r="D610" s="24"/>
      <c r="E610" s="24"/>
      <c r="F610" s="24"/>
      <c r="G610" s="3"/>
      <c r="H610" s="24"/>
      <c r="I610" s="24"/>
      <c r="J610" s="24"/>
      <c r="K610" s="24"/>
      <c r="L610" s="24"/>
      <c r="M610" s="24"/>
      <c r="N610" s="24"/>
      <c r="O610" s="24"/>
      <c r="P610" s="24"/>
      <c r="Q610" s="24"/>
      <c r="R610" s="24"/>
      <c r="S610" s="24"/>
      <c r="T610" s="24"/>
      <c r="U610" s="24"/>
      <c r="V610" s="24"/>
      <c r="W610" s="24"/>
      <c r="X610" s="24"/>
      <c r="Y610" s="24"/>
      <c r="Z610" s="24"/>
    </row>
    <row r="611" spans="1:26" ht="15.75" customHeight="1">
      <c r="A611" s="24"/>
      <c r="B611" s="24"/>
      <c r="C611" s="24"/>
      <c r="D611" s="24"/>
      <c r="E611" s="24"/>
      <c r="F611" s="24"/>
      <c r="G611" s="3"/>
      <c r="H611" s="24"/>
      <c r="I611" s="24"/>
      <c r="J611" s="24"/>
      <c r="K611" s="24"/>
      <c r="L611" s="24"/>
      <c r="M611" s="24"/>
      <c r="N611" s="24"/>
      <c r="O611" s="24"/>
      <c r="P611" s="24"/>
      <c r="Q611" s="24"/>
      <c r="R611" s="24"/>
      <c r="S611" s="24"/>
      <c r="T611" s="24"/>
      <c r="U611" s="24"/>
      <c r="V611" s="24"/>
      <c r="W611" s="24"/>
      <c r="X611" s="24"/>
      <c r="Y611" s="24"/>
      <c r="Z611" s="24"/>
    </row>
    <row r="612" spans="1:26" ht="15.75" customHeight="1">
      <c r="A612" s="24"/>
      <c r="B612" s="24"/>
      <c r="C612" s="24"/>
      <c r="D612" s="24"/>
      <c r="E612" s="24"/>
      <c r="F612" s="24"/>
      <c r="G612" s="3"/>
      <c r="H612" s="24"/>
      <c r="I612" s="24"/>
      <c r="J612" s="24"/>
      <c r="K612" s="24"/>
      <c r="L612" s="24"/>
      <c r="M612" s="24"/>
      <c r="N612" s="24"/>
      <c r="O612" s="24"/>
      <c r="P612" s="24"/>
      <c r="Q612" s="24"/>
      <c r="R612" s="24"/>
      <c r="S612" s="24"/>
      <c r="T612" s="24"/>
      <c r="U612" s="24"/>
      <c r="V612" s="24"/>
      <c r="W612" s="24"/>
      <c r="X612" s="24"/>
      <c r="Y612" s="24"/>
      <c r="Z612" s="24"/>
    </row>
    <row r="613" spans="1:26" ht="15.75" customHeight="1">
      <c r="A613" s="24"/>
      <c r="B613" s="24"/>
      <c r="C613" s="24"/>
      <c r="D613" s="24"/>
      <c r="E613" s="24"/>
      <c r="F613" s="24"/>
      <c r="G613" s="3"/>
      <c r="H613" s="24"/>
      <c r="I613" s="24"/>
      <c r="J613" s="24"/>
      <c r="K613" s="24"/>
      <c r="L613" s="24"/>
      <c r="M613" s="24"/>
      <c r="N613" s="24"/>
      <c r="O613" s="24"/>
      <c r="P613" s="24"/>
      <c r="Q613" s="24"/>
      <c r="R613" s="24"/>
      <c r="S613" s="24"/>
      <c r="T613" s="24"/>
      <c r="U613" s="24"/>
      <c r="V613" s="24"/>
      <c r="W613" s="24"/>
      <c r="X613" s="24"/>
      <c r="Y613" s="24"/>
      <c r="Z613" s="24"/>
    </row>
    <row r="614" spans="1:26" ht="15.75" customHeight="1">
      <c r="A614" s="24"/>
      <c r="B614" s="24"/>
      <c r="C614" s="24"/>
      <c r="D614" s="24"/>
      <c r="E614" s="24"/>
      <c r="F614" s="24"/>
      <c r="G614" s="3"/>
      <c r="H614" s="24"/>
      <c r="I614" s="24"/>
      <c r="J614" s="24"/>
      <c r="K614" s="24"/>
      <c r="L614" s="24"/>
      <c r="M614" s="24"/>
      <c r="N614" s="24"/>
      <c r="O614" s="24"/>
      <c r="P614" s="24"/>
      <c r="Q614" s="24"/>
      <c r="R614" s="24"/>
      <c r="S614" s="24"/>
      <c r="T614" s="24"/>
      <c r="U614" s="24"/>
      <c r="V614" s="24"/>
      <c r="W614" s="24"/>
      <c r="X614" s="24"/>
      <c r="Y614" s="24"/>
      <c r="Z614" s="24"/>
    </row>
    <row r="615" spans="1:26" ht="15.75" customHeight="1">
      <c r="A615" s="24"/>
      <c r="B615" s="24"/>
      <c r="C615" s="24"/>
      <c r="D615" s="24"/>
      <c r="E615" s="24"/>
      <c r="F615" s="24"/>
      <c r="G615" s="3"/>
      <c r="H615" s="24"/>
      <c r="I615" s="24"/>
      <c r="J615" s="24"/>
      <c r="K615" s="24"/>
      <c r="L615" s="24"/>
      <c r="M615" s="24"/>
      <c r="N615" s="24"/>
      <c r="O615" s="24"/>
      <c r="P615" s="24"/>
      <c r="Q615" s="24"/>
      <c r="R615" s="24"/>
      <c r="S615" s="24"/>
      <c r="T615" s="24"/>
      <c r="U615" s="24"/>
      <c r="V615" s="24"/>
      <c r="W615" s="24"/>
      <c r="X615" s="24"/>
      <c r="Y615" s="24"/>
      <c r="Z615" s="24"/>
    </row>
    <row r="616" spans="1:26" ht="15.75" customHeight="1">
      <c r="A616" s="24"/>
      <c r="B616" s="24"/>
      <c r="C616" s="24"/>
      <c r="D616" s="24"/>
      <c r="E616" s="24"/>
      <c r="F616" s="24"/>
      <c r="G616" s="3"/>
      <c r="H616" s="24"/>
      <c r="I616" s="24"/>
      <c r="J616" s="24"/>
      <c r="K616" s="24"/>
      <c r="L616" s="24"/>
      <c r="M616" s="24"/>
      <c r="N616" s="24"/>
      <c r="O616" s="24"/>
      <c r="P616" s="24"/>
      <c r="Q616" s="24"/>
      <c r="R616" s="24"/>
      <c r="S616" s="24"/>
      <c r="T616" s="24"/>
      <c r="U616" s="24"/>
      <c r="V616" s="24"/>
      <c r="W616" s="24"/>
      <c r="X616" s="24"/>
      <c r="Y616" s="24"/>
      <c r="Z616" s="24"/>
    </row>
    <row r="617" spans="1:26" ht="15.75" customHeight="1">
      <c r="A617" s="24"/>
      <c r="B617" s="24"/>
      <c r="C617" s="24"/>
      <c r="D617" s="24"/>
      <c r="E617" s="24"/>
      <c r="F617" s="24"/>
      <c r="G617" s="3"/>
      <c r="H617" s="24"/>
      <c r="I617" s="24"/>
      <c r="J617" s="24"/>
      <c r="K617" s="24"/>
      <c r="L617" s="24"/>
      <c r="M617" s="24"/>
      <c r="N617" s="24"/>
      <c r="O617" s="24"/>
      <c r="P617" s="24"/>
      <c r="Q617" s="24"/>
      <c r="R617" s="24"/>
      <c r="S617" s="24"/>
      <c r="T617" s="24"/>
      <c r="U617" s="24"/>
      <c r="V617" s="24"/>
      <c r="W617" s="24"/>
      <c r="X617" s="24"/>
      <c r="Y617" s="24"/>
      <c r="Z617" s="24"/>
    </row>
    <row r="618" spans="1:26" ht="15.75" customHeight="1">
      <c r="A618" s="24"/>
      <c r="B618" s="24"/>
      <c r="C618" s="24"/>
      <c r="D618" s="24"/>
      <c r="E618" s="24"/>
      <c r="F618" s="24"/>
      <c r="G618" s="3"/>
      <c r="H618" s="24"/>
      <c r="I618" s="24"/>
      <c r="J618" s="24"/>
      <c r="K618" s="24"/>
      <c r="L618" s="24"/>
      <c r="M618" s="24"/>
      <c r="N618" s="24"/>
      <c r="O618" s="24"/>
      <c r="P618" s="24"/>
      <c r="Q618" s="24"/>
      <c r="R618" s="24"/>
      <c r="S618" s="24"/>
      <c r="T618" s="24"/>
      <c r="U618" s="24"/>
      <c r="V618" s="24"/>
      <c r="W618" s="24"/>
      <c r="X618" s="24"/>
      <c r="Y618" s="24"/>
      <c r="Z618" s="24"/>
    </row>
    <row r="619" spans="1:26" ht="15.75" customHeight="1">
      <c r="A619" s="24"/>
      <c r="B619" s="24"/>
      <c r="C619" s="24"/>
      <c r="D619" s="24"/>
      <c r="E619" s="24"/>
      <c r="F619" s="24"/>
      <c r="G619" s="3"/>
      <c r="H619" s="24"/>
      <c r="I619" s="24"/>
      <c r="J619" s="24"/>
      <c r="K619" s="24"/>
      <c r="L619" s="24"/>
      <c r="M619" s="24"/>
      <c r="N619" s="24"/>
      <c r="O619" s="24"/>
      <c r="P619" s="24"/>
      <c r="Q619" s="24"/>
      <c r="R619" s="24"/>
      <c r="S619" s="24"/>
      <c r="T619" s="24"/>
      <c r="U619" s="24"/>
      <c r="V619" s="24"/>
      <c r="W619" s="24"/>
      <c r="X619" s="24"/>
      <c r="Y619" s="24"/>
      <c r="Z619" s="24"/>
    </row>
    <row r="620" spans="1:26" ht="15.75" customHeight="1">
      <c r="A620" s="24"/>
      <c r="B620" s="24"/>
      <c r="C620" s="24"/>
      <c r="D620" s="24"/>
      <c r="E620" s="24"/>
      <c r="F620" s="24"/>
      <c r="G620" s="3"/>
      <c r="H620" s="24"/>
      <c r="I620" s="24"/>
      <c r="J620" s="24"/>
      <c r="K620" s="24"/>
      <c r="L620" s="24"/>
      <c r="M620" s="24"/>
      <c r="N620" s="24"/>
      <c r="O620" s="24"/>
      <c r="P620" s="24"/>
      <c r="Q620" s="24"/>
      <c r="R620" s="24"/>
      <c r="S620" s="24"/>
      <c r="T620" s="24"/>
      <c r="U620" s="24"/>
      <c r="V620" s="24"/>
      <c r="W620" s="24"/>
      <c r="X620" s="24"/>
      <c r="Y620" s="24"/>
      <c r="Z620" s="24"/>
    </row>
    <row r="621" spans="1:26" ht="15.75" customHeight="1">
      <c r="A621" s="24"/>
      <c r="B621" s="24"/>
      <c r="C621" s="24"/>
      <c r="D621" s="24"/>
      <c r="E621" s="24"/>
      <c r="F621" s="24"/>
      <c r="G621" s="3"/>
      <c r="H621" s="24"/>
      <c r="I621" s="24"/>
      <c r="J621" s="24"/>
      <c r="K621" s="24"/>
      <c r="L621" s="24"/>
      <c r="M621" s="24"/>
      <c r="N621" s="24"/>
      <c r="O621" s="24"/>
      <c r="P621" s="24"/>
      <c r="Q621" s="24"/>
      <c r="R621" s="24"/>
      <c r="S621" s="24"/>
      <c r="T621" s="24"/>
      <c r="U621" s="24"/>
      <c r="V621" s="24"/>
      <c r="W621" s="24"/>
      <c r="X621" s="24"/>
      <c r="Y621" s="24"/>
      <c r="Z621" s="24"/>
    </row>
    <row r="622" spans="1:26" ht="15.75" customHeight="1">
      <c r="A622" s="24"/>
      <c r="B622" s="24"/>
      <c r="C622" s="24"/>
      <c r="D622" s="24"/>
      <c r="E622" s="24"/>
      <c r="F622" s="24"/>
      <c r="G622" s="3"/>
      <c r="H622" s="24"/>
      <c r="I622" s="24"/>
      <c r="J622" s="24"/>
      <c r="K622" s="24"/>
      <c r="L622" s="24"/>
      <c r="M622" s="24"/>
      <c r="N622" s="24"/>
      <c r="O622" s="24"/>
      <c r="P622" s="24"/>
      <c r="Q622" s="24"/>
      <c r="R622" s="24"/>
      <c r="S622" s="24"/>
      <c r="T622" s="24"/>
      <c r="U622" s="24"/>
      <c r="V622" s="24"/>
      <c r="W622" s="24"/>
      <c r="X622" s="24"/>
      <c r="Y622" s="24"/>
      <c r="Z622" s="24"/>
    </row>
    <row r="623" spans="1:26" ht="15.75" customHeight="1">
      <c r="A623" s="24"/>
      <c r="B623" s="24"/>
      <c r="C623" s="24"/>
      <c r="D623" s="24"/>
      <c r="E623" s="24"/>
      <c r="F623" s="24"/>
      <c r="G623" s="3"/>
      <c r="H623" s="24"/>
      <c r="I623" s="24"/>
      <c r="J623" s="24"/>
      <c r="K623" s="24"/>
      <c r="L623" s="24"/>
      <c r="M623" s="24"/>
      <c r="N623" s="24"/>
      <c r="O623" s="24"/>
      <c r="P623" s="24"/>
      <c r="Q623" s="24"/>
      <c r="R623" s="24"/>
      <c r="S623" s="24"/>
      <c r="T623" s="24"/>
      <c r="U623" s="24"/>
      <c r="V623" s="24"/>
      <c r="W623" s="24"/>
      <c r="X623" s="24"/>
      <c r="Y623" s="24"/>
      <c r="Z623" s="24"/>
    </row>
    <row r="624" spans="1:26" ht="15.75" customHeight="1">
      <c r="A624" s="24"/>
      <c r="B624" s="24"/>
      <c r="C624" s="24"/>
      <c r="D624" s="24"/>
      <c r="E624" s="24"/>
      <c r="F624" s="24"/>
      <c r="G624" s="3"/>
      <c r="H624" s="24"/>
      <c r="I624" s="24"/>
      <c r="J624" s="24"/>
      <c r="K624" s="24"/>
      <c r="L624" s="24"/>
      <c r="M624" s="24"/>
      <c r="N624" s="24"/>
      <c r="O624" s="24"/>
      <c r="P624" s="24"/>
      <c r="Q624" s="24"/>
      <c r="R624" s="24"/>
      <c r="S624" s="24"/>
      <c r="T624" s="24"/>
      <c r="U624" s="24"/>
      <c r="V624" s="24"/>
      <c r="W624" s="24"/>
      <c r="X624" s="24"/>
      <c r="Y624" s="24"/>
      <c r="Z624" s="24"/>
    </row>
    <row r="625" spans="1:26" ht="15.75" customHeight="1">
      <c r="A625" s="24"/>
      <c r="B625" s="24"/>
      <c r="C625" s="24"/>
      <c r="D625" s="24"/>
      <c r="E625" s="24"/>
      <c r="F625" s="24"/>
      <c r="G625" s="3"/>
      <c r="H625" s="24"/>
      <c r="I625" s="24"/>
      <c r="J625" s="24"/>
      <c r="K625" s="24"/>
      <c r="L625" s="24"/>
      <c r="M625" s="24"/>
      <c r="N625" s="24"/>
      <c r="O625" s="24"/>
      <c r="P625" s="24"/>
      <c r="Q625" s="24"/>
      <c r="R625" s="24"/>
      <c r="S625" s="24"/>
      <c r="T625" s="24"/>
      <c r="U625" s="24"/>
      <c r="V625" s="24"/>
      <c r="W625" s="24"/>
      <c r="X625" s="24"/>
      <c r="Y625" s="24"/>
      <c r="Z625" s="24"/>
    </row>
    <row r="626" spans="1:26" ht="15.75" customHeight="1">
      <c r="A626" s="24"/>
      <c r="B626" s="24"/>
      <c r="C626" s="24"/>
      <c r="D626" s="24"/>
      <c r="E626" s="24"/>
      <c r="F626" s="24"/>
      <c r="G626" s="3"/>
      <c r="H626" s="24"/>
      <c r="I626" s="24"/>
      <c r="J626" s="24"/>
      <c r="K626" s="24"/>
      <c r="L626" s="24"/>
      <c r="M626" s="24"/>
      <c r="N626" s="24"/>
      <c r="O626" s="24"/>
      <c r="P626" s="24"/>
      <c r="Q626" s="24"/>
      <c r="R626" s="24"/>
      <c r="S626" s="24"/>
      <c r="T626" s="24"/>
      <c r="U626" s="24"/>
      <c r="V626" s="24"/>
      <c r="W626" s="24"/>
      <c r="X626" s="24"/>
      <c r="Y626" s="24"/>
      <c r="Z626" s="24"/>
    </row>
    <row r="627" spans="1:26" ht="15.75" customHeight="1">
      <c r="A627" s="24"/>
      <c r="B627" s="24"/>
      <c r="C627" s="24"/>
      <c r="D627" s="24"/>
      <c r="E627" s="24"/>
      <c r="F627" s="24"/>
      <c r="G627" s="3"/>
      <c r="H627" s="24"/>
      <c r="I627" s="24"/>
      <c r="J627" s="24"/>
      <c r="K627" s="24"/>
      <c r="L627" s="24"/>
      <c r="M627" s="24"/>
      <c r="N627" s="24"/>
      <c r="O627" s="24"/>
      <c r="P627" s="24"/>
      <c r="Q627" s="24"/>
      <c r="R627" s="24"/>
      <c r="S627" s="24"/>
      <c r="T627" s="24"/>
      <c r="U627" s="24"/>
      <c r="V627" s="24"/>
      <c r="W627" s="24"/>
      <c r="X627" s="24"/>
      <c r="Y627" s="24"/>
      <c r="Z627" s="24"/>
    </row>
    <row r="628" spans="1:26" ht="15.75" customHeight="1">
      <c r="A628" s="24"/>
      <c r="B628" s="24"/>
      <c r="C628" s="24"/>
      <c r="D628" s="24"/>
      <c r="E628" s="24"/>
      <c r="F628" s="24"/>
      <c r="G628" s="3"/>
      <c r="H628" s="24"/>
      <c r="I628" s="24"/>
      <c r="J628" s="24"/>
      <c r="K628" s="24"/>
      <c r="L628" s="24"/>
      <c r="M628" s="24"/>
      <c r="N628" s="24"/>
      <c r="O628" s="24"/>
      <c r="P628" s="24"/>
      <c r="Q628" s="24"/>
      <c r="R628" s="24"/>
      <c r="S628" s="24"/>
      <c r="T628" s="24"/>
      <c r="U628" s="24"/>
      <c r="V628" s="24"/>
      <c r="W628" s="24"/>
      <c r="X628" s="24"/>
      <c r="Y628" s="24"/>
      <c r="Z628" s="24"/>
    </row>
    <row r="629" spans="1:26" ht="15.75" customHeight="1">
      <c r="A629" s="24"/>
      <c r="B629" s="24"/>
      <c r="C629" s="24"/>
      <c r="D629" s="24"/>
      <c r="E629" s="24"/>
      <c r="F629" s="24"/>
      <c r="G629" s="3"/>
      <c r="H629" s="24"/>
      <c r="I629" s="24"/>
      <c r="J629" s="24"/>
      <c r="K629" s="24"/>
      <c r="L629" s="24"/>
      <c r="M629" s="24"/>
      <c r="N629" s="24"/>
      <c r="O629" s="24"/>
      <c r="P629" s="24"/>
      <c r="Q629" s="24"/>
      <c r="R629" s="24"/>
      <c r="S629" s="24"/>
      <c r="T629" s="24"/>
      <c r="U629" s="24"/>
      <c r="V629" s="24"/>
      <c r="W629" s="24"/>
      <c r="X629" s="24"/>
      <c r="Y629" s="24"/>
      <c r="Z629" s="24"/>
    </row>
    <row r="630" spans="1:26" ht="15.75" customHeight="1">
      <c r="A630" s="24"/>
      <c r="B630" s="24"/>
      <c r="C630" s="24"/>
      <c r="D630" s="24"/>
      <c r="E630" s="24"/>
      <c r="F630" s="24"/>
      <c r="G630" s="3"/>
      <c r="H630" s="24"/>
      <c r="I630" s="24"/>
      <c r="J630" s="24"/>
      <c r="K630" s="24"/>
      <c r="L630" s="24"/>
      <c r="M630" s="24"/>
      <c r="N630" s="24"/>
      <c r="O630" s="24"/>
      <c r="P630" s="24"/>
      <c r="Q630" s="24"/>
      <c r="R630" s="24"/>
      <c r="S630" s="24"/>
      <c r="T630" s="24"/>
      <c r="U630" s="24"/>
      <c r="V630" s="24"/>
      <c r="W630" s="24"/>
      <c r="X630" s="24"/>
      <c r="Y630" s="24"/>
      <c r="Z630" s="24"/>
    </row>
    <row r="631" spans="1:26" ht="15.75" customHeight="1">
      <c r="A631" s="24"/>
      <c r="B631" s="24"/>
      <c r="C631" s="24"/>
      <c r="D631" s="24"/>
      <c r="E631" s="24"/>
      <c r="F631" s="24"/>
      <c r="G631" s="3"/>
      <c r="H631" s="24"/>
      <c r="I631" s="24"/>
      <c r="J631" s="24"/>
      <c r="K631" s="24"/>
      <c r="L631" s="24"/>
      <c r="M631" s="24"/>
      <c r="N631" s="24"/>
      <c r="O631" s="24"/>
      <c r="P631" s="24"/>
      <c r="Q631" s="24"/>
      <c r="R631" s="24"/>
      <c r="S631" s="24"/>
      <c r="T631" s="24"/>
      <c r="U631" s="24"/>
      <c r="V631" s="24"/>
      <c r="W631" s="24"/>
      <c r="X631" s="24"/>
      <c r="Y631" s="24"/>
      <c r="Z631" s="24"/>
    </row>
    <row r="632" spans="1:26" ht="15.75" customHeight="1">
      <c r="A632" s="24"/>
      <c r="B632" s="24"/>
      <c r="C632" s="24"/>
      <c r="D632" s="24"/>
      <c r="E632" s="24"/>
      <c r="F632" s="24"/>
      <c r="G632" s="3"/>
      <c r="H632" s="24"/>
      <c r="I632" s="24"/>
      <c r="J632" s="24"/>
      <c r="K632" s="24"/>
      <c r="L632" s="24"/>
      <c r="M632" s="24"/>
      <c r="N632" s="24"/>
      <c r="O632" s="24"/>
      <c r="P632" s="24"/>
      <c r="Q632" s="24"/>
      <c r="R632" s="24"/>
      <c r="S632" s="24"/>
      <c r="T632" s="24"/>
      <c r="U632" s="24"/>
      <c r="V632" s="24"/>
      <c r="W632" s="24"/>
      <c r="X632" s="24"/>
      <c r="Y632" s="24"/>
      <c r="Z632" s="24"/>
    </row>
    <row r="633" spans="1:26" ht="15.75" customHeight="1">
      <c r="A633" s="24"/>
      <c r="B633" s="24"/>
      <c r="C633" s="24"/>
      <c r="D633" s="24"/>
      <c r="E633" s="24"/>
      <c r="F633" s="24"/>
      <c r="G633" s="3"/>
      <c r="H633" s="24"/>
      <c r="I633" s="24"/>
      <c r="J633" s="24"/>
      <c r="K633" s="24"/>
      <c r="L633" s="24"/>
      <c r="M633" s="24"/>
      <c r="N633" s="24"/>
      <c r="O633" s="24"/>
      <c r="P633" s="24"/>
      <c r="Q633" s="24"/>
      <c r="R633" s="24"/>
      <c r="S633" s="24"/>
      <c r="T633" s="24"/>
      <c r="U633" s="24"/>
      <c r="V633" s="24"/>
      <c r="W633" s="24"/>
      <c r="X633" s="24"/>
      <c r="Y633" s="24"/>
      <c r="Z633" s="24"/>
    </row>
    <row r="634" spans="1:26" ht="15.75" customHeight="1">
      <c r="A634" s="24"/>
      <c r="B634" s="24"/>
      <c r="C634" s="24"/>
      <c r="D634" s="24"/>
      <c r="E634" s="24"/>
      <c r="F634" s="24"/>
      <c r="G634" s="3"/>
      <c r="H634" s="24"/>
      <c r="I634" s="24"/>
      <c r="J634" s="24"/>
      <c r="K634" s="24"/>
      <c r="L634" s="24"/>
      <c r="M634" s="24"/>
      <c r="N634" s="24"/>
      <c r="O634" s="24"/>
      <c r="P634" s="24"/>
      <c r="Q634" s="24"/>
      <c r="R634" s="24"/>
      <c r="S634" s="24"/>
      <c r="T634" s="24"/>
      <c r="U634" s="24"/>
      <c r="V634" s="24"/>
      <c r="W634" s="24"/>
      <c r="X634" s="24"/>
      <c r="Y634" s="24"/>
      <c r="Z634" s="24"/>
    </row>
    <row r="635" spans="1:26" ht="15.75" customHeight="1">
      <c r="A635" s="24"/>
      <c r="B635" s="24"/>
      <c r="C635" s="24"/>
      <c r="D635" s="24"/>
      <c r="E635" s="24"/>
      <c r="F635" s="24"/>
      <c r="G635" s="3"/>
      <c r="H635" s="24"/>
      <c r="I635" s="24"/>
      <c r="J635" s="24"/>
      <c r="K635" s="24"/>
      <c r="L635" s="24"/>
      <c r="M635" s="24"/>
      <c r="N635" s="24"/>
      <c r="O635" s="24"/>
      <c r="P635" s="24"/>
      <c r="Q635" s="24"/>
      <c r="R635" s="24"/>
      <c r="S635" s="24"/>
      <c r="T635" s="24"/>
      <c r="U635" s="24"/>
      <c r="V635" s="24"/>
      <c r="W635" s="24"/>
      <c r="X635" s="24"/>
      <c r="Y635" s="24"/>
      <c r="Z635" s="24"/>
    </row>
    <row r="636" spans="1:26" ht="15.75" customHeight="1">
      <c r="A636" s="24"/>
      <c r="B636" s="24"/>
      <c r="C636" s="24"/>
      <c r="D636" s="24"/>
      <c r="E636" s="24"/>
      <c r="F636" s="24"/>
      <c r="G636" s="3"/>
      <c r="H636" s="24"/>
      <c r="I636" s="24"/>
      <c r="J636" s="24"/>
      <c r="K636" s="24"/>
      <c r="L636" s="24"/>
      <c r="M636" s="24"/>
      <c r="N636" s="24"/>
      <c r="O636" s="24"/>
      <c r="P636" s="24"/>
      <c r="Q636" s="24"/>
      <c r="R636" s="24"/>
      <c r="S636" s="24"/>
      <c r="T636" s="24"/>
      <c r="U636" s="24"/>
      <c r="V636" s="24"/>
      <c r="W636" s="24"/>
      <c r="X636" s="24"/>
      <c r="Y636" s="24"/>
      <c r="Z636" s="24"/>
    </row>
    <row r="637" spans="1:26" ht="15.75" customHeight="1">
      <c r="A637" s="24"/>
      <c r="B637" s="24"/>
      <c r="C637" s="24"/>
      <c r="D637" s="24"/>
      <c r="E637" s="24"/>
      <c r="F637" s="24"/>
      <c r="G637" s="3"/>
      <c r="H637" s="24"/>
      <c r="I637" s="24"/>
      <c r="J637" s="24"/>
      <c r="K637" s="24"/>
      <c r="L637" s="24"/>
      <c r="M637" s="24"/>
      <c r="N637" s="24"/>
      <c r="O637" s="24"/>
      <c r="P637" s="24"/>
      <c r="Q637" s="24"/>
      <c r="R637" s="24"/>
      <c r="S637" s="24"/>
      <c r="T637" s="24"/>
      <c r="U637" s="24"/>
      <c r="V637" s="24"/>
      <c r="W637" s="24"/>
      <c r="X637" s="24"/>
      <c r="Y637" s="24"/>
      <c r="Z637" s="24"/>
    </row>
    <row r="638" spans="1:26" ht="15.75" customHeight="1">
      <c r="A638" s="24"/>
      <c r="B638" s="24"/>
      <c r="C638" s="24"/>
      <c r="D638" s="24"/>
      <c r="E638" s="24"/>
      <c r="F638" s="24"/>
      <c r="G638" s="3"/>
      <c r="H638" s="24"/>
      <c r="I638" s="24"/>
      <c r="J638" s="24"/>
      <c r="K638" s="24"/>
      <c r="L638" s="24"/>
      <c r="M638" s="24"/>
      <c r="N638" s="24"/>
      <c r="O638" s="24"/>
      <c r="P638" s="24"/>
      <c r="Q638" s="24"/>
      <c r="R638" s="24"/>
      <c r="S638" s="24"/>
      <c r="T638" s="24"/>
      <c r="U638" s="24"/>
      <c r="V638" s="24"/>
      <c r="W638" s="24"/>
      <c r="X638" s="24"/>
      <c r="Y638" s="24"/>
      <c r="Z638" s="24"/>
    </row>
    <row r="639" spans="1:26" ht="15.75" customHeight="1">
      <c r="A639" s="24"/>
      <c r="B639" s="24"/>
      <c r="C639" s="24"/>
      <c r="D639" s="24"/>
      <c r="E639" s="24"/>
      <c r="F639" s="24"/>
      <c r="G639" s="3"/>
      <c r="H639" s="24"/>
      <c r="I639" s="24"/>
      <c r="J639" s="24"/>
      <c r="K639" s="24"/>
      <c r="L639" s="24"/>
      <c r="M639" s="24"/>
      <c r="N639" s="24"/>
      <c r="O639" s="24"/>
      <c r="P639" s="24"/>
      <c r="Q639" s="24"/>
      <c r="R639" s="24"/>
      <c r="S639" s="24"/>
      <c r="T639" s="24"/>
      <c r="U639" s="24"/>
      <c r="V639" s="24"/>
      <c r="W639" s="24"/>
      <c r="X639" s="24"/>
      <c r="Y639" s="24"/>
      <c r="Z639" s="24"/>
    </row>
    <row r="640" spans="1:26" ht="15.75" customHeight="1">
      <c r="A640" s="24"/>
      <c r="B640" s="24"/>
      <c r="C640" s="24"/>
      <c r="D640" s="24"/>
      <c r="E640" s="24"/>
      <c r="F640" s="24"/>
      <c r="G640" s="3"/>
      <c r="H640" s="24"/>
      <c r="I640" s="24"/>
      <c r="J640" s="24"/>
      <c r="K640" s="24"/>
      <c r="L640" s="24"/>
      <c r="M640" s="24"/>
      <c r="N640" s="24"/>
      <c r="O640" s="24"/>
      <c r="P640" s="24"/>
      <c r="Q640" s="24"/>
      <c r="R640" s="24"/>
      <c r="S640" s="24"/>
      <c r="T640" s="24"/>
      <c r="U640" s="24"/>
      <c r="V640" s="24"/>
      <c r="W640" s="24"/>
      <c r="X640" s="24"/>
      <c r="Y640" s="24"/>
      <c r="Z640" s="24"/>
    </row>
    <row r="641" spans="1:26" ht="15.75" customHeight="1">
      <c r="A641" s="24"/>
      <c r="B641" s="24"/>
      <c r="C641" s="24"/>
      <c r="D641" s="24"/>
      <c r="E641" s="24"/>
      <c r="F641" s="24"/>
      <c r="G641" s="3"/>
      <c r="H641" s="24"/>
      <c r="I641" s="24"/>
      <c r="J641" s="24"/>
      <c r="K641" s="24"/>
      <c r="L641" s="24"/>
      <c r="M641" s="24"/>
      <c r="N641" s="24"/>
      <c r="O641" s="24"/>
      <c r="P641" s="24"/>
      <c r="Q641" s="24"/>
      <c r="R641" s="24"/>
      <c r="S641" s="24"/>
      <c r="T641" s="24"/>
      <c r="U641" s="24"/>
      <c r="V641" s="24"/>
      <c r="W641" s="24"/>
      <c r="X641" s="24"/>
      <c r="Y641" s="24"/>
      <c r="Z641" s="24"/>
    </row>
    <row r="642" spans="1:26" ht="15.75" customHeight="1">
      <c r="A642" s="24"/>
      <c r="B642" s="24"/>
      <c r="C642" s="24"/>
      <c r="D642" s="24"/>
      <c r="E642" s="24"/>
      <c r="F642" s="24"/>
      <c r="G642" s="3"/>
      <c r="H642" s="24"/>
      <c r="I642" s="24"/>
      <c r="J642" s="24"/>
      <c r="K642" s="24"/>
      <c r="L642" s="24"/>
      <c r="M642" s="24"/>
      <c r="N642" s="24"/>
      <c r="O642" s="24"/>
      <c r="P642" s="24"/>
      <c r="Q642" s="24"/>
      <c r="R642" s="24"/>
      <c r="S642" s="24"/>
      <c r="T642" s="24"/>
      <c r="U642" s="24"/>
      <c r="V642" s="24"/>
      <c r="W642" s="24"/>
      <c r="X642" s="24"/>
      <c r="Y642" s="24"/>
      <c r="Z642" s="24"/>
    </row>
    <row r="643" spans="1:26" ht="15.75" customHeight="1">
      <c r="A643" s="24"/>
      <c r="B643" s="24"/>
      <c r="C643" s="24"/>
      <c r="D643" s="24"/>
      <c r="E643" s="24"/>
      <c r="F643" s="24"/>
      <c r="G643" s="3"/>
      <c r="H643" s="24"/>
      <c r="I643" s="24"/>
      <c r="J643" s="24"/>
      <c r="K643" s="24"/>
      <c r="L643" s="24"/>
      <c r="M643" s="24"/>
      <c r="N643" s="24"/>
      <c r="O643" s="24"/>
      <c r="P643" s="24"/>
      <c r="Q643" s="24"/>
      <c r="R643" s="24"/>
      <c r="S643" s="24"/>
      <c r="T643" s="24"/>
      <c r="U643" s="24"/>
      <c r="V643" s="24"/>
      <c r="W643" s="24"/>
      <c r="X643" s="24"/>
      <c r="Y643" s="24"/>
      <c r="Z643" s="24"/>
    </row>
    <row r="644" spans="1:26" ht="15.75" customHeight="1">
      <c r="A644" s="24"/>
      <c r="B644" s="24"/>
      <c r="C644" s="24"/>
      <c r="D644" s="24"/>
      <c r="E644" s="24"/>
      <c r="F644" s="24"/>
      <c r="G644" s="3"/>
      <c r="H644" s="24"/>
      <c r="I644" s="24"/>
      <c r="J644" s="24"/>
      <c r="K644" s="24"/>
      <c r="L644" s="24"/>
      <c r="M644" s="24"/>
      <c r="N644" s="24"/>
      <c r="O644" s="24"/>
      <c r="P644" s="24"/>
      <c r="Q644" s="24"/>
      <c r="R644" s="24"/>
      <c r="S644" s="24"/>
      <c r="T644" s="24"/>
      <c r="U644" s="24"/>
      <c r="V644" s="24"/>
      <c r="W644" s="24"/>
      <c r="X644" s="24"/>
      <c r="Y644" s="24"/>
      <c r="Z644" s="24"/>
    </row>
    <row r="645" spans="1:26" ht="15.75" customHeight="1">
      <c r="A645" s="24"/>
      <c r="B645" s="24"/>
      <c r="C645" s="24"/>
      <c r="D645" s="24"/>
      <c r="E645" s="24"/>
      <c r="F645" s="24"/>
      <c r="G645" s="3"/>
      <c r="H645" s="24"/>
      <c r="I645" s="24"/>
      <c r="J645" s="24"/>
      <c r="K645" s="24"/>
      <c r="L645" s="24"/>
      <c r="M645" s="24"/>
      <c r="N645" s="24"/>
      <c r="O645" s="24"/>
      <c r="P645" s="24"/>
      <c r="Q645" s="24"/>
      <c r="R645" s="24"/>
      <c r="S645" s="24"/>
      <c r="T645" s="24"/>
      <c r="U645" s="24"/>
      <c r="V645" s="24"/>
      <c r="W645" s="24"/>
      <c r="X645" s="24"/>
      <c r="Y645" s="24"/>
      <c r="Z645" s="24"/>
    </row>
    <row r="646" spans="1:26" ht="15.75" customHeight="1">
      <c r="A646" s="24"/>
      <c r="B646" s="24"/>
      <c r="C646" s="24"/>
      <c r="D646" s="24"/>
      <c r="E646" s="24"/>
      <c r="F646" s="24"/>
      <c r="G646" s="3"/>
      <c r="H646" s="24"/>
      <c r="I646" s="24"/>
      <c r="J646" s="24"/>
      <c r="K646" s="24"/>
      <c r="L646" s="24"/>
      <c r="M646" s="24"/>
      <c r="N646" s="24"/>
      <c r="O646" s="24"/>
      <c r="P646" s="24"/>
      <c r="Q646" s="24"/>
      <c r="R646" s="24"/>
      <c r="S646" s="24"/>
      <c r="T646" s="24"/>
      <c r="U646" s="24"/>
      <c r="V646" s="24"/>
      <c r="W646" s="24"/>
      <c r="X646" s="24"/>
      <c r="Y646" s="24"/>
      <c r="Z646" s="24"/>
    </row>
    <row r="647" spans="1:26" ht="15.75" customHeight="1">
      <c r="A647" s="24"/>
      <c r="B647" s="24"/>
      <c r="C647" s="24"/>
      <c r="D647" s="24"/>
      <c r="E647" s="24"/>
      <c r="F647" s="24"/>
      <c r="G647" s="3"/>
      <c r="H647" s="24"/>
      <c r="I647" s="24"/>
      <c r="J647" s="24"/>
      <c r="K647" s="24"/>
      <c r="L647" s="24"/>
      <c r="M647" s="24"/>
      <c r="N647" s="24"/>
      <c r="O647" s="24"/>
      <c r="P647" s="24"/>
      <c r="Q647" s="24"/>
      <c r="R647" s="24"/>
      <c r="S647" s="24"/>
      <c r="T647" s="24"/>
      <c r="U647" s="24"/>
      <c r="V647" s="24"/>
      <c r="W647" s="24"/>
      <c r="X647" s="24"/>
      <c r="Y647" s="24"/>
      <c r="Z647" s="24"/>
    </row>
    <row r="648" spans="1:26" ht="15.75" customHeight="1">
      <c r="A648" s="24"/>
      <c r="B648" s="24"/>
      <c r="C648" s="24"/>
      <c r="D648" s="24"/>
      <c r="E648" s="24"/>
      <c r="F648" s="24"/>
      <c r="G648" s="3"/>
      <c r="H648" s="24"/>
      <c r="I648" s="24"/>
      <c r="J648" s="24"/>
      <c r="K648" s="24"/>
      <c r="L648" s="24"/>
      <c r="M648" s="24"/>
      <c r="N648" s="24"/>
      <c r="O648" s="24"/>
      <c r="P648" s="24"/>
      <c r="Q648" s="24"/>
      <c r="R648" s="24"/>
      <c r="S648" s="24"/>
      <c r="T648" s="24"/>
      <c r="U648" s="24"/>
      <c r="V648" s="24"/>
      <c r="W648" s="24"/>
      <c r="X648" s="24"/>
      <c r="Y648" s="24"/>
      <c r="Z648" s="24"/>
    </row>
    <row r="649" spans="1:26" ht="15.75" customHeight="1">
      <c r="A649" s="24"/>
      <c r="B649" s="24"/>
      <c r="C649" s="24"/>
      <c r="D649" s="24"/>
      <c r="E649" s="24"/>
      <c r="F649" s="24"/>
      <c r="G649" s="3"/>
      <c r="H649" s="24"/>
      <c r="I649" s="24"/>
      <c r="J649" s="24"/>
      <c r="K649" s="24"/>
      <c r="L649" s="24"/>
      <c r="M649" s="24"/>
      <c r="N649" s="24"/>
      <c r="O649" s="24"/>
      <c r="P649" s="24"/>
      <c r="Q649" s="24"/>
      <c r="R649" s="24"/>
      <c r="S649" s="24"/>
      <c r="T649" s="24"/>
      <c r="U649" s="24"/>
      <c r="V649" s="24"/>
      <c r="W649" s="24"/>
      <c r="X649" s="24"/>
      <c r="Y649" s="24"/>
      <c r="Z649" s="24"/>
    </row>
    <row r="650" spans="1:26" ht="15.75" customHeight="1">
      <c r="A650" s="24"/>
      <c r="B650" s="24"/>
      <c r="C650" s="24"/>
      <c r="D650" s="24"/>
      <c r="E650" s="24"/>
      <c r="F650" s="24"/>
      <c r="G650" s="3"/>
      <c r="H650" s="24"/>
      <c r="I650" s="24"/>
      <c r="J650" s="24"/>
      <c r="K650" s="24"/>
      <c r="L650" s="24"/>
      <c r="M650" s="24"/>
      <c r="N650" s="24"/>
      <c r="O650" s="24"/>
      <c r="P650" s="24"/>
      <c r="Q650" s="24"/>
      <c r="R650" s="24"/>
      <c r="S650" s="24"/>
      <c r="T650" s="24"/>
      <c r="U650" s="24"/>
      <c r="V650" s="24"/>
      <c r="W650" s="24"/>
      <c r="X650" s="24"/>
      <c r="Y650" s="24"/>
      <c r="Z650" s="24"/>
    </row>
    <row r="651" spans="1:26" ht="15.75" customHeight="1">
      <c r="A651" s="24"/>
      <c r="B651" s="24"/>
      <c r="C651" s="24"/>
      <c r="D651" s="24"/>
      <c r="E651" s="24"/>
      <c r="F651" s="24"/>
      <c r="G651" s="3"/>
      <c r="H651" s="24"/>
      <c r="I651" s="24"/>
      <c r="J651" s="24"/>
      <c r="K651" s="24"/>
      <c r="L651" s="24"/>
      <c r="M651" s="24"/>
      <c r="N651" s="24"/>
      <c r="O651" s="24"/>
      <c r="P651" s="24"/>
      <c r="Q651" s="24"/>
      <c r="R651" s="24"/>
      <c r="S651" s="24"/>
      <c r="T651" s="24"/>
      <c r="U651" s="24"/>
      <c r="V651" s="24"/>
      <c r="W651" s="24"/>
      <c r="X651" s="24"/>
      <c r="Y651" s="24"/>
      <c r="Z651" s="24"/>
    </row>
    <row r="652" spans="1:26" ht="15.75" customHeight="1">
      <c r="A652" s="24"/>
      <c r="B652" s="24"/>
      <c r="C652" s="24"/>
      <c r="D652" s="24"/>
      <c r="E652" s="24"/>
      <c r="F652" s="24"/>
      <c r="G652" s="3"/>
      <c r="H652" s="24"/>
      <c r="I652" s="24"/>
      <c r="J652" s="24"/>
      <c r="K652" s="24"/>
      <c r="L652" s="24"/>
      <c r="M652" s="24"/>
      <c r="N652" s="24"/>
      <c r="O652" s="24"/>
      <c r="P652" s="24"/>
      <c r="Q652" s="24"/>
      <c r="R652" s="24"/>
      <c r="S652" s="24"/>
      <c r="T652" s="24"/>
      <c r="U652" s="24"/>
      <c r="V652" s="24"/>
      <c r="W652" s="24"/>
      <c r="X652" s="24"/>
      <c r="Y652" s="24"/>
      <c r="Z652" s="24"/>
    </row>
    <row r="653" spans="1:26" ht="15.75" customHeight="1">
      <c r="A653" s="24"/>
      <c r="B653" s="24"/>
      <c r="C653" s="24"/>
      <c r="D653" s="24"/>
      <c r="E653" s="24"/>
      <c r="F653" s="24"/>
      <c r="G653" s="3"/>
      <c r="H653" s="24"/>
      <c r="I653" s="24"/>
      <c r="J653" s="24"/>
      <c r="K653" s="24"/>
      <c r="L653" s="24"/>
      <c r="M653" s="24"/>
      <c r="N653" s="24"/>
      <c r="O653" s="24"/>
      <c r="P653" s="24"/>
      <c r="Q653" s="24"/>
      <c r="R653" s="24"/>
      <c r="S653" s="24"/>
      <c r="T653" s="24"/>
      <c r="U653" s="24"/>
      <c r="V653" s="24"/>
      <c r="W653" s="24"/>
      <c r="X653" s="24"/>
      <c r="Y653" s="24"/>
      <c r="Z653" s="24"/>
    </row>
    <row r="654" spans="1:26" ht="15.75" customHeight="1">
      <c r="A654" s="24"/>
      <c r="B654" s="24"/>
      <c r="C654" s="24"/>
      <c r="D654" s="24"/>
      <c r="E654" s="24"/>
      <c r="F654" s="24"/>
      <c r="G654" s="3"/>
      <c r="H654" s="24"/>
      <c r="I654" s="24"/>
      <c r="J654" s="24"/>
      <c r="K654" s="24"/>
      <c r="L654" s="24"/>
      <c r="M654" s="24"/>
      <c r="N654" s="24"/>
      <c r="O654" s="24"/>
      <c r="P654" s="24"/>
      <c r="Q654" s="24"/>
      <c r="R654" s="24"/>
      <c r="S654" s="24"/>
      <c r="T654" s="24"/>
      <c r="U654" s="24"/>
      <c r="V654" s="24"/>
      <c r="W654" s="24"/>
      <c r="X654" s="24"/>
      <c r="Y654" s="24"/>
      <c r="Z654" s="24"/>
    </row>
    <row r="655" spans="1:26" ht="15.75" customHeight="1">
      <c r="A655" s="24"/>
      <c r="B655" s="24"/>
      <c r="C655" s="24"/>
      <c r="D655" s="24"/>
      <c r="E655" s="24"/>
      <c r="F655" s="24"/>
      <c r="G655" s="3"/>
      <c r="H655" s="24"/>
      <c r="I655" s="24"/>
      <c r="J655" s="24"/>
      <c r="K655" s="24"/>
      <c r="L655" s="24"/>
      <c r="M655" s="24"/>
      <c r="N655" s="24"/>
      <c r="O655" s="24"/>
      <c r="P655" s="24"/>
      <c r="Q655" s="24"/>
      <c r="R655" s="24"/>
      <c r="S655" s="24"/>
      <c r="T655" s="24"/>
      <c r="U655" s="24"/>
      <c r="V655" s="24"/>
      <c r="W655" s="24"/>
      <c r="X655" s="24"/>
      <c r="Y655" s="24"/>
      <c r="Z655" s="24"/>
    </row>
    <row r="656" spans="1:26" ht="15.75" customHeight="1">
      <c r="A656" s="24"/>
      <c r="B656" s="24"/>
      <c r="C656" s="24"/>
      <c r="D656" s="24"/>
      <c r="E656" s="24"/>
      <c r="F656" s="24"/>
      <c r="G656" s="3"/>
      <c r="H656" s="24"/>
      <c r="I656" s="24"/>
      <c r="J656" s="24"/>
      <c r="K656" s="24"/>
      <c r="L656" s="24"/>
      <c r="M656" s="24"/>
      <c r="N656" s="24"/>
      <c r="O656" s="24"/>
      <c r="P656" s="24"/>
      <c r="Q656" s="24"/>
      <c r="R656" s="24"/>
      <c r="S656" s="24"/>
      <c r="T656" s="24"/>
      <c r="U656" s="24"/>
      <c r="V656" s="24"/>
      <c r="W656" s="24"/>
      <c r="X656" s="24"/>
      <c r="Y656" s="24"/>
      <c r="Z656" s="24"/>
    </row>
    <row r="657" spans="1:26" ht="15.75" customHeight="1">
      <c r="A657" s="24"/>
      <c r="B657" s="24"/>
      <c r="C657" s="24"/>
      <c r="D657" s="24"/>
      <c r="E657" s="24"/>
      <c r="F657" s="24"/>
      <c r="G657" s="3"/>
      <c r="H657" s="24"/>
      <c r="I657" s="24"/>
      <c r="J657" s="24"/>
      <c r="K657" s="24"/>
      <c r="L657" s="24"/>
      <c r="M657" s="24"/>
      <c r="N657" s="24"/>
      <c r="O657" s="24"/>
      <c r="P657" s="24"/>
      <c r="Q657" s="24"/>
      <c r="R657" s="24"/>
      <c r="S657" s="24"/>
      <c r="T657" s="24"/>
      <c r="U657" s="24"/>
      <c r="V657" s="24"/>
      <c r="W657" s="24"/>
      <c r="X657" s="24"/>
      <c r="Y657" s="24"/>
      <c r="Z657" s="24"/>
    </row>
    <row r="658" spans="1:26" ht="15.75" customHeight="1">
      <c r="A658" s="24"/>
      <c r="B658" s="24"/>
      <c r="C658" s="24"/>
      <c r="D658" s="24"/>
      <c r="E658" s="24"/>
      <c r="F658" s="24"/>
      <c r="G658" s="3"/>
      <c r="H658" s="24"/>
      <c r="I658" s="24"/>
      <c r="J658" s="24"/>
      <c r="K658" s="24"/>
      <c r="L658" s="24"/>
      <c r="M658" s="24"/>
      <c r="N658" s="24"/>
      <c r="O658" s="24"/>
      <c r="P658" s="24"/>
      <c r="Q658" s="24"/>
      <c r="R658" s="24"/>
      <c r="S658" s="24"/>
      <c r="T658" s="24"/>
      <c r="U658" s="24"/>
      <c r="V658" s="24"/>
      <c r="W658" s="24"/>
      <c r="X658" s="24"/>
      <c r="Y658" s="24"/>
      <c r="Z658" s="24"/>
    </row>
    <row r="659" spans="1:26" ht="15.75" customHeight="1">
      <c r="A659" s="24"/>
      <c r="B659" s="24"/>
      <c r="C659" s="24"/>
      <c r="D659" s="24"/>
      <c r="E659" s="24"/>
      <c r="F659" s="24"/>
      <c r="G659" s="3"/>
      <c r="H659" s="24"/>
      <c r="I659" s="24"/>
      <c r="J659" s="24"/>
      <c r="K659" s="24"/>
      <c r="L659" s="24"/>
      <c r="M659" s="24"/>
      <c r="N659" s="24"/>
      <c r="O659" s="24"/>
      <c r="P659" s="24"/>
      <c r="Q659" s="24"/>
      <c r="R659" s="24"/>
      <c r="S659" s="24"/>
      <c r="T659" s="24"/>
      <c r="U659" s="24"/>
      <c r="V659" s="24"/>
      <c r="W659" s="24"/>
      <c r="X659" s="24"/>
      <c r="Y659" s="24"/>
      <c r="Z659" s="24"/>
    </row>
    <row r="660" spans="1:26" ht="15.75" customHeight="1">
      <c r="A660" s="24"/>
      <c r="B660" s="24"/>
      <c r="C660" s="24"/>
      <c r="D660" s="24"/>
      <c r="E660" s="24"/>
      <c r="F660" s="24"/>
      <c r="G660" s="3"/>
      <c r="H660" s="24"/>
      <c r="I660" s="24"/>
      <c r="J660" s="24"/>
      <c r="K660" s="24"/>
      <c r="L660" s="24"/>
      <c r="M660" s="24"/>
      <c r="N660" s="24"/>
      <c r="O660" s="24"/>
      <c r="P660" s="24"/>
      <c r="Q660" s="24"/>
      <c r="R660" s="24"/>
      <c r="S660" s="24"/>
      <c r="T660" s="24"/>
      <c r="U660" s="24"/>
      <c r="V660" s="24"/>
      <c r="W660" s="24"/>
      <c r="X660" s="24"/>
      <c r="Y660" s="24"/>
      <c r="Z660" s="24"/>
    </row>
    <row r="661" spans="1:26" ht="15.75" customHeight="1">
      <c r="A661" s="24"/>
      <c r="B661" s="24"/>
      <c r="C661" s="24"/>
      <c r="D661" s="24"/>
      <c r="E661" s="24"/>
      <c r="F661" s="24"/>
      <c r="G661" s="3"/>
      <c r="H661" s="24"/>
      <c r="I661" s="24"/>
      <c r="J661" s="24"/>
      <c r="K661" s="24"/>
      <c r="L661" s="24"/>
      <c r="M661" s="24"/>
      <c r="N661" s="24"/>
      <c r="O661" s="24"/>
      <c r="P661" s="24"/>
      <c r="Q661" s="24"/>
      <c r="R661" s="24"/>
      <c r="S661" s="24"/>
      <c r="T661" s="24"/>
      <c r="U661" s="24"/>
      <c r="V661" s="24"/>
      <c r="W661" s="24"/>
      <c r="X661" s="24"/>
      <c r="Y661" s="24"/>
      <c r="Z661" s="24"/>
    </row>
    <row r="662" spans="1:26" ht="15.75" customHeight="1">
      <c r="A662" s="24"/>
      <c r="B662" s="24"/>
      <c r="C662" s="24"/>
      <c r="D662" s="24"/>
      <c r="E662" s="24"/>
      <c r="F662" s="24"/>
      <c r="G662" s="3"/>
      <c r="H662" s="24"/>
      <c r="I662" s="24"/>
      <c r="J662" s="24"/>
      <c r="K662" s="24"/>
      <c r="L662" s="24"/>
      <c r="M662" s="24"/>
      <c r="N662" s="24"/>
      <c r="O662" s="24"/>
      <c r="P662" s="24"/>
      <c r="Q662" s="24"/>
      <c r="R662" s="24"/>
      <c r="S662" s="24"/>
      <c r="T662" s="24"/>
      <c r="U662" s="24"/>
      <c r="V662" s="24"/>
      <c r="W662" s="24"/>
      <c r="X662" s="24"/>
      <c r="Y662" s="24"/>
      <c r="Z662" s="24"/>
    </row>
    <row r="663" spans="1:26" ht="15.75" customHeight="1">
      <c r="A663" s="24"/>
      <c r="B663" s="24"/>
      <c r="C663" s="24"/>
      <c r="D663" s="24"/>
      <c r="E663" s="24"/>
      <c r="F663" s="24"/>
      <c r="G663" s="3"/>
      <c r="H663" s="24"/>
      <c r="I663" s="24"/>
      <c r="J663" s="24"/>
      <c r="K663" s="24"/>
      <c r="L663" s="24"/>
      <c r="M663" s="24"/>
      <c r="N663" s="24"/>
      <c r="O663" s="24"/>
      <c r="P663" s="24"/>
      <c r="Q663" s="24"/>
      <c r="R663" s="24"/>
      <c r="S663" s="24"/>
      <c r="T663" s="24"/>
      <c r="U663" s="24"/>
      <c r="V663" s="24"/>
      <c r="W663" s="24"/>
      <c r="X663" s="24"/>
      <c r="Y663" s="24"/>
      <c r="Z663" s="24"/>
    </row>
    <row r="664" spans="1:26" ht="15.75" customHeight="1">
      <c r="A664" s="24"/>
      <c r="B664" s="24"/>
      <c r="C664" s="24"/>
      <c r="D664" s="24"/>
      <c r="E664" s="24"/>
      <c r="F664" s="24"/>
      <c r="G664" s="3"/>
      <c r="H664" s="24"/>
      <c r="I664" s="24"/>
      <c r="J664" s="24"/>
      <c r="K664" s="24"/>
      <c r="L664" s="24"/>
      <c r="M664" s="24"/>
      <c r="N664" s="24"/>
      <c r="O664" s="24"/>
      <c r="P664" s="24"/>
      <c r="Q664" s="24"/>
      <c r="R664" s="24"/>
      <c r="S664" s="24"/>
      <c r="T664" s="24"/>
      <c r="U664" s="24"/>
      <c r="V664" s="24"/>
      <c r="W664" s="24"/>
      <c r="X664" s="24"/>
      <c r="Y664" s="24"/>
      <c r="Z664" s="24"/>
    </row>
    <row r="665" spans="1:26" ht="15.75" customHeight="1">
      <c r="A665" s="24"/>
      <c r="B665" s="24"/>
      <c r="C665" s="24"/>
      <c r="D665" s="24"/>
      <c r="E665" s="24"/>
      <c r="F665" s="24"/>
      <c r="G665" s="3"/>
      <c r="H665" s="24"/>
      <c r="I665" s="24"/>
      <c r="J665" s="24"/>
      <c r="K665" s="24"/>
      <c r="L665" s="24"/>
      <c r="M665" s="24"/>
      <c r="N665" s="24"/>
      <c r="O665" s="24"/>
      <c r="P665" s="24"/>
      <c r="Q665" s="24"/>
      <c r="R665" s="24"/>
      <c r="S665" s="24"/>
      <c r="T665" s="24"/>
      <c r="U665" s="24"/>
      <c r="V665" s="24"/>
      <c r="W665" s="24"/>
      <c r="X665" s="24"/>
      <c r="Y665" s="24"/>
      <c r="Z665" s="24"/>
    </row>
    <row r="666" spans="1:26" ht="15.75" customHeight="1">
      <c r="A666" s="24"/>
      <c r="B666" s="24"/>
      <c r="C666" s="24"/>
      <c r="D666" s="24"/>
      <c r="E666" s="24"/>
      <c r="F666" s="24"/>
      <c r="G666" s="3"/>
      <c r="H666" s="24"/>
      <c r="I666" s="24"/>
      <c r="J666" s="24"/>
      <c r="K666" s="24"/>
      <c r="L666" s="24"/>
      <c r="M666" s="24"/>
      <c r="N666" s="24"/>
      <c r="O666" s="24"/>
      <c r="P666" s="24"/>
      <c r="Q666" s="24"/>
      <c r="R666" s="24"/>
      <c r="S666" s="24"/>
      <c r="T666" s="24"/>
      <c r="U666" s="24"/>
      <c r="V666" s="24"/>
      <c r="W666" s="24"/>
      <c r="X666" s="24"/>
      <c r="Y666" s="24"/>
      <c r="Z666" s="24"/>
    </row>
    <row r="667" spans="1:26" ht="15.75" customHeight="1">
      <c r="A667" s="24"/>
      <c r="B667" s="24"/>
      <c r="C667" s="24"/>
      <c r="D667" s="24"/>
      <c r="E667" s="24"/>
      <c r="F667" s="24"/>
      <c r="G667" s="3"/>
      <c r="H667" s="24"/>
      <c r="I667" s="24"/>
      <c r="J667" s="24"/>
      <c r="K667" s="24"/>
      <c r="L667" s="24"/>
      <c r="M667" s="24"/>
      <c r="N667" s="24"/>
      <c r="O667" s="24"/>
      <c r="P667" s="24"/>
      <c r="Q667" s="24"/>
      <c r="R667" s="24"/>
      <c r="S667" s="24"/>
      <c r="T667" s="24"/>
      <c r="U667" s="24"/>
      <c r="V667" s="24"/>
      <c r="W667" s="24"/>
      <c r="X667" s="24"/>
      <c r="Y667" s="24"/>
      <c r="Z667" s="24"/>
    </row>
    <row r="668" spans="1:26" ht="15.75" customHeight="1">
      <c r="A668" s="24"/>
      <c r="B668" s="24"/>
      <c r="C668" s="24"/>
      <c r="D668" s="24"/>
      <c r="E668" s="24"/>
      <c r="F668" s="24"/>
      <c r="G668" s="3"/>
      <c r="H668" s="24"/>
      <c r="I668" s="24"/>
      <c r="J668" s="24"/>
      <c r="K668" s="24"/>
      <c r="L668" s="24"/>
      <c r="M668" s="24"/>
      <c r="N668" s="24"/>
      <c r="O668" s="24"/>
      <c r="P668" s="24"/>
      <c r="Q668" s="24"/>
      <c r="R668" s="24"/>
      <c r="S668" s="24"/>
      <c r="T668" s="24"/>
      <c r="U668" s="24"/>
      <c r="V668" s="24"/>
      <c r="W668" s="24"/>
      <c r="X668" s="24"/>
      <c r="Y668" s="24"/>
      <c r="Z668" s="24"/>
    </row>
    <row r="669" spans="1:26" ht="15.75" customHeight="1">
      <c r="A669" s="24"/>
      <c r="B669" s="24"/>
      <c r="C669" s="24"/>
      <c r="D669" s="24"/>
      <c r="E669" s="24"/>
      <c r="F669" s="24"/>
      <c r="G669" s="3"/>
      <c r="H669" s="24"/>
      <c r="I669" s="24"/>
      <c r="J669" s="24"/>
      <c r="K669" s="24"/>
      <c r="L669" s="24"/>
      <c r="M669" s="24"/>
      <c r="N669" s="24"/>
      <c r="O669" s="24"/>
      <c r="P669" s="24"/>
      <c r="Q669" s="24"/>
      <c r="R669" s="24"/>
      <c r="S669" s="24"/>
      <c r="T669" s="24"/>
      <c r="U669" s="24"/>
      <c r="V669" s="24"/>
      <c r="W669" s="24"/>
      <c r="X669" s="24"/>
      <c r="Y669" s="24"/>
      <c r="Z669" s="24"/>
    </row>
    <row r="670" spans="1:26" ht="15.75" customHeight="1">
      <c r="A670" s="24"/>
      <c r="B670" s="24"/>
      <c r="C670" s="24"/>
      <c r="D670" s="24"/>
      <c r="E670" s="24"/>
      <c r="F670" s="24"/>
      <c r="G670" s="3"/>
      <c r="H670" s="24"/>
      <c r="I670" s="24"/>
      <c r="J670" s="24"/>
      <c r="K670" s="24"/>
      <c r="L670" s="24"/>
      <c r="M670" s="24"/>
      <c r="N670" s="24"/>
      <c r="O670" s="24"/>
      <c r="P670" s="24"/>
      <c r="Q670" s="24"/>
      <c r="R670" s="24"/>
      <c r="S670" s="24"/>
      <c r="T670" s="24"/>
      <c r="U670" s="24"/>
      <c r="V670" s="24"/>
      <c r="W670" s="24"/>
      <c r="X670" s="24"/>
      <c r="Y670" s="24"/>
      <c r="Z670" s="24"/>
    </row>
    <row r="671" spans="1:26" ht="15.75" customHeight="1">
      <c r="A671" s="24"/>
      <c r="B671" s="24"/>
      <c r="C671" s="24"/>
      <c r="D671" s="24"/>
      <c r="E671" s="24"/>
      <c r="F671" s="24"/>
      <c r="G671" s="3"/>
      <c r="H671" s="24"/>
      <c r="I671" s="24"/>
      <c r="J671" s="24"/>
      <c r="K671" s="24"/>
      <c r="L671" s="24"/>
      <c r="M671" s="24"/>
      <c r="N671" s="24"/>
      <c r="O671" s="24"/>
      <c r="P671" s="24"/>
      <c r="Q671" s="24"/>
      <c r="R671" s="24"/>
      <c r="S671" s="24"/>
      <c r="T671" s="24"/>
      <c r="U671" s="24"/>
      <c r="V671" s="24"/>
      <c r="W671" s="24"/>
      <c r="X671" s="24"/>
      <c r="Y671" s="24"/>
      <c r="Z671" s="24"/>
    </row>
    <row r="672" spans="1:26" ht="15.75" customHeight="1">
      <c r="A672" s="24"/>
      <c r="B672" s="24"/>
      <c r="C672" s="24"/>
      <c r="D672" s="24"/>
      <c r="E672" s="24"/>
      <c r="F672" s="24"/>
      <c r="G672" s="3"/>
      <c r="H672" s="24"/>
      <c r="I672" s="24"/>
      <c r="J672" s="24"/>
      <c r="K672" s="24"/>
      <c r="L672" s="24"/>
      <c r="M672" s="24"/>
      <c r="N672" s="24"/>
      <c r="O672" s="24"/>
      <c r="P672" s="24"/>
      <c r="Q672" s="24"/>
      <c r="R672" s="24"/>
      <c r="S672" s="24"/>
      <c r="T672" s="24"/>
      <c r="U672" s="24"/>
      <c r="V672" s="24"/>
      <c r="W672" s="24"/>
      <c r="X672" s="24"/>
      <c r="Y672" s="24"/>
      <c r="Z672" s="24"/>
    </row>
    <row r="673" spans="1:26" ht="15.75" customHeight="1">
      <c r="A673" s="24"/>
      <c r="B673" s="24"/>
      <c r="C673" s="24"/>
      <c r="D673" s="24"/>
      <c r="E673" s="24"/>
      <c r="F673" s="24"/>
      <c r="G673" s="3"/>
      <c r="H673" s="24"/>
      <c r="I673" s="24"/>
      <c r="J673" s="24"/>
      <c r="K673" s="24"/>
      <c r="L673" s="24"/>
      <c r="M673" s="24"/>
      <c r="N673" s="24"/>
      <c r="O673" s="24"/>
      <c r="P673" s="24"/>
      <c r="Q673" s="24"/>
      <c r="R673" s="24"/>
      <c r="S673" s="24"/>
      <c r="T673" s="24"/>
      <c r="U673" s="24"/>
      <c r="V673" s="24"/>
      <c r="W673" s="24"/>
      <c r="X673" s="24"/>
      <c r="Y673" s="24"/>
      <c r="Z673" s="24"/>
    </row>
    <row r="674" spans="1:26" ht="15.75" customHeight="1">
      <c r="A674" s="24"/>
      <c r="B674" s="24"/>
      <c r="C674" s="24"/>
      <c r="D674" s="24"/>
      <c r="E674" s="24"/>
      <c r="F674" s="24"/>
      <c r="G674" s="3"/>
      <c r="H674" s="24"/>
      <c r="I674" s="24"/>
      <c r="J674" s="24"/>
      <c r="K674" s="24"/>
      <c r="L674" s="24"/>
      <c r="M674" s="24"/>
      <c r="N674" s="24"/>
      <c r="O674" s="24"/>
      <c r="P674" s="24"/>
      <c r="Q674" s="24"/>
      <c r="R674" s="24"/>
      <c r="S674" s="24"/>
      <c r="T674" s="24"/>
      <c r="U674" s="24"/>
      <c r="V674" s="24"/>
      <c r="W674" s="24"/>
      <c r="X674" s="24"/>
      <c r="Y674" s="24"/>
      <c r="Z674" s="24"/>
    </row>
    <row r="675" spans="1:26" ht="15.75" customHeight="1">
      <c r="A675" s="24"/>
      <c r="B675" s="24"/>
      <c r="C675" s="24"/>
      <c r="D675" s="24"/>
      <c r="E675" s="24"/>
      <c r="F675" s="24"/>
      <c r="G675" s="3"/>
      <c r="H675" s="24"/>
      <c r="I675" s="24"/>
      <c r="J675" s="24"/>
      <c r="K675" s="24"/>
      <c r="L675" s="24"/>
      <c r="M675" s="24"/>
      <c r="N675" s="24"/>
      <c r="O675" s="24"/>
      <c r="P675" s="24"/>
      <c r="Q675" s="24"/>
      <c r="R675" s="24"/>
      <c r="S675" s="24"/>
      <c r="T675" s="24"/>
      <c r="U675" s="24"/>
      <c r="V675" s="24"/>
      <c r="W675" s="24"/>
      <c r="X675" s="24"/>
      <c r="Y675" s="24"/>
      <c r="Z675" s="24"/>
    </row>
    <row r="676" spans="1:26" ht="15.75" customHeight="1">
      <c r="A676" s="24"/>
      <c r="B676" s="24"/>
      <c r="C676" s="24"/>
      <c r="D676" s="24"/>
      <c r="E676" s="24"/>
      <c r="F676" s="24"/>
      <c r="G676" s="3"/>
      <c r="H676" s="24"/>
      <c r="I676" s="24"/>
      <c r="J676" s="24"/>
      <c r="K676" s="24"/>
      <c r="L676" s="24"/>
      <c r="M676" s="24"/>
      <c r="N676" s="24"/>
      <c r="O676" s="24"/>
      <c r="P676" s="24"/>
      <c r="Q676" s="24"/>
      <c r="R676" s="24"/>
      <c r="S676" s="24"/>
      <c r="T676" s="24"/>
      <c r="U676" s="24"/>
      <c r="V676" s="24"/>
      <c r="W676" s="24"/>
      <c r="X676" s="24"/>
      <c r="Y676" s="24"/>
      <c r="Z676" s="24"/>
    </row>
    <row r="677" spans="1:26" ht="15.75" customHeight="1">
      <c r="A677" s="24"/>
      <c r="B677" s="24"/>
      <c r="C677" s="24"/>
      <c r="D677" s="24"/>
      <c r="E677" s="24"/>
      <c r="F677" s="24"/>
      <c r="G677" s="3"/>
      <c r="H677" s="24"/>
      <c r="I677" s="24"/>
      <c r="J677" s="24"/>
      <c r="K677" s="24"/>
      <c r="L677" s="24"/>
      <c r="M677" s="24"/>
      <c r="N677" s="24"/>
      <c r="O677" s="24"/>
      <c r="P677" s="24"/>
      <c r="Q677" s="24"/>
      <c r="R677" s="24"/>
      <c r="S677" s="24"/>
      <c r="T677" s="24"/>
      <c r="U677" s="24"/>
      <c r="V677" s="24"/>
      <c r="W677" s="24"/>
      <c r="X677" s="24"/>
      <c r="Y677" s="24"/>
      <c r="Z677" s="24"/>
    </row>
    <row r="678" spans="1:26" ht="15.75" customHeight="1">
      <c r="A678" s="24"/>
      <c r="B678" s="24"/>
      <c r="C678" s="24"/>
      <c r="D678" s="24"/>
      <c r="E678" s="24"/>
      <c r="F678" s="24"/>
      <c r="G678" s="3"/>
      <c r="H678" s="24"/>
      <c r="I678" s="24"/>
      <c r="J678" s="24"/>
      <c r="K678" s="24"/>
      <c r="L678" s="24"/>
      <c r="M678" s="24"/>
      <c r="N678" s="24"/>
      <c r="O678" s="24"/>
      <c r="P678" s="24"/>
      <c r="Q678" s="24"/>
      <c r="R678" s="24"/>
      <c r="S678" s="24"/>
      <c r="T678" s="24"/>
      <c r="U678" s="24"/>
      <c r="V678" s="24"/>
      <c r="W678" s="24"/>
      <c r="X678" s="24"/>
      <c r="Y678" s="24"/>
      <c r="Z678" s="24"/>
    </row>
    <row r="679" spans="1:26" ht="15.75" customHeight="1">
      <c r="A679" s="24"/>
      <c r="B679" s="24"/>
      <c r="C679" s="24"/>
      <c r="D679" s="24"/>
      <c r="E679" s="24"/>
      <c r="F679" s="24"/>
      <c r="G679" s="3"/>
      <c r="H679" s="24"/>
      <c r="I679" s="24"/>
      <c r="J679" s="24"/>
      <c r="K679" s="24"/>
      <c r="L679" s="24"/>
      <c r="M679" s="24"/>
      <c r="N679" s="24"/>
      <c r="O679" s="24"/>
      <c r="P679" s="24"/>
      <c r="Q679" s="24"/>
      <c r="R679" s="24"/>
      <c r="S679" s="24"/>
      <c r="T679" s="24"/>
      <c r="U679" s="24"/>
      <c r="V679" s="24"/>
      <c r="W679" s="24"/>
      <c r="X679" s="24"/>
      <c r="Y679" s="24"/>
      <c r="Z679" s="24"/>
    </row>
    <row r="680" spans="1:26" ht="15.75" customHeight="1">
      <c r="A680" s="24"/>
      <c r="B680" s="24"/>
      <c r="C680" s="24"/>
      <c r="D680" s="24"/>
      <c r="E680" s="24"/>
      <c r="F680" s="24"/>
      <c r="G680" s="3"/>
      <c r="H680" s="24"/>
      <c r="I680" s="24"/>
      <c r="J680" s="24"/>
      <c r="K680" s="24"/>
      <c r="L680" s="24"/>
      <c r="M680" s="24"/>
      <c r="N680" s="24"/>
      <c r="O680" s="24"/>
      <c r="P680" s="24"/>
      <c r="Q680" s="24"/>
      <c r="R680" s="24"/>
      <c r="S680" s="24"/>
      <c r="T680" s="24"/>
      <c r="U680" s="24"/>
      <c r="V680" s="24"/>
      <c r="W680" s="24"/>
      <c r="X680" s="24"/>
      <c r="Y680" s="24"/>
      <c r="Z680" s="24"/>
    </row>
    <row r="681" spans="1:26" ht="15.75" customHeight="1">
      <c r="A681" s="24"/>
      <c r="B681" s="24"/>
      <c r="C681" s="24"/>
      <c r="D681" s="24"/>
      <c r="E681" s="24"/>
      <c r="F681" s="24"/>
      <c r="G681" s="3"/>
      <c r="H681" s="24"/>
      <c r="I681" s="24"/>
      <c r="J681" s="24"/>
      <c r="K681" s="24"/>
      <c r="L681" s="24"/>
      <c r="M681" s="24"/>
      <c r="N681" s="24"/>
      <c r="O681" s="24"/>
      <c r="P681" s="24"/>
      <c r="Q681" s="24"/>
      <c r="R681" s="24"/>
      <c r="S681" s="24"/>
      <c r="T681" s="24"/>
      <c r="U681" s="24"/>
      <c r="V681" s="24"/>
      <c r="W681" s="24"/>
      <c r="X681" s="24"/>
      <c r="Y681" s="24"/>
      <c r="Z681" s="24"/>
    </row>
    <row r="682" spans="1:26" ht="15.75" customHeight="1">
      <c r="A682" s="24"/>
      <c r="B682" s="24"/>
      <c r="C682" s="24"/>
      <c r="D682" s="24"/>
      <c r="E682" s="24"/>
      <c r="F682" s="24"/>
      <c r="G682" s="3"/>
      <c r="H682" s="24"/>
      <c r="I682" s="24"/>
      <c r="J682" s="24"/>
      <c r="K682" s="24"/>
      <c r="L682" s="24"/>
      <c r="M682" s="24"/>
      <c r="N682" s="24"/>
      <c r="O682" s="24"/>
      <c r="P682" s="24"/>
      <c r="Q682" s="24"/>
      <c r="R682" s="24"/>
      <c r="S682" s="24"/>
      <c r="T682" s="24"/>
      <c r="U682" s="24"/>
      <c r="V682" s="24"/>
      <c r="W682" s="24"/>
      <c r="X682" s="24"/>
      <c r="Y682" s="24"/>
      <c r="Z682" s="24"/>
    </row>
    <row r="683" spans="1:26" ht="15.75" customHeight="1">
      <c r="A683" s="24"/>
      <c r="B683" s="24"/>
      <c r="C683" s="24"/>
      <c r="D683" s="24"/>
      <c r="E683" s="24"/>
      <c r="F683" s="24"/>
      <c r="G683" s="3"/>
      <c r="H683" s="24"/>
      <c r="I683" s="24"/>
      <c r="J683" s="24"/>
      <c r="K683" s="24"/>
      <c r="L683" s="24"/>
      <c r="M683" s="24"/>
      <c r="N683" s="24"/>
      <c r="O683" s="24"/>
      <c r="P683" s="24"/>
      <c r="Q683" s="24"/>
      <c r="R683" s="24"/>
      <c r="S683" s="24"/>
      <c r="T683" s="24"/>
      <c r="U683" s="24"/>
      <c r="V683" s="24"/>
      <c r="W683" s="24"/>
      <c r="X683" s="24"/>
      <c r="Y683" s="24"/>
      <c r="Z683" s="24"/>
    </row>
    <row r="684" spans="1:26" ht="15.75" customHeight="1">
      <c r="A684" s="24"/>
      <c r="B684" s="24"/>
      <c r="C684" s="24"/>
      <c r="D684" s="24"/>
      <c r="E684" s="24"/>
      <c r="F684" s="24"/>
      <c r="G684" s="3"/>
      <c r="H684" s="24"/>
      <c r="I684" s="24"/>
      <c r="J684" s="24"/>
      <c r="K684" s="24"/>
      <c r="L684" s="24"/>
      <c r="M684" s="24"/>
      <c r="N684" s="24"/>
      <c r="O684" s="24"/>
      <c r="P684" s="24"/>
      <c r="Q684" s="24"/>
      <c r="R684" s="24"/>
      <c r="S684" s="24"/>
      <c r="T684" s="24"/>
      <c r="U684" s="24"/>
      <c r="V684" s="24"/>
      <c r="W684" s="24"/>
      <c r="X684" s="24"/>
      <c r="Y684" s="24"/>
      <c r="Z684" s="24"/>
    </row>
    <row r="685" spans="1:26" ht="15.75" customHeight="1">
      <c r="A685" s="24"/>
      <c r="B685" s="24"/>
      <c r="C685" s="24"/>
      <c r="D685" s="24"/>
      <c r="E685" s="24"/>
      <c r="F685" s="24"/>
      <c r="G685" s="3"/>
      <c r="H685" s="24"/>
      <c r="I685" s="24"/>
      <c r="J685" s="24"/>
      <c r="K685" s="24"/>
      <c r="L685" s="24"/>
      <c r="M685" s="24"/>
      <c r="N685" s="24"/>
      <c r="O685" s="24"/>
      <c r="P685" s="24"/>
      <c r="Q685" s="24"/>
      <c r="R685" s="24"/>
      <c r="S685" s="24"/>
      <c r="T685" s="24"/>
      <c r="U685" s="24"/>
      <c r="V685" s="24"/>
      <c r="W685" s="24"/>
      <c r="X685" s="24"/>
      <c r="Y685" s="24"/>
      <c r="Z685" s="24"/>
    </row>
    <row r="686" spans="1:26" ht="15.75" customHeight="1">
      <c r="A686" s="24"/>
      <c r="B686" s="24"/>
      <c r="C686" s="24"/>
      <c r="D686" s="24"/>
      <c r="E686" s="24"/>
      <c r="F686" s="24"/>
      <c r="G686" s="3"/>
      <c r="H686" s="24"/>
      <c r="I686" s="24"/>
      <c r="J686" s="24"/>
      <c r="K686" s="24"/>
      <c r="L686" s="24"/>
      <c r="M686" s="24"/>
      <c r="N686" s="24"/>
      <c r="O686" s="24"/>
      <c r="P686" s="24"/>
      <c r="Q686" s="24"/>
      <c r="R686" s="24"/>
      <c r="S686" s="24"/>
      <c r="T686" s="24"/>
      <c r="U686" s="24"/>
      <c r="V686" s="24"/>
      <c r="W686" s="24"/>
      <c r="X686" s="24"/>
      <c r="Y686" s="24"/>
      <c r="Z686" s="24"/>
    </row>
    <row r="687" spans="1:26" ht="15.75" customHeight="1">
      <c r="A687" s="24"/>
      <c r="B687" s="24"/>
      <c r="C687" s="24"/>
      <c r="D687" s="24"/>
      <c r="E687" s="24"/>
      <c r="F687" s="24"/>
      <c r="G687" s="3"/>
      <c r="H687" s="24"/>
      <c r="I687" s="24"/>
      <c r="J687" s="24"/>
      <c r="K687" s="24"/>
      <c r="L687" s="24"/>
      <c r="M687" s="24"/>
      <c r="N687" s="24"/>
      <c r="O687" s="24"/>
      <c r="P687" s="24"/>
      <c r="Q687" s="24"/>
      <c r="R687" s="24"/>
      <c r="S687" s="24"/>
      <c r="T687" s="24"/>
      <c r="U687" s="24"/>
      <c r="V687" s="24"/>
      <c r="W687" s="24"/>
      <c r="X687" s="24"/>
      <c r="Y687" s="24"/>
      <c r="Z687" s="24"/>
    </row>
    <row r="688" spans="1:26" ht="15.75" customHeight="1">
      <c r="A688" s="24"/>
      <c r="B688" s="24"/>
      <c r="C688" s="24"/>
      <c r="D688" s="24"/>
      <c r="E688" s="24"/>
      <c r="F688" s="24"/>
      <c r="G688" s="3"/>
      <c r="H688" s="24"/>
      <c r="I688" s="24"/>
      <c r="J688" s="24"/>
      <c r="K688" s="24"/>
      <c r="L688" s="24"/>
      <c r="M688" s="24"/>
      <c r="N688" s="24"/>
      <c r="O688" s="24"/>
      <c r="P688" s="24"/>
      <c r="Q688" s="24"/>
      <c r="R688" s="24"/>
      <c r="S688" s="24"/>
      <c r="T688" s="24"/>
      <c r="U688" s="24"/>
      <c r="V688" s="24"/>
      <c r="W688" s="24"/>
      <c r="X688" s="24"/>
      <c r="Y688" s="24"/>
      <c r="Z688" s="24"/>
    </row>
    <row r="689" spans="1:26" ht="15.75" customHeight="1">
      <c r="A689" s="24"/>
      <c r="B689" s="24"/>
      <c r="C689" s="24"/>
      <c r="D689" s="24"/>
      <c r="E689" s="24"/>
      <c r="F689" s="24"/>
      <c r="G689" s="3"/>
      <c r="H689" s="24"/>
      <c r="I689" s="24"/>
      <c r="J689" s="24"/>
      <c r="K689" s="24"/>
      <c r="L689" s="24"/>
      <c r="M689" s="24"/>
      <c r="N689" s="24"/>
      <c r="O689" s="24"/>
      <c r="P689" s="24"/>
      <c r="Q689" s="24"/>
      <c r="R689" s="24"/>
      <c r="S689" s="24"/>
      <c r="T689" s="24"/>
      <c r="U689" s="24"/>
      <c r="V689" s="24"/>
      <c r="W689" s="24"/>
      <c r="X689" s="24"/>
      <c r="Y689" s="24"/>
      <c r="Z689" s="24"/>
    </row>
    <row r="690" spans="1:26" ht="15.75" customHeight="1">
      <c r="A690" s="24"/>
      <c r="B690" s="24"/>
      <c r="C690" s="24"/>
      <c r="D690" s="24"/>
      <c r="E690" s="24"/>
      <c r="F690" s="24"/>
      <c r="G690" s="3"/>
      <c r="H690" s="24"/>
      <c r="I690" s="24"/>
      <c r="J690" s="24"/>
      <c r="K690" s="24"/>
      <c r="L690" s="24"/>
      <c r="M690" s="24"/>
      <c r="N690" s="24"/>
      <c r="O690" s="24"/>
      <c r="P690" s="24"/>
      <c r="Q690" s="24"/>
      <c r="R690" s="24"/>
      <c r="S690" s="24"/>
      <c r="T690" s="24"/>
      <c r="U690" s="24"/>
      <c r="V690" s="24"/>
      <c r="W690" s="24"/>
      <c r="X690" s="24"/>
      <c r="Y690" s="24"/>
      <c r="Z690" s="24"/>
    </row>
    <row r="691" spans="1:26" ht="15.75" customHeight="1">
      <c r="A691" s="24"/>
      <c r="B691" s="24"/>
      <c r="C691" s="24"/>
      <c r="D691" s="24"/>
      <c r="E691" s="24"/>
      <c r="F691" s="24"/>
      <c r="G691" s="3"/>
      <c r="H691" s="24"/>
      <c r="I691" s="24"/>
      <c r="J691" s="24"/>
      <c r="K691" s="24"/>
      <c r="L691" s="24"/>
      <c r="M691" s="24"/>
      <c r="N691" s="24"/>
      <c r="O691" s="24"/>
      <c r="P691" s="24"/>
      <c r="Q691" s="24"/>
      <c r="R691" s="24"/>
      <c r="S691" s="24"/>
      <c r="T691" s="24"/>
      <c r="U691" s="24"/>
      <c r="V691" s="24"/>
      <c r="W691" s="24"/>
      <c r="X691" s="24"/>
      <c r="Y691" s="24"/>
      <c r="Z691" s="24"/>
    </row>
    <row r="692" spans="1:26" ht="15.75" customHeight="1">
      <c r="A692" s="24"/>
      <c r="B692" s="24"/>
      <c r="C692" s="24"/>
      <c r="D692" s="24"/>
      <c r="E692" s="24"/>
      <c r="F692" s="24"/>
      <c r="G692" s="3"/>
      <c r="H692" s="24"/>
      <c r="I692" s="24"/>
      <c r="J692" s="24"/>
      <c r="K692" s="24"/>
      <c r="L692" s="24"/>
      <c r="M692" s="24"/>
      <c r="N692" s="24"/>
      <c r="O692" s="24"/>
      <c r="P692" s="24"/>
      <c r="Q692" s="24"/>
      <c r="R692" s="24"/>
      <c r="S692" s="24"/>
      <c r="T692" s="24"/>
      <c r="U692" s="24"/>
      <c r="V692" s="24"/>
      <c r="W692" s="24"/>
      <c r="X692" s="24"/>
      <c r="Y692" s="24"/>
      <c r="Z692" s="24"/>
    </row>
    <row r="693" spans="1:26" ht="15.75" customHeight="1">
      <c r="A693" s="24"/>
      <c r="B693" s="24"/>
      <c r="C693" s="24"/>
      <c r="D693" s="24"/>
      <c r="E693" s="24"/>
      <c r="F693" s="24"/>
      <c r="G693" s="3"/>
      <c r="H693" s="24"/>
      <c r="I693" s="24"/>
      <c r="J693" s="24"/>
      <c r="K693" s="24"/>
      <c r="L693" s="24"/>
      <c r="M693" s="24"/>
      <c r="N693" s="24"/>
      <c r="O693" s="24"/>
      <c r="P693" s="24"/>
      <c r="Q693" s="24"/>
      <c r="R693" s="24"/>
      <c r="S693" s="24"/>
      <c r="T693" s="24"/>
      <c r="U693" s="24"/>
      <c r="V693" s="24"/>
      <c r="W693" s="24"/>
      <c r="X693" s="24"/>
      <c r="Y693" s="24"/>
      <c r="Z693" s="24"/>
    </row>
    <row r="694" spans="1:26" ht="15.75" customHeight="1">
      <c r="A694" s="24"/>
      <c r="B694" s="24"/>
      <c r="C694" s="24"/>
      <c r="D694" s="24"/>
      <c r="E694" s="24"/>
      <c r="F694" s="24"/>
      <c r="G694" s="3"/>
      <c r="H694" s="24"/>
      <c r="I694" s="24"/>
      <c r="J694" s="24"/>
      <c r="K694" s="24"/>
      <c r="L694" s="24"/>
      <c r="M694" s="24"/>
      <c r="N694" s="24"/>
      <c r="O694" s="24"/>
      <c r="P694" s="24"/>
      <c r="Q694" s="24"/>
      <c r="R694" s="24"/>
      <c r="S694" s="24"/>
      <c r="T694" s="24"/>
      <c r="U694" s="24"/>
      <c r="V694" s="24"/>
      <c r="W694" s="24"/>
      <c r="X694" s="24"/>
      <c r="Y694" s="24"/>
      <c r="Z694" s="24"/>
    </row>
    <row r="695" spans="1:26" ht="15.75" customHeight="1">
      <c r="A695" s="24"/>
      <c r="B695" s="24"/>
      <c r="C695" s="24"/>
      <c r="D695" s="24"/>
      <c r="E695" s="24"/>
      <c r="F695" s="24"/>
      <c r="G695" s="3"/>
      <c r="H695" s="24"/>
      <c r="I695" s="24"/>
      <c r="J695" s="24"/>
      <c r="K695" s="24"/>
      <c r="L695" s="24"/>
      <c r="M695" s="24"/>
      <c r="N695" s="24"/>
      <c r="O695" s="24"/>
      <c r="P695" s="24"/>
      <c r="Q695" s="24"/>
      <c r="R695" s="24"/>
      <c r="S695" s="24"/>
      <c r="T695" s="24"/>
      <c r="U695" s="24"/>
      <c r="V695" s="24"/>
      <c r="W695" s="24"/>
      <c r="X695" s="24"/>
      <c r="Y695" s="24"/>
      <c r="Z695" s="24"/>
    </row>
    <row r="696" spans="1:26" ht="15.75" customHeight="1">
      <c r="A696" s="24"/>
      <c r="B696" s="24"/>
      <c r="C696" s="24"/>
      <c r="D696" s="24"/>
      <c r="E696" s="24"/>
      <c r="F696" s="24"/>
      <c r="G696" s="3"/>
      <c r="H696" s="24"/>
      <c r="I696" s="24"/>
      <c r="J696" s="24"/>
      <c r="K696" s="24"/>
      <c r="L696" s="24"/>
      <c r="M696" s="24"/>
      <c r="N696" s="24"/>
      <c r="O696" s="24"/>
      <c r="P696" s="24"/>
      <c r="Q696" s="24"/>
      <c r="R696" s="24"/>
      <c r="S696" s="24"/>
      <c r="T696" s="24"/>
      <c r="U696" s="24"/>
      <c r="V696" s="24"/>
      <c r="W696" s="24"/>
      <c r="X696" s="24"/>
      <c r="Y696" s="24"/>
      <c r="Z696" s="24"/>
    </row>
    <row r="697" spans="1:26" ht="15.75" customHeight="1">
      <c r="A697" s="24"/>
      <c r="B697" s="24"/>
      <c r="C697" s="24"/>
      <c r="D697" s="24"/>
      <c r="E697" s="24"/>
      <c r="F697" s="24"/>
      <c r="G697" s="3"/>
      <c r="H697" s="24"/>
      <c r="I697" s="24"/>
      <c r="J697" s="24"/>
      <c r="K697" s="24"/>
      <c r="L697" s="24"/>
      <c r="M697" s="24"/>
      <c r="N697" s="24"/>
      <c r="O697" s="24"/>
      <c r="P697" s="24"/>
      <c r="Q697" s="24"/>
      <c r="R697" s="24"/>
      <c r="S697" s="24"/>
      <c r="T697" s="24"/>
      <c r="U697" s="24"/>
      <c r="V697" s="24"/>
      <c r="W697" s="24"/>
      <c r="X697" s="24"/>
      <c r="Y697" s="24"/>
      <c r="Z697" s="24"/>
    </row>
    <row r="698" spans="1:26" ht="15.75" customHeight="1">
      <c r="A698" s="24"/>
      <c r="B698" s="24"/>
      <c r="C698" s="24"/>
      <c r="D698" s="24"/>
      <c r="E698" s="24"/>
      <c r="F698" s="24"/>
      <c r="G698" s="3"/>
      <c r="H698" s="24"/>
      <c r="I698" s="24"/>
      <c r="J698" s="24"/>
      <c r="K698" s="24"/>
      <c r="L698" s="24"/>
      <c r="M698" s="24"/>
      <c r="N698" s="24"/>
      <c r="O698" s="24"/>
      <c r="P698" s="24"/>
      <c r="Q698" s="24"/>
      <c r="R698" s="24"/>
      <c r="S698" s="24"/>
      <c r="T698" s="24"/>
      <c r="U698" s="24"/>
      <c r="V698" s="24"/>
      <c r="W698" s="24"/>
      <c r="X698" s="24"/>
      <c r="Y698" s="24"/>
      <c r="Z698" s="24"/>
    </row>
    <row r="699" spans="1:26" ht="15.75" customHeight="1">
      <c r="A699" s="24"/>
      <c r="B699" s="24"/>
      <c r="C699" s="24"/>
      <c r="D699" s="24"/>
      <c r="E699" s="24"/>
      <c r="F699" s="24"/>
      <c r="G699" s="3"/>
      <c r="H699" s="24"/>
      <c r="I699" s="24"/>
      <c r="J699" s="24"/>
      <c r="K699" s="24"/>
      <c r="L699" s="24"/>
      <c r="M699" s="24"/>
      <c r="N699" s="24"/>
      <c r="O699" s="24"/>
      <c r="P699" s="24"/>
      <c r="Q699" s="24"/>
      <c r="R699" s="24"/>
      <c r="S699" s="24"/>
      <c r="T699" s="24"/>
      <c r="U699" s="24"/>
      <c r="V699" s="24"/>
      <c r="W699" s="24"/>
      <c r="X699" s="24"/>
      <c r="Y699" s="24"/>
      <c r="Z699" s="24"/>
    </row>
    <row r="700" spans="1:26" ht="15.75" customHeight="1">
      <c r="A700" s="24"/>
      <c r="B700" s="24"/>
      <c r="C700" s="24"/>
      <c r="D700" s="24"/>
      <c r="E700" s="24"/>
      <c r="F700" s="24"/>
      <c r="G700" s="3"/>
      <c r="H700" s="24"/>
      <c r="I700" s="24"/>
      <c r="J700" s="24"/>
      <c r="K700" s="24"/>
      <c r="L700" s="24"/>
      <c r="M700" s="24"/>
      <c r="N700" s="24"/>
      <c r="O700" s="24"/>
      <c r="P700" s="24"/>
      <c r="Q700" s="24"/>
      <c r="R700" s="24"/>
      <c r="S700" s="24"/>
      <c r="T700" s="24"/>
      <c r="U700" s="24"/>
      <c r="V700" s="24"/>
      <c r="W700" s="24"/>
      <c r="X700" s="24"/>
      <c r="Y700" s="24"/>
      <c r="Z700" s="24"/>
    </row>
    <row r="701" spans="1:26" ht="15.75" customHeight="1">
      <c r="A701" s="24"/>
      <c r="B701" s="24"/>
      <c r="C701" s="24"/>
      <c r="D701" s="24"/>
      <c r="E701" s="24"/>
      <c r="F701" s="24"/>
      <c r="G701" s="3"/>
      <c r="H701" s="24"/>
      <c r="I701" s="24"/>
      <c r="J701" s="24"/>
      <c r="K701" s="24"/>
      <c r="L701" s="24"/>
      <c r="M701" s="24"/>
      <c r="N701" s="24"/>
      <c r="O701" s="24"/>
      <c r="P701" s="24"/>
      <c r="Q701" s="24"/>
      <c r="R701" s="24"/>
      <c r="S701" s="24"/>
      <c r="T701" s="24"/>
      <c r="U701" s="24"/>
      <c r="V701" s="24"/>
      <c r="W701" s="24"/>
      <c r="X701" s="24"/>
      <c r="Y701" s="24"/>
      <c r="Z701" s="24"/>
    </row>
    <row r="702" spans="1:26" ht="15.75" customHeight="1">
      <c r="A702" s="24"/>
      <c r="B702" s="24"/>
      <c r="C702" s="24"/>
      <c r="D702" s="24"/>
      <c r="E702" s="24"/>
      <c r="F702" s="24"/>
      <c r="G702" s="3"/>
      <c r="H702" s="24"/>
      <c r="I702" s="24"/>
      <c r="J702" s="24"/>
      <c r="K702" s="24"/>
      <c r="L702" s="24"/>
      <c r="M702" s="24"/>
      <c r="N702" s="24"/>
      <c r="O702" s="24"/>
      <c r="P702" s="24"/>
      <c r="Q702" s="24"/>
      <c r="R702" s="24"/>
      <c r="S702" s="24"/>
      <c r="T702" s="24"/>
      <c r="U702" s="24"/>
      <c r="V702" s="24"/>
      <c r="W702" s="24"/>
      <c r="X702" s="24"/>
      <c r="Y702" s="24"/>
      <c r="Z702" s="24"/>
    </row>
    <row r="703" spans="1:26" ht="15.75" customHeight="1">
      <c r="A703" s="24"/>
      <c r="B703" s="24"/>
      <c r="C703" s="24"/>
      <c r="D703" s="24"/>
      <c r="E703" s="24"/>
      <c r="F703" s="24"/>
      <c r="G703" s="3"/>
      <c r="H703" s="24"/>
      <c r="I703" s="24"/>
      <c r="J703" s="24"/>
      <c r="K703" s="24"/>
      <c r="L703" s="24"/>
      <c r="M703" s="24"/>
      <c r="N703" s="24"/>
      <c r="O703" s="24"/>
      <c r="P703" s="24"/>
      <c r="Q703" s="24"/>
      <c r="R703" s="24"/>
      <c r="S703" s="24"/>
      <c r="T703" s="24"/>
      <c r="U703" s="24"/>
      <c r="V703" s="24"/>
      <c r="W703" s="24"/>
      <c r="X703" s="24"/>
      <c r="Y703" s="24"/>
      <c r="Z703" s="24"/>
    </row>
    <row r="704" spans="1:26" ht="15.75" customHeight="1">
      <c r="A704" s="24"/>
      <c r="B704" s="24"/>
      <c r="C704" s="24"/>
      <c r="D704" s="24"/>
      <c r="E704" s="24"/>
      <c r="F704" s="24"/>
      <c r="G704" s="3"/>
      <c r="H704" s="24"/>
      <c r="I704" s="24"/>
      <c r="J704" s="24"/>
      <c r="K704" s="24"/>
      <c r="L704" s="24"/>
      <c r="M704" s="24"/>
      <c r="N704" s="24"/>
      <c r="O704" s="24"/>
      <c r="P704" s="24"/>
      <c r="Q704" s="24"/>
      <c r="R704" s="24"/>
      <c r="S704" s="24"/>
      <c r="T704" s="24"/>
      <c r="U704" s="24"/>
      <c r="V704" s="24"/>
      <c r="W704" s="24"/>
      <c r="X704" s="24"/>
      <c r="Y704" s="24"/>
      <c r="Z704" s="24"/>
    </row>
    <row r="705" spans="1:26" ht="15.75" customHeight="1">
      <c r="A705" s="24"/>
      <c r="B705" s="24"/>
      <c r="C705" s="24"/>
      <c r="D705" s="24"/>
      <c r="E705" s="24"/>
      <c r="F705" s="24"/>
      <c r="G705" s="3"/>
      <c r="H705" s="24"/>
      <c r="I705" s="24"/>
      <c r="J705" s="24"/>
      <c r="K705" s="24"/>
      <c r="L705" s="24"/>
      <c r="M705" s="24"/>
      <c r="N705" s="24"/>
      <c r="O705" s="24"/>
      <c r="P705" s="24"/>
      <c r="Q705" s="24"/>
      <c r="R705" s="24"/>
      <c r="S705" s="24"/>
      <c r="T705" s="24"/>
      <c r="U705" s="24"/>
      <c r="V705" s="24"/>
      <c r="W705" s="24"/>
      <c r="X705" s="24"/>
      <c r="Y705" s="24"/>
      <c r="Z705" s="24"/>
    </row>
    <row r="706" spans="1:26" ht="15.75" customHeight="1">
      <c r="A706" s="24"/>
      <c r="B706" s="24"/>
      <c r="C706" s="24"/>
      <c r="D706" s="24"/>
      <c r="E706" s="24"/>
      <c r="F706" s="24"/>
      <c r="G706" s="3"/>
      <c r="H706" s="24"/>
      <c r="I706" s="24"/>
      <c r="J706" s="24"/>
      <c r="K706" s="24"/>
      <c r="L706" s="24"/>
      <c r="M706" s="24"/>
      <c r="N706" s="24"/>
      <c r="O706" s="24"/>
      <c r="P706" s="24"/>
      <c r="Q706" s="24"/>
      <c r="R706" s="24"/>
      <c r="S706" s="24"/>
      <c r="T706" s="24"/>
      <c r="U706" s="24"/>
      <c r="V706" s="24"/>
      <c r="W706" s="24"/>
      <c r="X706" s="24"/>
      <c r="Y706" s="24"/>
      <c r="Z706" s="24"/>
    </row>
    <row r="707" spans="1:26" ht="15.75" customHeight="1">
      <c r="A707" s="24"/>
      <c r="B707" s="24"/>
      <c r="C707" s="24"/>
      <c r="D707" s="24"/>
      <c r="E707" s="24"/>
      <c r="F707" s="24"/>
      <c r="G707" s="3"/>
      <c r="H707" s="24"/>
      <c r="I707" s="24"/>
      <c r="J707" s="24"/>
      <c r="K707" s="24"/>
      <c r="L707" s="24"/>
      <c r="M707" s="24"/>
      <c r="N707" s="24"/>
      <c r="O707" s="24"/>
      <c r="P707" s="24"/>
      <c r="Q707" s="24"/>
      <c r="R707" s="24"/>
      <c r="S707" s="24"/>
      <c r="T707" s="24"/>
      <c r="U707" s="24"/>
      <c r="V707" s="24"/>
      <c r="W707" s="24"/>
      <c r="X707" s="24"/>
      <c r="Y707" s="24"/>
      <c r="Z707" s="24"/>
    </row>
    <row r="708" spans="1:26" ht="15.75" customHeight="1">
      <c r="A708" s="24"/>
      <c r="B708" s="24"/>
      <c r="C708" s="24"/>
      <c r="D708" s="24"/>
      <c r="E708" s="24"/>
      <c r="F708" s="24"/>
      <c r="G708" s="3"/>
      <c r="H708" s="24"/>
      <c r="I708" s="24"/>
      <c r="J708" s="24"/>
      <c r="K708" s="24"/>
      <c r="L708" s="24"/>
      <c r="M708" s="24"/>
      <c r="N708" s="24"/>
      <c r="O708" s="24"/>
      <c r="P708" s="24"/>
      <c r="Q708" s="24"/>
      <c r="R708" s="24"/>
      <c r="S708" s="24"/>
      <c r="T708" s="24"/>
      <c r="U708" s="24"/>
      <c r="V708" s="24"/>
      <c r="W708" s="24"/>
      <c r="X708" s="24"/>
      <c r="Y708" s="24"/>
      <c r="Z708" s="24"/>
    </row>
    <row r="709" spans="1:26" ht="15.75" customHeight="1">
      <c r="A709" s="24"/>
      <c r="B709" s="24"/>
      <c r="C709" s="24"/>
      <c r="D709" s="24"/>
      <c r="E709" s="24"/>
      <c r="F709" s="24"/>
      <c r="G709" s="3"/>
      <c r="H709" s="24"/>
      <c r="I709" s="24"/>
      <c r="J709" s="24"/>
      <c r="K709" s="24"/>
      <c r="L709" s="24"/>
      <c r="M709" s="24"/>
      <c r="N709" s="24"/>
      <c r="O709" s="24"/>
      <c r="P709" s="24"/>
      <c r="Q709" s="24"/>
      <c r="R709" s="24"/>
      <c r="S709" s="24"/>
      <c r="T709" s="24"/>
      <c r="U709" s="24"/>
      <c r="V709" s="24"/>
      <c r="W709" s="24"/>
      <c r="X709" s="24"/>
      <c r="Y709" s="24"/>
      <c r="Z709" s="24"/>
    </row>
    <row r="710" spans="1:26" ht="15.75" customHeight="1">
      <c r="A710" s="24"/>
      <c r="B710" s="24"/>
      <c r="C710" s="24"/>
      <c r="D710" s="24"/>
      <c r="E710" s="24"/>
      <c r="F710" s="24"/>
      <c r="G710" s="3"/>
      <c r="H710" s="24"/>
      <c r="I710" s="24"/>
      <c r="J710" s="24"/>
      <c r="K710" s="24"/>
      <c r="L710" s="24"/>
      <c r="M710" s="24"/>
      <c r="N710" s="24"/>
      <c r="O710" s="24"/>
      <c r="P710" s="24"/>
      <c r="Q710" s="24"/>
      <c r="R710" s="24"/>
      <c r="S710" s="24"/>
      <c r="T710" s="24"/>
      <c r="U710" s="24"/>
      <c r="V710" s="24"/>
      <c r="W710" s="24"/>
      <c r="X710" s="24"/>
      <c r="Y710" s="24"/>
      <c r="Z710" s="24"/>
    </row>
    <row r="711" spans="1:26" ht="15.75" customHeight="1">
      <c r="A711" s="24"/>
      <c r="B711" s="24"/>
      <c r="C711" s="24"/>
      <c r="D711" s="24"/>
      <c r="E711" s="24"/>
      <c r="F711" s="24"/>
      <c r="G711" s="3"/>
      <c r="H711" s="24"/>
      <c r="I711" s="24"/>
      <c r="J711" s="24"/>
      <c r="K711" s="24"/>
      <c r="L711" s="24"/>
      <c r="M711" s="24"/>
      <c r="N711" s="24"/>
      <c r="O711" s="24"/>
      <c r="P711" s="24"/>
      <c r="Q711" s="24"/>
      <c r="R711" s="24"/>
      <c r="S711" s="24"/>
      <c r="T711" s="24"/>
      <c r="U711" s="24"/>
      <c r="V711" s="24"/>
      <c r="W711" s="24"/>
      <c r="X711" s="24"/>
      <c r="Y711" s="24"/>
      <c r="Z711" s="24"/>
    </row>
    <row r="712" spans="1:26" ht="15.75" customHeight="1">
      <c r="A712" s="24"/>
      <c r="B712" s="24"/>
      <c r="C712" s="24"/>
      <c r="D712" s="24"/>
      <c r="E712" s="24"/>
      <c r="F712" s="24"/>
      <c r="G712" s="3"/>
      <c r="H712" s="24"/>
      <c r="I712" s="24"/>
      <c r="J712" s="24"/>
      <c r="K712" s="24"/>
      <c r="L712" s="24"/>
      <c r="M712" s="24"/>
      <c r="N712" s="24"/>
      <c r="O712" s="24"/>
      <c r="P712" s="24"/>
      <c r="Q712" s="24"/>
      <c r="R712" s="24"/>
      <c r="S712" s="24"/>
      <c r="T712" s="24"/>
      <c r="U712" s="24"/>
      <c r="V712" s="24"/>
      <c r="W712" s="24"/>
      <c r="X712" s="24"/>
      <c r="Y712" s="24"/>
      <c r="Z712" s="24"/>
    </row>
    <row r="713" spans="1:26" ht="15.75" customHeight="1">
      <c r="A713" s="24"/>
      <c r="B713" s="24"/>
      <c r="C713" s="24"/>
      <c r="D713" s="24"/>
      <c r="E713" s="24"/>
      <c r="F713" s="24"/>
      <c r="G713" s="3"/>
      <c r="H713" s="24"/>
      <c r="I713" s="24"/>
      <c r="J713" s="24"/>
      <c r="K713" s="24"/>
      <c r="L713" s="24"/>
      <c r="M713" s="24"/>
      <c r="N713" s="24"/>
      <c r="O713" s="24"/>
      <c r="P713" s="24"/>
      <c r="Q713" s="24"/>
      <c r="R713" s="24"/>
      <c r="S713" s="24"/>
      <c r="T713" s="24"/>
      <c r="U713" s="24"/>
      <c r="V713" s="24"/>
      <c r="W713" s="24"/>
      <c r="X713" s="24"/>
      <c r="Y713" s="24"/>
      <c r="Z713" s="24"/>
    </row>
    <row r="714" spans="1:26" ht="15.75" customHeight="1">
      <c r="A714" s="24"/>
      <c r="B714" s="24"/>
      <c r="C714" s="24"/>
      <c r="D714" s="24"/>
      <c r="E714" s="24"/>
      <c r="F714" s="24"/>
      <c r="G714" s="3"/>
      <c r="H714" s="24"/>
      <c r="I714" s="24"/>
      <c r="J714" s="24"/>
      <c r="K714" s="24"/>
      <c r="L714" s="24"/>
      <c r="M714" s="24"/>
      <c r="N714" s="24"/>
      <c r="O714" s="24"/>
      <c r="P714" s="24"/>
      <c r="Q714" s="24"/>
      <c r="R714" s="24"/>
      <c r="S714" s="24"/>
      <c r="T714" s="24"/>
      <c r="U714" s="24"/>
      <c r="V714" s="24"/>
      <c r="W714" s="24"/>
      <c r="X714" s="24"/>
      <c r="Y714" s="24"/>
      <c r="Z714" s="24"/>
    </row>
    <row r="715" spans="1:26" ht="15.75" customHeight="1">
      <c r="A715" s="24"/>
      <c r="B715" s="24"/>
      <c r="C715" s="24"/>
      <c r="D715" s="24"/>
      <c r="E715" s="24"/>
      <c r="F715" s="24"/>
      <c r="G715" s="3"/>
      <c r="H715" s="24"/>
      <c r="I715" s="24"/>
      <c r="J715" s="24"/>
      <c r="K715" s="24"/>
      <c r="L715" s="24"/>
      <c r="M715" s="24"/>
      <c r="N715" s="24"/>
      <c r="O715" s="24"/>
      <c r="P715" s="24"/>
      <c r="Q715" s="24"/>
      <c r="R715" s="24"/>
      <c r="S715" s="24"/>
      <c r="T715" s="24"/>
      <c r="U715" s="24"/>
      <c r="V715" s="24"/>
      <c r="W715" s="24"/>
      <c r="X715" s="24"/>
      <c r="Y715" s="24"/>
      <c r="Z715" s="24"/>
    </row>
    <row r="716" spans="1:26" ht="15.75" customHeight="1">
      <c r="A716" s="24"/>
      <c r="B716" s="24"/>
      <c r="C716" s="24"/>
      <c r="D716" s="24"/>
      <c r="E716" s="24"/>
      <c r="F716" s="24"/>
      <c r="G716" s="3"/>
      <c r="H716" s="24"/>
      <c r="I716" s="24"/>
      <c r="J716" s="24"/>
      <c r="K716" s="24"/>
      <c r="L716" s="24"/>
      <c r="M716" s="24"/>
      <c r="N716" s="24"/>
      <c r="O716" s="24"/>
      <c r="P716" s="24"/>
      <c r="Q716" s="24"/>
      <c r="R716" s="24"/>
      <c r="S716" s="24"/>
      <c r="T716" s="24"/>
      <c r="U716" s="24"/>
      <c r="V716" s="24"/>
      <c r="W716" s="24"/>
      <c r="X716" s="24"/>
      <c r="Y716" s="24"/>
      <c r="Z716" s="24"/>
    </row>
    <row r="717" spans="1:26" ht="15.75" customHeight="1">
      <c r="A717" s="24"/>
      <c r="B717" s="24"/>
      <c r="C717" s="24"/>
      <c r="D717" s="24"/>
      <c r="E717" s="24"/>
      <c r="F717" s="24"/>
      <c r="G717" s="3"/>
      <c r="H717" s="24"/>
      <c r="I717" s="24"/>
      <c r="J717" s="24"/>
      <c r="K717" s="24"/>
      <c r="L717" s="24"/>
      <c r="M717" s="24"/>
      <c r="N717" s="24"/>
      <c r="O717" s="24"/>
      <c r="P717" s="24"/>
      <c r="Q717" s="24"/>
      <c r="R717" s="24"/>
      <c r="S717" s="24"/>
      <c r="T717" s="24"/>
      <c r="U717" s="24"/>
      <c r="V717" s="24"/>
      <c r="W717" s="24"/>
      <c r="X717" s="24"/>
      <c r="Y717" s="24"/>
      <c r="Z717" s="24"/>
    </row>
    <row r="718" spans="1:26" ht="15.75" customHeight="1">
      <c r="A718" s="24"/>
      <c r="B718" s="24"/>
      <c r="C718" s="24"/>
      <c r="D718" s="24"/>
      <c r="E718" s="24"/>
      <c r="F718" s="24"/>
      <c r="G718" s="3"/>
      <c r="H718" s="24"/>
      <c r="I718" s="24"/>
      <c r="J718" s="24"/>
      <c r="K718" s="24"/>
      <c r="L718" s="24"/>
      <c r="M718" s="24"/>
      <c r="N718" s="24"/>
      <c r="O718" s="24"/>
      <c r="P718" s="24"/>
      <c r="Q718" s="24"/>
      <c r="R718" s="24"/>
      <c r="S718" s="24"/>
      <c r="T718" s="24"/>
      <c r="U718" s="24"/>
      <c r="V718" s="24"/>
      <c r="W718" s="24"/>
      <c r="X718" s="24"/>
      <c r="Y718" s="24"/>
      <c r="Z718" s="24"/>
    </row>
    <row r="719" spans="1:26" ht="15.75" customHeight="1">
      <c r="A719" s="24"/>
      <c r="B719" s="24"/>
      <c r="C719" s="24"/>
      <c r="D719" s="24"/>
      <c r="E719" s="24"/>
      <c r="F719" s="24"/>
      <c r="G719" s="3"/>
      <c r="H719" s="24"/>
      <c r="I719" s="24"/>
      <c r="J719" s="24"/>
      <c r="K719" s="24"/>
      <c r="L719" s="24"/>
      <c r="M719" s="24"/>
      <c r="N719" s="24"/>
      <c r="O719" s="24"/>
      <c r="P719" s="24"/>
      <c r="Q719" s="24"/>
      <c r="R719" s="24"/>
      <c r="S719" s="24"/>
      <c r="T719" s="24"/>
      <c r="U719" s="24"/>
      <c r="V719" s="24"/>
      <c r="W719" s="24"/>
      <c r="X719" s="24"/>
      <c r="Y719" s="24"/>
      <c r="Z719" s="24"/>
    </row>
    <row r="720" spans="1:26" ht="15.75" customHeight="1">
      <c r="A720" s="24"/>
      <c r="B720" s="24"/>
      <c r="C720" s="24"/>
      <c r="D720" s="24"/>
      <c r="E720" s="24"/>
      <c r="F720" s="24"/>
      <c r="G720" s="3"/>
      <c r="H720" s="24"/>
      <c r="I720" s="24"/>
      <c r="J720" s="24"/>
      <c r="K720" s="24"/>
      <c r="L720" s="24"/>
      <c r="M720" s="24"/>
      <c r="N720" s="24"/>
      <c r="O720" s="24"/>
      <c r="P720" s="24"/>
      <c r="Q720" s="24"/>
      <c r="R720" s="24"/>
      <c r="S720" s="24"/>
      <c r="T720" s="24"/>
      <c r="U720" s="24"/>
      <c r="V720" s="24"/>
      <c r="W720" s="24"/>
      <c r="X720" s="24"/>
      <c r="Y720" s="24"/>
      <c r="Z720" s="24"/>
    </row>
    <row r="721" spans="1:26" ht="15.75" customHeight="1">
      <c r="A721" s="24"/>
      <c r="B721" s="24"/>
      <c r="C721" s="24"/>
      <c r="D721" s="24"/>
      <c r="E721" s="24"/>
      <c r="F721" s="24"/>
      <c r="G721" s="3"/>
      <c r="H721" s="24"/>
      <c r="I721" s="24"/>
      <c r="J721" s="24"/>
      <c r="K721" s="24"/>
      <c r="L721" s="24"/>
      <c r="M721" s="24"/>
      <c r="N721" s="24"/>
      <c r="O721" s="24"/>
      <c r="P721" s="24"/>
      <c r="Q721" s="24"/>
      <c r="R721" s="24"/>
      <c r="S721" s="24"/>
      <c r="T721" s="24"/>
      <c r="U721" s="24"/>
      <c r="V721" s="24"/>
      <c r="W721" s="24"/>
      <c r="X721" s="24"/>
      <c r="Y721" s="24"/>
      <c r="Z721" s="24"/>
    </row>
    <row r="722" spans="1:26" ht="15.75" customHeight="1">
      <c r="A722" s="24"/>
      <c r="B722" s="24"/>
      <c r="C722" s="24"/>
      <c r="D722" s="24"/>
      <c r="E722" s="24"/>
      <c r="F722" s="24"/>
      <c r="G722" s="3"/>
      <c r="H722" s="24"/>
      <c r="I722" s="24"/>
      <c r="J722" s="24"/>
      <c r="K722" s="24"/>
      <c r="L722" s="24"/>
      <c r="M722" s="24"/>
      <c r="N722" s="24"/>
      <c r="O722" s="24"/>
      <c r="P722" s="24"/>
      <c r="Q722" s="24"/>
      <c r="R722" s="24"/>
      <c r="S722" s="24"/>
      <c r="T722" s="24"/>
      <c r="U722" s="24"/>
      <c r="V722" s="24"/>
      <c r="W722" s="24"/>
      <c r="X722" s="24"/>
      <c r="Y722" s="24"/>
      <c r="Z722" s="24"/>
    </row>
    <row r="723" spans="1:26" ht="15.75" customHeight="1">
      <c r="A723" s="24"/>
      <c r="B723" s="24"/>
      <c r="C723" s="24"/>
      <c r="D723" s="24"/>
      <c r="E723" s="24"/>
      <c r="F723" s="24"/>
      <c r="G723" s="3"/>
      <c r="H723" s="24"/>
      <c r="I723" s="24"/>
      <c r="J723" s="24"/>
      <c r="K723" s="24"/>
      <c r="L723" s="24"/>
      <c r="M723" s="24"/>
      <c r="N723" s="24"/>
      <c r="O723" s="24"/>
      <c r="P723" s="24"/>
      <c r="Q723" s="24"/>
      <c r="R723" s="24"/>
      <c r="S723" s="24"/>
      <c r="T723" s="24"/>
      <c r="U723" s="24"/>
      <c r="V723" s="24"/>
      <c r="W723" s="24"/>
      <c r="X723" s="24"/>
      <c r="Y723" s="24"/>
      <c r="Z723" s="24"/>
    </row>
    <row r="724" spans="1:26" ht="15.75" customHeight="1">
      <c r="A724" s="24"/>
      <c r="B724" s="24"/>
      <c r="C724" s="24"/>
      <c r="D724" s="24"/>
      <c r="E724" s="24"/>
      <c r="F724" s="24"/>
      <c r="G724" s="3"/>
      <c r="H724" s="24"/>
      <c r="I724" s="24"/>
      <c r="J724" s="24"/>
      <c r="K724" s="24"/>
      <c r="L724" s="24"/>
      <c r="M724" s="24"/>
      <c r="N724" s="24"/>
      <c r="O724" s="24"/>
      <c r="P724" s="24"/>
      <c r="Q724" s="24"/>
      <c r="R724" s="24"/>
      <c r="S724" s="24"/>
      <c r="T724" s="24"/>
      <c r="U724" s="24"/>
      <c r="V724" s="24"/>
      <c r="W724" s="24"/>
      <c r="X724" s="24"/>
      <c r="Y724" s="24"/>
      <c r="Z724" s="24"/>
    </row>
    <row r="725" spans="1:26" ht="15.75" customHeight="1">
      <c r="A725" s="24"/>
      <c r="B725" s="24"/>
      <c r="C725" s="24"/>
      <c r="D725" s="24"/>
      <c r="E725" s="24"/>
      <c r="F725" s="24"/>
      <c r="G725" s="3"/>
      <c r="H725" s="24"/>
      <c r="I725" s="24"/>
      <c r="J725" s="24"/>
      <c r="K725" s="24"/>
      <c r="L725" s="24"/>
      <c r="M725" s="24"/>
      <c r="N725" s="24"/>
      <c r="O725" s="24"/>
      <c r="P725" s="24"/>
      <c r="Q725" s="24"/>
      <c r="R725" s="24"/>
      <c r="S725" s="24"/>
      <c r="T725" s="24"/>
      <c r="U725" s="24"/>
      <c r="V725" s="24"/>
      <c r="W725" s="24"/>
      <c r="X725" s="24"/>
      <c r="Y725" s="24"/>
      <c r="Z725" s="24"/>
    </row>
    <row r="726" spans="1:26" ht="15.75" customHeight="1">
      <c r="A726" s="24"/>
      <c r="B726" s="24"/>
      <c r="C726" s="24"/>
      <c r="D726" s="24"/>
      <c r="E726" s="24"/>
      <c r="F726" s="24"/>
      <c r="G726" s="3"/>
      <c r="H726" s="24"/>
      <c r="I726" s="24"/>
      <c r="J726" s="24"/>
      <c r="K726" s="24"/>
      <c r="L726" s="24"/>
      <c r="M726" s="24"/>
      <c r="N726" s="24"/>
      <c r="O726" s="24"/>
      <c r="P726" s="24"/>
      <c r="Q726" s="24"/>
      <c r="R726" s="24"/>
      <c r="S726" s="24"/>
      <c r="T726" s="24"/>
      <c r="U726" s="24"/>
      <c r="V726" s="24"/>
      <c r="W726" s="24"/>
      <c r="X726" s="24"/>
      <c r="Y726" s="24"/>
      <c r="Z726" s="24"/>
    </row>
    <row r="727" spans="1:26" ht="15.75" customHeight="1">
      <c r="A727" s="24"/>
      <c r="B727" s="24"/>
      <c r="C727" s="24"/>
      <c r="D727" s="24"/>
      <c r="E727" s="24"/>
      <c r="F727" s="24"/>
      <c r="G727" s="3"/>
      <c r="H727" s="24"/>
      <c r="I727" s="24"/>
      <c r="J727" s="24"/>
      <c r="K727" s="24"/>
      <c r="L727" s="24"/>
      <c r="M727" s="24"/>
      <c r="N727" s="24"/>
      <c r="O727" s="24"/>
      <c r="P727" s="24"/>
      <c r="Q727" s="24"/>
      <c r="R727" s="24"/>
      <c r="S727" s="24"/>
      <c r="T727" s="24"/>
      <c r="U727" s="24"/>
      <c r="V727" s="24"/>
      <c r="W727" s="24"/>
      <c r="X727" s="24"/>
      <c r="Y727" s="24"/>
      <c r="Z727" s="24"/>
    </row>
    <row r="728" spans="1:26" ht="15.75" customHeight="1">
      <c r="A728" s="24"/>
      <c r="B728" s="24"/>
      <c r="C728" s="24"/>
      <c r="D728" s="24"/>
      <c r="E728" s="24"/>
      <c r="F728" s="24"/>
      <c r="G728" s="3"/>
      <c r="H728" s="24"/>
      <c r="I728" s="24"/>
      <c r="J728" s="24"/>
      <c r="K728" s="24"/>
      <c r="L728" s="24"/>
      <c r="M728" s="24"/>
      <c r="N728" s="24"/>
      <c r="O728" s="24"/>
      <c r="P728" s="24"/>
      <c r="Q728" s="24"/>
      <c r="R728" s="24"/>
      <c r="S728" s="24"/>
      <c r="T728" s="24"/>
      <c r="U728" s="24"/>
      <c r="V728" s="24"/>
      <c r="W728" s="24"/>
      <c r="X728" s="24"/>
      <c r="Y728" s="24"/>
      <c r="Z728" s="24"/>
    </row>
    <row r="729" spans="1:26" ht="15.75" customHeight="1">
      <c r="A729" s="24"/>
      <c r="B729" s="24"/>
      <c r="C729" s="24"/>
      <c r="D729" s="24"/>
      <c r="E729" s="24"/>
      <c r="F729" s="24"/>
      <c r="G729" s="3"/>
      <c r="H729" s="24"/>
      <c r="I729" s="24"/>
      <c r="J729" s="24"/>
      <c r="K729" s="24"/>
      <c r="L729" s="24"/>
      <c r="M729" s="24"/>
      <c r="N729" s="24"/>
      <c r="O729" s="24"/>
      <c r="P729" s="24"/>
      <c r="Q729" s="24"/>
      <c r="R729" s="24"/>
      <c r="S729" s="24"/>
      <c r="T729" s="24"/>
      <c r="U729" s="24"/>
      <c r="V729" s="24"/>
      <c r="W729" s="24"/>
      <c r="X729" s="24"/>
      <c r="Y729" s="24"/>
      <c r="Z729" s="24"/>
    </row>
    <row r="730" spans="1:26" ht="15.75" customHeight="1">
      <c r="A730" s="24"/>
      <c r="B730" s="24"/>
      <c r="C730" s="24"/>
      <c r="D730" s="24"/>
      <c r="E730" s="24"/>
      <c r="F730" s="24"/>
      <c r="G730" s="3"/>
      <c r="H730" s="24"/>
      <c r="I730" s="24"/>
      <c r="J730" s="24"/>
      <c r="K730" s="24"/>
      <c r="L730" s="24"/>
      <c r="M730" s="24"/>
      <c r="N730" s="24"/>
      <c r="O730" s="24"/>
      <c r="P730" s="24"/>
      <c r="Q730" s="24"/>
      <c r="R730" s="24"/>
      <c r="S730" s="24"/>
      <c r="T730" s="24"/>
      <c r="U730" s="24"/>
      <c r="V730" s="24"/>
      <c r="W730" s="24"/>
      <c r="X730" s="24"/>
      <c r="Y730" s="24"/>
      <c r="Z730" s="24"/>
    </row>
    <row r="731" spans="1:26" ht="15.75" customHeight="1">
      <c r="A731" s="24"/>
      <c r="B731" s="24"/>
      <c r="C731" s="24"/>
      <c r="D731" s="24"/>
      <c r="E731" s="24"/>
      <c r="F731" s="24"/>
      <c r="G731" s="3"/>
      <c r="H731" s="24"/>
      <c r="I731" s="24"/>
      <c r="J731" s="24"/>
      <c r="K731" s="24"/>
      <c r="L731" s="24"/>
      <c r="M731" s="24"/>
      <c r="N731" s="24"/>
      <c r="O731" s="24"/>
      <c r="P731" s="24"/>
      <c r="Q731" s="24"/>
      <c r="R731" s="24"/>
      <c r="S731" s="24"/>
      <c r="T731" s="24"/>
      <c r="U731" s="24"/>
      <c r="V731" s="24"/>
      <c r="W731" s="24"/>
      <c r="X731" s="24"/>
      <c r="Y731" s="24"/>
      <c r="Z731" s="24"/>
    </row>
    <row r="732" spans="1:26" ht="15.75" customHeight="1">
      <c r="A732" s="24"/>
      <c r="B732" s="24"/>
      <c r="C732" s="24"/>
      <c r="D732" s="24"/>
      <c r="E732" s="24"/>
      <c r="F732" s="24"/>
      <c r="G732" s="3"/>
      <c r="H732" s="24"/>
      <c r="I732" s="24"/>
      <c r="J732" s="24"/>
      <c r="K732" s="24"/>
      <c r="L732" s="24"/>
      <c r="M732" s="24"/>
      <c r="N732" s="24"/>
      <c r="O732" s="24"/>
      <c r="P732" s="24"/>
      <c r="Q732" s="24"/>
      <c r="R732" s="24"/>
      <c r="S732" s="24"/>
      <c r="T732" s="24"/>
      <c r="U732" s="24"/>
      <c r="V732" s="24"/>
      <c r="W732" s="24"/>
      <c r="X732" s="24"/>
      <c r="Y732" s="24"/>
      <c r="Z732" s="24"/>
    </row>
    <row r="733" spans="1:26" ht="15.75" customHeight="1">
      <c r="A733" s="24"/>
      <c r="B733" s="24"/>
      <c r="C733" s="24"/>
      <c r="D733" s="24"/>
      <c r="E733" s="24"/>
      <c r="F733" s="24"/>
      <c r="G733" s="3"/>
      <c r="H733" s="24"/>
      <c r="I733" s="24"/>
      <c r="J733" s="24"/>
      <c r="K733" s="24"/>
      <c r="L733" s="24"/>
      <c r="M733" s="24"/>
      <c r="N733" s="24"/>
      <c r="O733" s="24"/>
      <c r="P733" s="24"/>
      <c r="Q733" s="24"/>
      <c r="R733" s="24"/>
      <c r="S733" s="24"/>
      <c r="T733" s="24"/>
      <c r="U733" s="24"/>
      <c r="V733" s="24"/>
      <c r="W733" s="24"/>
      <c r="X733" s="24"/>
      <c r="Y733" s="24"/>
      <c r="Z733" s="24"/>
    </row>
    <row r="734" spans="1:26" ht="15.75" customHeight="1">
      <c r="A734" s="24"/>
      <c r="B734" s="24"/>
      <c r="C734" s="24"/>
      <c r="D734" s="24"/>
      <c r="E734" s="24"/>
      <c r="F734" s="24"/>
      <c r="G734" s="3"/>
      <c r="H734" s="24"/>
      <c r="I734" s="24"/>
      <c r="J734" s="24"/>
      <c r="K734" s="24"/>
      <c r="L734" s="24"/>
      <c r="M734" s="24"/>
      <c r="N734" s="24"/>
      <c r="O734" s="24"/>
      <c r="P734" s="24"/>
      <c r="Q734" s="24"/>
      <c r="R734" s="24"/>
      <c r="S734" s="24"/>
      <c r="T734" s="24"/>
      <c r="U734" s="24"/>
      <c r="V734" s="24"/>
      <c r="W734" s="24"/>
      <c r="X734" s="24"/>
      <c r="Y734" s="24"/>
      <c r="Z734" s="24"/>
    </row>
    <row r="735" spans="1:26" ht="15.75" customHeight="1">
      <c r="A735" s="24"/>
      <c r="B735" s="24"/>
      <c r="C735" s="24"/>
      <c r="D735" s="24"/>
      <c r="E735" s="24"/>
      <c r="F735" s="24"/>
      <c r="G735" s="3"/>
      <c r="H735" s="24"/>
      <c r="I735" s="24"/>
      <c r="J735" s="24"/>
      <c r="K735" s="24"/>
      <c r="L735" s="24"/>
      <c r="M735" s="24"/>
      <c r="N735" s="24"/>
      <c r="O735" s="24"/>
      <c r="P735" s="24"/>
      <c r="Q735" s="24"/>
      <c r="R735" s="24"/>
      <c r="S735" s="24"/>
      <c r="T735" s="24"/>
      <c r="U735" s="24"/>
      <c r="V735" s="24"/>
      <c r="W735" s="24"/>
      <c r="X735" s="24"/>
      <c r="Y735" s="24"/>
      <c r="Z735" s="24"/>
    </row>
    <row r="736" spans="1:26" ht="15.75" customHeight="1">
      <c r="A736" s="24"/>
      <c r="B736" s="24"/>
      <c r="C736" s="24"/>
      <c r="D736" s="24"/>
      <c r="E736" s="24"/>
      <c r="F736" s="24"/>
      <c r="G736" s="3"/>
      <c r="H736" s="24"/>
      <c r="I736" s="24"/>
      <c r="J736" s="24"/>
      <c r="K736" s="24"/>
      <c r="L736" s="24"/>
      <c r="M736" s="24"/>
      <c r="N736" s="24"/>
      <c r="O736" s="24"/>
      <c r="P736" s="24"/>
      <c r="Q736" s="24"/>
      <c r="R736" s="24"/>
      <c r="S736" s="24"/>
      <c r="T736" s="24"/>
      <c r="U736" s="24"/>
      <c r="V736" s="24"/>
      <c r="W736" s="24"/>
      <c r="X736" s="24"/>
      <c r="Y736" s="24"/>
      <c r="Z736" s="24"/>
    </row>
    <row r="737" spans="1:26" ht="15.75" customHeight="1">
      <c r="A737" s="24"/>
      <c r="B737" s="24"/>
      <c r="C737" s="24"/>
      <c r="D737" s="24"/>
      <c r="E737" s="24"/>
      <c r="F737" s="24"/>
      <c r="G737" s="3"/>
      <c r="H737" s="24"/>
      <c r="I737" s="24"/>
      <c r="J737" s="24"/>
      <c r="K737" s="24"/>
      <c r="L737" s="24"/>
      <c r="M737" s="24"/>
      <c r="N737" s="24"/>
      <c r="O737" s="24"/>
      <c r="P737" s="24"/>
      <c r="Q737" s="24"/>
      <c r="R737" s="24"/>
      <c r="S737" s="24"/>
      <c r="T737" s="24"/>
      <c r="U737" s="24"/>
      <c r="V737" s="24"/>
      <c r="W737" s="24"/>
      <c r="X737" s="24"/>
      <c r="Y737" s="24"/>
      <c r="Z737" s="24"/>
    </row>
    <row r="738" spans="1:26" ht="15.75" customHeight="1">
      <c r="A738" s="24"/>
      <c r="B738" s="24"/>
      <c r="C738" s="24"/>
      <c r="D738" s="24"/>
      <c r="E738" s="24"/>
      <c r="F738" s="24"/>
      <c r="G738" s="3"/>
      <c r="H738" s="24"/>
      <c r="I738" s="24"/>
      <c r="J738" s="24"/>
      <c r="K738" s="24"/>
      <c r="L738" s="24"/>
      <c r="M738" s="24"/>
      <c r="N738" s="24"/>
      <c r="O738" s="24"/>
      <c r="P738" s="24"/>
      <c r="Q738" s="24"/>
      <c r="R738" s="24"/>
      <c r="S738" s="24"/>
      <c r="T738" s="24"/>
      <c r="U738" s="24"/>
      <c r="V738" s="24"/>
      <c r="W738" s="24"/>
      <c r="X738" s="24"/>
      <c r="Y738" s="24"/>
      <c r="Z738" s="24"/>
    </row>
    <row r="739" spans="1:26" ht="15.75" customHeight="1">
      <c r="A739" s="24"/>
      <c r="B739" s="24"/>
      <c r="C739" s="24"/>
      <c r="D739" s="24"/>
      <c r="E739" s="24"/>
      <c r="F739" s="24"/>
      <c r="G739" s="3"/>
      <c r="H739" s="24"/>
      <c r="I739" s="24"/>
      <c r="J739" s="24"/>
      <c r="K739" s="24"/>
      <c r="L739" s="24"/>
      <c r="M739" s="24"/>
      <c r="N739" s="24"/>
      <c r="O739" s="24"/>
      <c r="P739" s="24"/>
      <c r="Q739" s="24"/>
      <c r="R739" s="24"/>
      <c r="S739" s="24"/>
      <c r="T739" s="24"/>
      <c r="U739" s="24"/>
      <c r="V739" s="24"/>
      <c r="W739" s="24"/>
      <c r="X739" s="24"/>
      <c r="Y739" s="24"/>
      <c r="Z739" s="24"/>
    </row>
    <row r="740" spans="1:26" ht="15.75" customHeight="1">
      <c r="A740" s="24"/>
      <c r="B740" s="24"/>
      <c r="C740" s="24"/>
      <c r="D740" s="24"/>
      <c r="E740" s="24"/>
      <c r="F740" s="24"/>
      <c r="G740" s="3"/>
      <c r="H740" s="24"/>
      <c r="I740" s="24"/>
      <c r="J740" s="24"/>
      <c r="K740" s="24"/>
      <c r="L740" s="24"/>
      <c r="M740" s="24"/>
      <c r="N740" s="24"/>
      <c r="O740" s="24"/>
      <c r="P740" s="24"/>
      <c r="Q740" s="24"/>
      <c r="R740" s="24"/>
      <c r="S740" s="24"/>
      <c r="T740" s="24"/>
      <c r="U740" s="24"/>
      <c r="V740" s="24"/>
      <c r="W740" s="24"/>
      <c r="X740" s="24"/>
      <c r="Y740" s="24"/>
      <c r="Z740" s="24"/>
    </row>
    <row r="741" spans="1:26" ht="15.75" customHeight="1">
      <c r="A741" s="24"/>
      <c r="B741" s="24"/>
      <c r="C741" s="24"/>
      <c r="D741" s="24"/>
      <c r="E741" s="24"/>
      <c r="F741" s="24"/>
      <c r="G741" s="3"/>
      <c r="H741" s="24"/>
      <c r="I741" s="24"/>
      <c r="J741" s="24"/>
      <c r="K741" s="24"/>
      <c r="L741" s="24"/>
      <c r="M741" s="24"/>
      <c r="N741" s="24"/>
      <c r="O741" s="24"/>
      <c r="P741" s="24"/>
      <c r="Q741" s="24"/>
      <c r="R741" s="24"/>
      <c r="S741" s="24"/>
      <c r="T741" s="24"/>
      <c r="U741" s="24"/>
      <c r="V741" s="24"/>
      <c r="W741" s="24"/>
      <c r="X741" s="24"/>
      <c r="Y741" s="24"/>
      <c r="Z741" s="24"/>
    </row>
    <row r="742" spans="1:26" ht="15.75" customHeight="1">
      <c r="A742" s="24"/>
      <c r="B742" s="24"/>
      <c r="C742" s="24"/>
      <c r="D742" s="24"/>
      <c r="E742" s="24"/>
      <c r="F742" s="24"/>
      <c r="G742" s="3"/>
      <c r="H742" s="24"/>
      <c r="I742" s="24"/>
      <c r="J742" s="24"/>
      <c r="K742" s="24"/>
      <c r="L742" s="24"/>
      <c r="M742" s="24"/>
      <c r="N742" s="24"/>
      <c r="O742" s="24"/>
      <c r="P742" s="24"/>
      <c r="Q742" s="24"/>
      <c r="R742" s="24"/>
      <c r="S742" s="24"/>
      <c r="T742" s="24"/>
      <c r="U742" s="24"/>
      <c r="V742" s="24"/>
      <c r="W742" s="24"/>
      <c r="X742" s="24"/>
      <c r="Y742" s="24"/>
      <c r="Z742" s="24"/>
    </row>
    <row r="743" spans="1:26" ht="15.75" customHeight="1">
      <c r="A743" s="24"/>
      <c r="B743" s="24"/>
      <c r="C743" s="24"/>
      <c r="D743" s="24"/>
      <c r="E743" s="24"/>
      <c r="F743" s="24"/>
      <c r="G743" s="3"/>
      <c r="H743" s="24"/>
      <c r="I743" s="24"/>
      <c r="J743" s="24"/>
      <c r="K743" s="24"/>
      <c r="L743" s="24"/>
      <c r="M743" s="24"/>
      <c r="N743" s="24"/>
      <c r="O743" s="24"/>
      <c r="P743" s="24"/>
      <c r="Q743" s="24"/>
      <c r="R743" s="24"/>
      <c r="S743" s="24"/>
      <c r="T743" s="24"/>
      <c r="U743" s="24"/>
      <c r="V743" s="24"/>
      <c r="W743" s="24"/>
      <c r="X743" s="24"/>
      <c r="Y743" s="24"/>
      <c r="Z743" s="24"/>
    </row>
    <row r="744" spans="1:26" ht="15.75" customHeight="1">
      <c r="A744" s="24"/>
      <c r="B744" s="24"/>
      <c r="C744" s="24"/>
      <c r="D744" s="24"/>
      <c r="E744" s="24"/>
      <c r="F744" s="24"/>
      <c r="G744" s="3"/>
      <c r="H744" s="24"/>
      <c r="I744" s="24"/>
      <c r="J744" s="24"/>
      <c r="K744" s="24"/>
      <c r="L744" s="24"/>
      <c r="M744" s="24"/>
      <c r="N744" s="24"/>
      <c r="O744" s="24"/>
      <c r="P744" s="24"/>
      <c r="Q744" s="24"/>
      <c r="R744" s="24"/>
      <c r="S744" s="24"/>
      <c r="T744" s="24"/>
      <c r="U744" s="24"/>
      <c r="V744" s="24"/>
      <c r="W744" s="24"/>
      <c r="X744" s="24"/>
      <c r="Y744" s="24"/>
      <c r="Z744" s="24"/>
    </row>
    <row r="745" spans="1:26" ht="15.75" customHeight="1">
      <c r="A745" s="24"/>
      <c r="B745" s="24"/>
      <c r="C745" s="24"/>
      <c r="D745" s="24"/>
      <c r="E745" s="24"/>
      <c r="F745" s="24"/>
      <c r="G745" s="3"/>
      <c r="H745" s="24"/>
      <c r="I745" s="24"/>
      <c r="J745" s="24"/>
      <c r="K745" s="24"/>
      <c r="L745" s="24"/>
      <c r="M745" s="24"/>
      <c r="N745" s="24"/>
      <c r="O745" s="24"/>
      <c r="P745" s="24"/>
      <c r="Q745" s="24"/>
      <c r="R745" s="24"/>
      <c r="S745" s="24"/>
      <c r="T745" s="24"/>
      <c r="U745" s="24"/>
      <c r="V745" s="24"/>
      <c r="W745" s="24"/>
      <c r="X745" s="24"/>
      <c r="Y745" s="24"/>
      <c r="Z745" s="24"/>
    </row>
    <row r="746" spans="1:26" ht="15.75" customHeight="1">
      <c r="A746" s="24"/>
      <c r="B746" s="24"/>
      <c r="C746" s="24"/>
      <c r="D746" s="24"/>
      <c r="E746" s="24"/>
      <c r="F746" s="24"/>
      <c r="G746" s="3"/>
      <c r="H746" s="24"/>
      <c r="I746" s="24"/>
      <c r="J746" s="24"/>
      <c r="K746" s="24"/>
      <c r="L746" s="24"/>
      <c r="M746" s="24"/>
      <c r="N746" s="24"/>
      <c r="O746" s="24"/>
      <c r="P746" s="24"/>
      <c r="Q746" s="24"/>
      <c r="R746" s="24"/>
      <c r="S746" s="24"/>
      <c r="T746" s="24"/>
      <c r="U746" s="24"/>
      <c r="V746" s="24"/>
      <c r="W746" s="24"/>
      <c r="X746" s="24"/>
      <c r="Y746" s="24"/>
      <c r="Z746" s="24"/>
    </row>
    <row r="747" spans="1:26" ht="15.75" customHeight="1">
      <c r="A747" s="24"/>
      <c r="B747" s="24"/>
      <c r="C747" s="24"/>
      <c r="D747" s="24"/>
      <c r="E747" s="24"/>
      <c r="F747" s="24"/>
      <c r="G747" s="3"/>
      <c r="H747" s="24"/>
      <c r="I747" s="24"/>
      <c r="J747" s="24"/>
      <c r="K747" s="24"/>
      <c r="L747" s="24"/>
      <c r="M747" s="24"/>
      <c r="N747" s="24"/>
      <c r="O747" s="24"/>
      <c r="P747" s="24"/>
      <c r="Q747" s="24"/>
      <c r="R747" s="24"/>
      <c r="S747" s="24"/>
      <c r="T747" s="24"/>
      <c r="U747" s="24"/>
      <c r="V747" s="24"/>
      <c r="W747" s="24"/>
      <c r="X747" s="24"/>
      <c r="Y747" s="24"/>
      <c r="Z747" s="24"/>
    </row>
    <row r="748" spans="1:26" ht="15.75" customHeight="1">
      <c r="A748" s="24"/>
      <c r="B748" s="24"/>
      <c r="C748" s="24"/>
      <c r="D748" s="24"/>
      <c r="E748" s="24"/>
      <c r="F748" s="24"/>
      <c r="G748" s="3"/>
      <c r="H748" s="24"/>
      <c r="I748" s="24"/>
      <c r="J748" s="24"/>
      <c r="K748" s="24"/>
      <c r="L748" s="24"/>
      <c r="M748" s="24"/>
      <c r="N748" s="24"/>
      <c r="O748" s="24"/>
      <c r="P748" s="24"/>
      <c r="Q748" s="24"/>
      <c r="R748" s="24"/>
      <c r="S748" s="24"/>
      <c r="T748" s="24"/>
      <c r="U748" s="24"/>
      <c r="V748" s="24"/>
      <c r="W748" s="24"/>
      <c r="X748" s="24"/>
      <c r="Y748" s="24"/>
      <c r="Z748" s="24"/>
    </row>
    <row r="749" spans="1:26" ht="15.75" customHeight="1">
      <c r="A749" s="24"/>
      <c r="B749" s="24"/>
      <c r="C749" s="24"/>
      <c r="D749" s="24"/>
      <c r="E749" s="24"/>
      <c r="F749" s="24"/>
      <c r="G749" s="3"/>
      <c r="H749" s="24"/>
      <c r="I749" s="24"/>
      <c r="J749" s="24"/>
      <c r="K749" s="24"/>
      <c r="L749" s="24"/>
      <c r="M749" s="24"/>
      <c r="N749" s="24"/>
      <c r="O749" s="24"/>
      <c r="P749" s="24"/>
      <c r="Q749" s="24"/>
      <c r="R749" s="24"/>
      <c r="S749" s="24"/>
      <c r="T749" s="24"/>
      <c r="U749" s="24"/>
      <c r="V749" s="24"/>
      <c r="W749" s="24"/>
      <c r="X749" s="24"/>
      <c r="Y749" s="24"/>
      <c r="Z749" s="24"/>
    </row>
    <row r="750" spans="1:26" ht="15.75" customHeight="1">
      <c r="A750" s="24"/>
      <c r="B750" s="24"/>
      <c r="C750" s="24"/>
      <c r="D750" s="24"/>
      <c r="E750" s="24"/>
      <c r="F750" s="24"/>
      <c r="G750" s="3"/>
      <c r="H750" s="24"/>
      <c r="I750" s="24"/>
      <c r="J750" s="24"/>
      <c r="K750" s="24"/>
      <c r="L750" s="24"/>
      <c r="M750" s="24"/>
      <c r="N750" s="24"/>
      <c r="O750" s="24"/>
      <c r="P750" s="24"/>
      <c r="Q750" s="24"/>
      <c r="R750" s="24"/>
      <c r="S750" s="24"/>
      <c r="T750" s="24"/>
      <c r="U750" s="24"/>
      <c r="V750" s="24"/>
      <c r="W750" s="24"/>
      <c r="X750" s="24"/>
      <c r="Y750" s="24"/>
      <c r="Z750" s="24"/>
    </row>
    <row r="751" spans="1:26" ht="15.75" customHeight="1">
      <c r="A751" s="24"/>
      <c r="B751" s="24"/>
      <c r="C751" s="24"/>
      <c r="D751" s="24"/>
      <c r="E751" s="24"/>
      <c r="F751" s="24"/>
      <c r="G751" s="3"/>
      <c r="H751" s="24"/>
      <c r="I751" s="24"/>
      <c r="J751" s="24"/>
      <c r="K751" s="24"/>
      <c r="L751" s="24"/>
      <c r="M751" s="24"/>
      <c r="N751" s="24"/>
      <c r="O751" s="24"/>
      <c r="P751" s="24"/>
      <c r="Q751" s="24"/>
      <c r="R751" s="24"/>
      <c r="S751" s="24"/>
      <c r="T751" s="24"/>
      <c r="U751" s="24"/>
      <c r="V751" s="24"/>
      <c r="W751" s="24"/>
      <c r="X751" s="24"/>
      <c r="Y751" s="24"/>
      <c r="Z751" s="24"/>
    </row>
    <row r="752" spans="1:26" ht="15.75" customHeight="1">
      <c r="A752" s="24"/>
      <c r="B752" s="24"/>
      <c r="C752" s="24"/>
      <c r="D752" s="24"/>
      <c r="E752" s="24"/>
      <c r="F752" s="24"/>
      <c r="G752" s="3"/>
      <c r="H752" s="24"/>
      <c r="I752" s="24"/>
      <c r="J752" s="24"/>
      <c r="K752" s="24"/>
      <c r="L752" s="24"/>
      <c r="M752" s="24"/>
      <c r="N752" s="24"/>
      <c r="O752" s="24"/>
      <c r="P752" s="24"/>
      <c r="Q752" s="24"/>
      <c r="R752" s="24"/>
      <c r="S752" s="24"/>
      <c r="T752" s="24"/>
      <c r="U752" s="24"/>
      <c r="V752" s="24"/>
      <c r="W752" s="24"/>
      <c r="X752" s="24"/>
      <c r="Y752" s="24"/>
      <c r="Z752" s="24"/>
    </row>
    <row r="753" spans="1:26" ht="15.75" customHeight="1">
      <c r="A753" s="24"/>
      <c r="B753" s="24"/>
      <c r="C753" s="24"/>
      <c r="D753" s="24"/>
      <c r="E753" s="24"/>
      <c r="F753" s="24"/>
      <c r="G753" s="3"/>
      <c r="H753" s="24"/>
      <c r="I753" s="24"/>
      <c r="J753" s="24"/>
      <c r="K753" s="24"/>
      <c r="L753" s="24"/>
      <c r="M753" s="24"/>
      <c r="N753" s="24"/>
      <c r="O753" s="24"/>
      <c r="P753" s="24"/>
      <c r="Q753" s="24"/>
      <c r="R753" s="24"/>
      <c r="S753" s="24"/>
      <c r="T753" s="24"/>
      <c r="U753" s="24"/>
      <c r="V753" s="24"/>
      <c r="W753" s="24"/>
      <c r="X753" s="24"/>
      <c r="Y753" s="24"/>
      <c r="Z753" s="24"/>
    </row>
    <row r="754" spans="1:26" ht="15.75" customHeight="1">
      <c r="A754" s="24"/>
      <c r="B754" s="24"/>
      <c r="C754" s="24"/>
      <c r="D754" s="24"/>
      <c r="E754" s="24"/>
      <c r="F754" s="24"/>
      <c r="G754" s="3"/>
      <c r="H754" s="24"/>
      <c r="I754" s="24"/>
      <c r="J754" s="24"/>
      <c r="K754" s="24"/>
      <c r="L754" s="24"/>
      <c r="M754" s="24"/>
      <c r="N754" s="24"/>
      <c r="O754" s="24"/>
      <c r="P754" s="24"/>
      <c r="Q754" s="24"/>
      <c r="R754" s="24"/>
      <c r="S754" s="24"/>
      <c r="T754" s="24"/>
      <c r="U754" s="24"/>
      <c r="V754" s="24"/>
      <c r="W754" s="24"/>
      <c r="X754" s="24"/>
      <c r="Y754" s="24"/>
      <c r="Z754" s="24"/>
    </row>
    <row r="755" spans="1:26" ht="15.75" customHeight="1">
      <c r="A755" s="24"/>
      <c r="B755" s="24"/>
      <c r="C755" s="24"/>
      <c r="D755" s="24"/>
      <c r="E755" s="24"/>
      <c r="F755" s="24"/>
      <c r="G755" s="3"/>
      <c r="H755" s="24"/>
      <c r="I755" s="24"/>
      <c r="J755" s="24"/>
      <c r="K755" s="24"/>
      <c r="L755" s="24"/>
      <c r="M755" s="24"/>
      <c r="N755" s="24"/>
      <c r="O755" s="24"/>
      <c r="P755" s="24"/>
      <c r="Q755" s="24"/>
      <c r="R755" s="24"/>
      <c r="S755" s="24"/>
      <c r="T755" s="24"/>
      <c r="U755" s="24"/>
      <c r="V755" s="24"/>
      <c r="W755" s="24"/>
      <c r="X755" s="24"/>
      <c r="Y755" s="24"/>
      <c r="Z755" s="24"/>
    </row>
    <row r="756" spans="1:26" ht="15.75" customHeight="1">
      <c r="A756" s="24"/>
      <c r="B756" s="24"/>
      <c r="C756" s="24"/>
      <c r="D756" s="24"/>
      <c r="E756" s="24"/>
      <c r="F756" s="24"/>
      <c r="G756" s="3"/>
      <c r="H756" s="24"/>
      <c r="I756" s="24"/>
      <c r="J756" s="24"/>
      <c r="K756" s="24"/>
      <c r="L756" s="24"/>
      <c r="M756" s="24"/>
      <c r="N756" s="24"/>
      <c r="O756" s="24"/>
      <c r="P756" s="24"/>
      <c r="Q756" s="24"/>
      <c r="R756" s="24"/>
      <c r="S756" s="24"/>
      <c r="T756" s="24"/>
      <c r="U756" s="24"/>
      <c r="V756" s="24"/>
      <c r="W756" s="24"/>
      <c r="X756" s="24"/>
      <c r="Y756" s="24"/>
      <c r="Z756" s="24"/>
    </row>
    <row r="757" spans="1:26" ht="15.75" customHeight="1">
      <c r="A757" s="24"/>
      <c r="B757" s="24"/>
      <c r="C757" s="24"/>
      <c r="D757" s="24"/>
      <c r="E757" s="24"/>
      <c r="F757" s="24"/>
      <c r="G757" s="3"/>
      <c r="H757" s="24"/>
      <c r="I757" s="24"/>
      <c r="J757" s="24"/>
      <c r="K757" s="24"/>
      <c r="L757" s="24"/>
      <c r="M757" s="24"/>
      <c r="N757" s="24"/>
      <c r="O757" s="24"/>
      <c r="P757" s="24"/>
      <c r="Q757" s="24"/>
      <c r="R757" s="24"/>
      <c r="S757" s="24"/>
      <c r="T757" s="24"/>
      <c r="U757" s="24"/>
      <c r="V757" s="24"/>
      <c r="W757" s="24"/>
      <c r="X757" s="24"/>
      <c r="Y757" s="24"/>
      <c r="Z757" s="24"/>
    </row>
    <row r="758" spans="1:26" ht="15.75" customHeight="1">
      <c r="A758" s="24"/>
      <c r="B758" s="24"/>
      <c r="C758" s="24"/>
      <c r="D758" s="24"/>
      <c r="E758" s="24"/>
      <c r="F758" s="24"/>
      <c r="G758" s="3"/>
      <c r="H758" s="24"/>
      <c r="I758" s="24"/>
      <c r="J758" s="24"/>
      <c r="K758" s="24"/>
      <c r="L758" s="24"/>
      <c r="M758" s="24"/>
      <c r="N758" s="24"/>
      <c r="O758" s="24"/>
      <c r="P758" s="24"/>
      <c r="Q758" s="24"/>
      <c r="R758" s="24"/>
      <c r="S758" s="24"/>
      <c r="T758" s="24"/>
      <c r="U758" s="24"/>
      <c r="V758" s="24"/>
      <c r="W758" s="24"/>
      <c r="X758" s="24"/>
      <c r="Y758" s="24"/>
      <c r="Z758" s="24"/>
    </row>
    <row r="759" spans="1:26" ht="15.75" customHeight="1">
      <c r="A759" s="24"/>
      <c r="B759" s="24"/>
      <c r="C759" s="24"/>
      <c r="D759" s="24"/>
      <c r="E759" s="24"/>
      <c r="F759" s="24"/>
      <c r="G759" s="3"/>
      <c r="H759" s="24"/>
      <c r="I759" s="24"/>
      <c r="J759" s="24"/>
      <c r="K759" s="24"/>
      <c r="L759" s="24"/>
      <c r="M759" s="24"/>
      <c r="N759" s="24"/>
      <c r="O759" s="24"/>
      <c r="P759" s="24"/>
      <c r="Q759" s="24"/>
      <c r="R759" s="24"/>
      <c r="S759" s="24"/>
      <c r="T759" s="24"/>
      <c r="U759" s="24"/>
      <c r="V759" s="24"/>
      <c r="W759" s="24"/>
      <c r="X759" s="24"/>
      <c r="Y759" s="24"/>
      <c r="Z759" s="24"/>
    </row>
    <row r="760" spans="1:26" ht="15.75" customHeight="1">
      <c r="A760" s="24"/>
      <c r="B760" s="24"/>
      <c r="C760" s="24"/>
      <c r="D760" s="24"/>
      <c r="E760" s="24"/>
      <c r="F760" s="24"/>
      <c r="G760" s="3"/>
      <c r="H760" s="24"/>
      <c r="I760" s="24"/>
      <c r="J760" s="24"/>
      <c r="K760" s="24"/>
      <c r="L760" s="24"/>
      <c r="M760" s="24"/>
      <c r="N760" s="24"/>
      <c r="O760" s="24"/>
      <c r="P760" s="24"/>
      <c r="Q760" s="24"/>
      <c r="R760" s="24"/>
      <c r="S760" s="24"/>
      <c r="T760" s="24"/>
      <c r="U760" s="24"/>
      <c r="V760" s="24"/>
      <c r="W760" s="24"/>
      <c r="X760" s="24"/>
      <c r="Y760" s="24"/>
      <c r="Z760" s="24"/>
    </row>
    <row r="761" spans="1:26" ht="15.75" customHeight="1">
      <c r="A761" s="24"/>
      <c r="B761" s="24"/>
      <c r="C761" s="24"/>
      <c r="D761" s="24"/>
      <c r="E761" s="24"/>
      <c r="F761" s="24"/>
      <c r="G761" s="3"/>
      <c r="H761" s="24"/>
      <c r="I761" s="24"/>
      <c r="J761" s="24"/>
      <c r="K761" s="24"/>
      <c r="L761" s="24"/>
      <c r="M761" s="24"/>
      <c r="N761" s="24"/>
      <c r="O761" s="24"/>
      <c r="P761" s="24"/>
      <c r="Q761" s="24"/>
      <c r="R761" s="24"/>
      <c r="S761" s="24"/>
      <c r="T761" s="24"/>
      <c r="U761" s="24"/>
      <c r="V761" s="24"/>
      <c r="W761" s="24"/>
      <c r="X761" s="24"/>
      <c r="Y761" s="24"/>
      <c r="Z761" s="24"/>
    </row>
    <row r="762" spans="1:26" ht="15.75" customHeight="1">
      <c r="A762" s="24"/>
      <c r="B762" s="24"/>
      <c r="C762" s="24"/>
      <c r="D762" s="24"/>
      <c r="E762" s="24"/>
      <c r="F762" s="24"/>
      <c r="G762" s="3"/>
      <c r="H762" s="24"/>
      <c r="I762" s="24"/>
      <c r="J762" s="24"/>
      <c r="K762" s="24"/>
      <c r="L762" s="24"/>
      <c r="M762" s="24"/>
      <c r="N762" s="24"/>
      <c r="O762" s="24"/>
      <c r="P762" s="24"/>
      <c r="Q762" s="24"/>
      <c r="R762" s="24"/>
      <c r="S762" s="24"/>
      <c r="T762" s="24"/>
      <c r="U762" s="24"/>
      <c r="V762" s="24"/>
      <c r="W762" s="24"/>
      <c r="X762" s="24"/>
      <c r="Y762" s="24"/>
      <c r="Z762" s="24"/>
    </row>
    <row r="763" spans="1:26" ht="15.75" customHeight="1">
      <c r="A763" s="24"/>
      <c r="B763" s="24"/>
      <c r="C763" s="24"/>
      <c r="D763" s="24"/>
      <c r="E763" s="24"/>
      <c r="F763" s="24"/>
      <c r="G763" s="3"/>
      <c r="H763" s="24"/>
      <c r="I763" s="24"/>
      <c r="J763" s="24"/>
      <c r="K763" s="24"/>
      <c r="L763" s="24"/>
      <c r="M763" s="24"/>
      <c r="N763" s="24"/>
      <c r="O763" s="24"/>
      <c r="P763" s="24"/>
      <c r="Q763" s="24"/>
      <c r="R763" s="24"/>
      <c r="S763" s="24"/>
      <c r="T763" s="24"/>
      <c r="U763" s="24"/>
      <c r="V763" s="24"/>
      <c r="W763" s="24"/>
      <c r="X763" s="24"/>
      <c r="Y763" s="24"/>
      <c r="Z763" s="24"/>
    </row>
    <row r="764" spans="1:26" ht="15.75" customHeight="1">
      <c r="A764" s="24"/>
      <c r="B764" s="24"/>
      <c r="C764" s="24"/>
      <c r="D764" s="24"/>
      <c r="E764" s="24"/>
      <c r="F764" s="24"/>
      <c r="G764" s="3"/>
      <c r="H764" s="24"/>
      <c r="I764" s="24"/>
      <c r="J764" s="24"/>
      <c r="K764" s="24"/>
      <c r="L764" s="24"/>
      <c r="M764" s="24"/>
      <c r="N764" s="24"/>
      <c r="O764" s="24"/>
      <c r="P764" s="24"/>
      <c r="Q764" s="24"/>
      <c r="R764" s="24"/>
      <c r="S764" s="24"/>
      <c r="T764" s="24"/>
      <c r="U764" s="24"/>
      <c r="V764" s="24"/>
      <c r="W764" s="24"/>
      <c r="X764" s="24"/>
      <c r="Y764" s="24"/>
      <c r="Z764" s="24"/>
    </row>
    <row r="765" spans="1:26" ht="15.75" customHeight="1">
      <c r="A765" s="24"/>
      <c r="B765" s="24"/>
      <c r="C765" s="24"/>
      <c r="D765" s="24"/>
      <c r="E765" s="24"/>
      <c r="F765" s="24"/>
      <c r="G765" s="3"/>
      <c r="H765" s="24"/>
      <c r="I765" s="24"/>
      <c r="J765" s="24"/>
      <c r="K765" s="24"/>
      <c r="L765" s="24"/>
      <c r="M765" s="24"/>
      <c r="N765" s="24"/>
      <c r="O765" s="24"/>
      <c r="P765" s="24"/>
      <c r="Q765" s="24"/>
      <c r="R765" s="24"/>
      <c r="S765" s="24"/>
      <c r="T765" s="24"/>
      <c r="U765" s="24"/>
      <c r="V765" s="24"/>
      <c r="W765" s="24"/>
      <c r="X765" s="24"/>
      <c r="Y765" s="24"/>
      <c r="Z765" s="24"/>
    </row>
    <row r="766" spans="1:26" ht="15.75" customHeight="1">
      <c r="A766" s="24"/>
      <c r="B766" s="24"/>
      <c r="C766" s="24"/>
      <c r="D766" s="24"/>
      <c r="E766" s="24"/>
      <c r="F766" s="24"/>
      <c r="G766" s="3"/>
      <c r="H766" s="24"/>
      <c r="I766" s="24"/>
      <c r="J766" s="24"/>
      <c r="K766" s="24"/>
      <c r="L766" s="24"/>
      <c r="M766" s="24"/>
      <c r="N766" s="24"/>
      <c r="O766" s="24"/>
      <c r="P766" s="24"/>
      <c r="Q766" s="24"/>
      <c r="R766" s="24"/>
      <c r="S766" s="24"/>
      <c r="T766" s="24"/>
      <c r="U766" s="24"/>
      <c r="V766" s="24"/>
      <c r="W766" s="24"/>
      <c r="X766" s="24"/>
      <c r="Y766" s="24"/>
      <c r="Z766" s="24"/>
    </row>
    <row r="767" spans="1:26" ht="15.75" customHeight="1">
      <c r="A767" s="24"/>
      <c r="B767" s="24"/>
      <c r="C767" s="24"/>
      <c r="D767" s="24"/>
      <c r="E767" s="24"/>
      <c r="F767" s="24"/>
      <c r="G767" s="3"/>
      <c r="H767" s="24"/>
      <c r="I767" s="24"/>
      <c r="J767" s="24"/>
      <c r="K767" s="24"/>
      <c r="L767" s="24"/>
      <c r="M767" s="24"/>
      <c r="N767" s="24"/>
      <c r="O767" s="24"/>
      <c r="P767" s="24"/>
      <c r="Q767" s="24"/>
      <c r="R767" s="24"/>
      <c r="S767" s="24"/>
      <c r="T767" s="24"/>
      <c r="U767" s="24"/>
      <c r="V767" s="24"/>
      <c r="W767" s="24"/>
      <c r="X767" s="24"/>
      <c r="Y767" s="24"/>
      <c r="Z767" s="24"/>
    </row>
    <row r="768" spans="1:26" ht="15.75" customHeight="1">
      <c r="A768" s="24"/>
      <c r="B768" s="24"/>
      <c r="C768" s="24"/>
      <c r="D768" s="24"/>
      <c r="E768" s="24"/>
      <c r="F768" s="24"/>
      <c r="G768" s="3"/>
      <c r="H768" s="24"/>
      <c r="I768" s="24"/>
      <c r="J768" s="24"/>
      <c r="K768" s="24"/>
      <c r="L768" s="24"/>
      <c r="M768" s="24"/>
      <c r="N768" s="24"/>
      <c r="O768" s="24"/>
      <c r="P768" s="24"/>
      <c r="Q768" s="24"/>
      <c r="R768" s="24"/>
      <c r="S768" s="24"/>
      <c r="T768" s="24"/>
      <c r="U768" s="24"/>
      <c r="V768" s="24"/>
      <c r="W768" s="24"/>
      <c r="X768" s="24"/>
      <c r="Y768" s="24"/>
      <c r="Z768" s="24"/>
    </row>
    <row r="769" spans="1:26" ht="15.75" customHeight="1">
      <c r="A769" s="24"/>
      <c r="B769" s="24"/>
      <c r="C769" s="24"/>
      <c r="D769" s="24"/>
      <c r="E769" s="24"/>
      <c r="F769" s="24"/>
      <c r="G769" s="3"/>
      <c r="H769" s="24"/>
      <c r="I769" s="24"/>
      <c r="J769" s="24"/>
      <c r="K769" s="24"/>
      <c r="L769" s="24"/>
      <c r="M769" s="24"/>
      <c r="N769" s="24"/>
      <c r="O769" s="24"/>
      <c r="P769" s="24"/>
      <c r="Q769" s="24"/>
      <c r="R769" s="24"/>
      <c r="S769" s="24"/>
      <c r="T769" s="24"/>
      <c r="U769" s="24"/>
      <c r="V769" s="24"/>
      <c r="W769" s="24"/>
      <c r="X769" s="24"/>
      <c r="Y769" s="24"/>
      <c r="Z769" s="24"/>
    </row>
    <row r="770" spans="1:26" ht="15.75" customHeight="1">
      <c r="A770" s="24"/>
      <c r="B770" s="24"/>
      <c r="C770" s="24"/>
      <c r="D770" s="24"/>
      <c r="E770" s="24"/>
      <c r="F770" s="24"/>
      <c r="G770" s="3"/>
      <c r="H770" s="24"/>
      <c r="I770" s="24"/>
      <c r="J770" s="24"/>
      <c r="K770" s="24"/>
      <c r="L770" s="24"/>
      <c r="M770" s="24"/>
      <c r="N770" s="24"/>
      <c r="O770" s="24"/>
      <c r="P770" s="24"/>
      <c r="Q770" s="24"/>
      <c r="R770" s="24"/>
      <c r="S770" s="24"/>
      <c r="T770" s="24"/>
      <c r="U770" s="24"/>
      <c r="V770" s="24"/>
      <c r="W770" s="24"/>
      <c r="X770" s="24"/>
      <c r="Y770" s="24"/>
      <c r="Z770" s="24"/>
    </row>
    <row r="771" spans="1:26" ht="15.75" customHeight="1">
      <c r="A771" s="24"/>
      <c r="B771" s="24"/>
      <c r="C771" s="24"/>
      <c r="D771" s="24"/>
      <c r="E771" s="24"/>
      <c r="F771" s="24"/>
      <c r="G771" s="3"/>
      <c r="H771" s="24"/>
      <c r="I771" s="24"/>
      <c r="J771" s="24"/>
      <c r="K771" s="24"/>
      <c r="L771" s="24"/>
      <c r="M771" s="24"/>
      <c r="N771" s="24"/>
      <c r="O771" s="24"/>
      <c r="P771" s="24"/>
      <c r="Q771" s="24"/>
      <c r="R771" s="24"/>
      <c r="S771" s="24"/>
      <c r="T771" s="24"/>
      <c r="U771" s="24"/>
      <c r="V771" s="24"/>
      <c r="W771" s="24"/>
      <c r="X771" s="24"/>
      <c r="Y771" s="24"/>
      <c r="Z771" s="24"/>
    </row>
    <row r="772" spans="1:26" ht="15.75" customHeight="1">
      <c r="A772" s="24"/>
      <c r="B772" s="24"/>
      <c r="C772" s="24"/>
      <c r="D772" s="24"/>
      <c r="E772" s="24"/>
      <c r="F772" s="24"/>
      <c r="G772" s="3"/>
      <c r="H772" s="24"/>
      <c r="I772" s="24"/>
      <c r="J772" s="24"/>
      <c r="K772" s="24"/>
      <c r="L772" s="24"/>
      <c r="M772" s="24"/>
      <c r="N772" s="24"/>
      <c r="O772" s="24"/>
      <c r="P772" s="24"/>
      <c r="Q772" s="24"/>
      <c r="R772" s="24"/>
      <c r="S772" s="24"/>
      <c r="T772" s="24"/>
      <c r="U772" s="24"/>
      <c r="V772" s="24"/>
      <c r="W772" s="24"/>
      <c r="X772" s="24"/>
      <c r="Y772" s="24"/>
      <c r="Z772" s="24"/>
    </row>
    <row r="773" spans="1:26" ht="15.75" customHeight="1">
      <c r="A773" s="24"/>
      <c r="B773" s="24"/>
      <c r="C773" s="24"/>
      <c r="D773" s="24"/>
      <c r="E773" s="24"/>
      <c r="F773" s="24"/>
      <c r="G773" s="3"/>
      <c r="H773" s="24"/>
      <c r="I773" s="24"/>
      <c r="J773" s="24"/>
      <c r="K773" s="24"/>
      <c r="L773" s="24"/>
      <c r="M773" s="24"/>
      <c r="N773" s="24"/>
      <c r="O773" s="24"/>
      <c r="P773" s="24"/>
      <c r="Q773" s="24"/>
      <c r="R773" s="24"/>
      <c r="S773" s="24"/>
      <c r="T773" s="24"/>
      <c r="U773" s="24"/>
      <c r="V773" s="24"/>
      <c r="W773" s="24"/>
      <c r="X773" s="24"/>
      <c r="Y773" s="24"/>
      <c r="Z773" s="24"/>
    </row>
    <row r="774" spans="1:26" ht="15.75" customHeight="1">
      <c r="A774" s="24"/>
      <c r="B774" s="24"/>
      <c r="C774" s="24"/>
      <c r="D774" s="24"/>
      <c r="E774" s="24"/>
      <c r="F774" s="24"/>
      <c r="G774" s="3"/>
      <c r="H774" s="24"/>
      <c r="I774" s="24"/>
      <c r="J774" s="24"/>
      <c r="K774" s="24"/>
      <c r="L774" s="24"/>
      <c r="M774" s="24"/>
      <c r="N774" s="24"/>
      <c r="O774" s="24"/>
      <c r="P774" s="24"/>
      <c r="Q774" s="24"/>
      <c r="R774" s="24"/>
      <c r="S774" s="24"/>
      <c r="T774" s="24"/>
      <c r="U774" s="24"/>
      <c r="V774" s="24"/>
      <c r="W774" s="24"/>
      <c r="X774" s="24"/>
      <c r="Y774" s="24"/>
      <c r="Z774" s="24"/>
    </row>
    <row r="775" spans="1:26" ht="15.75" customHeight="1">
      <c r="A775" s="24"/>
      <c r="B775" s="24"/>
      <c r="C775" s="24"/>
      <c r="D775" s="24"/>
      <c r="E775" s="24"/>
      <c r="F775" s="24"/>
      <c r="G775" s="3"/>
      <c r="H775" s="24"/>
      <c r="I775" s="24"/>
      <c r="J775" s="24"/>
      <c r="K775" s="24"/>
      <c r="L775" s="24"/>
      <c r="M775" s="24"/>
      <c r="N775" s="24"/>
      <c r="O775" s="24"/>
      <c r="P775" s="24"/>
      <c r="Q775" s="24"/>
      <c r="R775" s="24"/>
      <c r="S775" s="24"/>
      <c r="T775" s="24"/>
      <c r="U775" s="24"/>
      <c r="V775" s="24"/>
      <c r="W775" s="24"/>
      <c r="X775" s="24"/>
      <c r="Y775" s="24"/>
      <c r="Z775" s="24"/>
    </row>
    <row r="776" spans="1:26" ht="15.75" customHeight="1">
      <c r="A776" s="24"/>
      <c r="B776" s="24"/>
      <c r="C776" s="24"/>
      <c r="D776" s="24"/>
      <c r="E776" s="24"/>
      <c r="F776" s="24"/>
      <c r="G776" s="3"/>
      <c r="H776" s="24"/>
      <c r="I776" s="24"/>
      <c r="J776" s="24"/>
      <c r="K776" s="24"/>
      <c r="L776" s="24"/>
      <c r="M776" s="24"/>
      <c r="N776" s="24"/>
      <c r="O776" s="24"/>
      <c r="P776" s="24"/>
      <c r="Q776" s="24"/>
      <c r="R776" s="24"/>
      <c r="S776" s="24"/>
      <c r="T776" s="24"/>
      <c r="U776" s="24"/>
      <c r="V776" s="24"/>
      <c r="W776" s="24"/>
      <c r="X776" s="24"/>
      <c r="Y776" s="24"/>
      <c r="Z776" s="24"/>
    </row>
    <row r="777" spans="1:26" ht="15.75" customHeight="1">
      <c r="A777" s="24"/>
      <c r="B777" s="24"/>
      <c r="C777" s="24"/>
      <c r="D777" s="24"/>
      <c r="E777" s="24"/>
      <c r="F777" s="24"/>
      <c r="G777" s="3"/>
      <c r="H777" s="24"/>
      <c r="I777" s="24"/>
      <c r="J777" s="24"/>
      <c r="K777" s="24"/>
      <c r="L777" s="24"/>
      <c r="M777" s="24"/>
      <c r="N777" s="24"/>
      <c r="O777" s="24"/>
      <c r="P777" s="24"/>
      <c r="Q777" s="24"/>
      <c r="R777" s="24"/>
      <c r="S777" s="24"/>
      <c r="T777" s="24"/>
      <c r="U777" s="24"/>
      <c r="V777" s="24"/>
      <c r="W777" s="24"/>
      <c r="X777" s="24"/>
      <c r="Y777" s="24"/>
      <c r="Z777" s="24"/>
    </row>
    <row r="778" spans="1:26" ht="15.75" customHeight="1">
      <c r="A778" s="24"/>
      <c r="B778" s="24"/>
      <c r="C778" s="24"/>
      <c r="D778" s="24"/>
      <c r="E778" s="24"/>
      <c r="F778" s="24"/>
      <c r="G778" s="3"/>
      <c r="H778" s="24"/>
      <c r="I778" s="24"/>
      <c r="J778" s="24"/>
      <c r="K778" s="24"/>
      <c r="L778" s="24"/>
      <c r="M778" s="24"/>
      <c r="N778" s="24"/>
      <c r="O778" s="24"/>
      <c r="P778" s="24"/>
      <c r="Q778" s="24"/>
      <c r="R778" s="24"/>
      <c r="S778" s="24"/>
      <c r="T778" s="24"/>
      <c r="U778" s="24"/>
      <c r="V778" s="24"/>
      <c r="W778" s="24"/>
      <c r="X778" s="24"/>
      <c r="Y778" s="24"/>
      <c r="Z778" s="24"/>
    </row>
    <row r="779" spans="1:26" ht="15.75" customHeight="1">
      <c r="A779" s="24"/>
      <c r="B779" s="24"/>
      <c r="C779" s="24"/>
      <c r="D779" s="24"/>
      <c r="E779" s="24"/>
      <c r="F779" s="24"/>
      <c r="G779" s="3"/>
      <c r="H779" s="24"/>
      <c r="I779" s="24"/>
      <c r="J779" s="24"/>
      <c r="K779" s="24"/>
      <c r="L779" s="24"/>
      <c r="M779" s="24"/>
      <c r="N779" s="24"/>
      <c r="O779" s="24"/>
      <c r="P779" s="24"/>
      <c r="Q779" s="24"/>
      <c r="R779" s="24"/>
      <c r="S779" s="24"/>
      <c r="T779" s="24"/>
      <c r="U779" s="24"/>
      <c r="V779" s="24"/>
      <c r="W779" s="24"/>
      <c r="X779" s="24"/>
      <c r="Y779" s="24"/>
      <c r="Z779" s="24"/>
    </row>
    <row r="780" spans="1:26" ht="15.75" customHeight="1">
      <c r="A780" s="24"/>
      <c r="B780" s="24"/>
      <c r="C780" s="24"/>
      <c r="D780" s="24"/>
      <c r="E780" s="24"/>
      <c r="F780" s="24"/>
      <c r="G780" s="3"/>
      <c r="H780" s="24"/>
      <c r="I780" s="24"/>
      <c r="J780" s="24"/>
      <c r="K780" s="24"/>
      <c r="L780" s="24"/>
      <c r="M780" s="24"/>
      <c r="N780" s="24"/>
      <c r="O780" s="24"/>
      <c r="P780" s="24"/>
      <c r="Q780" s="24"/>
      <c r="R780" s="24"/>
      <c r="S780" s="24"/>
      <c r="T780" s="24"/>
      <c r="U780" s="24"/>
      <c r="V780" s="24"/>
      <c r="W780" s="24"/>
      <c r="X780" s="24"/>
      <c r="Y780" s="24"/>
      <c r="Z780" s="24"/>
    </row>
    <row r="781" spans="1:26" ht="15.75" customHeight="1">
      <c r="A781" s="24"/>
      <c r="B781" s="24"/>
      <c r="C781" s="24"/>
      <c r="D781" s="24"/>
      <c r="E781" s="24"/>
      <c r="F781" s="24"/>
      <c r="G781" s="3"/>
      <c r="H781" s="24"/>
      <c r="I781" s="24"/>
      <c r="J781" s="24"/>
      <c r="K781" s="24"/>
      <c r="L781" s="24"/>
      <c r="M781" s="24"/>
      <c r="N781" s="24"/>
      <c r="O781" s="24"/>
      <c r="P781" s="24"/>
      <c r="Q781" s="24"/>
      <c r="R781" s="24"/>
      <c r="S781" s="24"/>
      <c r="T781" s="24"/>
      <c r="U781" s="24"/>
      <c r="V781" s="24"/>
      <c r="W781" s="24"/>
      <c r="X781" s="24"/>
      <c r="Y781" s="24"/>
      <c r="Z781" s="24"/>
    </row>
    <row r="782" spans="1:26" ht="15.75" customHeight="1">
      <c r="A782" s="24"/>
      <c r="B782" s="24"/>
      <c r="C782" s="24"/>
      <c r="D782" s="24"/>
      <c r="E782" s="24"/>
      <c r="F782" s="24"/>
      <c r="G782" s="3"/>
      <c r="H782" s="24"/>
      <c r="I782" s="24"/>
      <c r="J782" s="24"/>
      <c r="K782" s="24"/>
      <c r="L782" s="24"/>
      <c r="M782" s="24"/>
      <c r="N782" s="24"/>
      <c r="O782" s="24"/>
      <c r="P782" s="24"/>
      <c r="Q782" s="24"/>
      <c r="R782" s="24"/>
      <c r="S782" s="24"/>
      <c r="T782" s="24"/>
      <c r="U782" s="24"/>
      <c r="V782" s="24"/>
      <c r="W782" s="24"/>
      <c r="X782" s="24"/>
      <c r="Y782" s="24"/>
      <c r="Z782" s="24"/>
    </row>
    <row r="783" spans="1:26" ht="15.75" customHeight="1">
      <c r="A783" s="24"/>
      <c r="B783" s="24"/>
      <c r="C783" s="24"/>
      <c r="D783" s="24"/>
      <c r="E783" s="24"/>
      <c r="F783" s="24"/>
      <c r="G783" s="3"/>
      <c r="H783" s="24"/>
      <c r="I783" s="24"/>
      <c r="J783" s="24"/>
      <c r="K783" s="24"/>
      <c r="L783" s="24"/>
      <c r="M783" s="24"/>
      <c r="N783" s="24"/>
      <c r="O783" s="24"/>
      <c r="P783" s="24"/>
      <c r="Q783" s="24"/>
      <c r="R783" s="24"/>
      <c r="S783" s="24"/>
      <c r="T783" s="24"/>
      <c r="U783" s="24"/>
      <c r="V783" s="24"/>
      <c r="W783" s="24"/>
      <c r="X783" s="24"/>
      <c r="Y783" s="24"/>
      <c r="Z783" s="24"/>
    </row>
    <row r="784" spans="1:26" ht="15.75" customHeight="1">
      <c r="A784" s="24"/>
      <c r="B784" s="24"/>
      <c r="C784" s="24"/>
      <c r="D784" s="24"/>
      <c r="E784" s="24"/>
      <c r="F784" s="24"/>
      <c r="G784" s="3"/>
      <c r="H784" s="24"/>
      <c r="I784" s="24"/>
      <c r="J784" s="24"/>
      <c r="K784" s="24"/>
      <c r="L784" s="24"/>
      <c r="M784" s="24"/>
      <c r="N784" s="24"/>
      <c r="O784" s="24"/>
      <c r="P784" s="24"/>
      <c r="Q784" s="24"/>
      <c r="R784" s="24"/>
      <c r="S784" s="24"/>
      <c r="T784" s="24"/>
      <c r="U784" s="24"/>
      <c r="V784" s="24"/>
      <c r="W784" s="24"/>
      <c r="X784" s="24"/>
      <c r="Y784" s="24"/>
      <c r="Z784" s="24"/>
    </row>
    <row r="785" spans="1:26" ht="15.75" customHeight="1">
      <c r="A785" s="24"/>
      <c r="B785" s="24"/>
      <c r="C785" s="24"/>
      <c r="D785" s="24"/>
      <c r="E785" s="24"/>
      <c r="F785" s="24"/>
      <c r="G785" s="3"/>
      <c r="H785" s="24"/>
      <c r="I785" s="24"/>
      <c r="J785" s="24"/>
      <c r="K785" s="24"/>
      <c r="L785" s="24"/>
      <c r="M785" s="24"/>
      <c r="N785" s="24"/>
      <c r="O785" s="24"/>
      <c r="P785" s="24"/>
      <c r="Q785" s="24"/>
      <c r="R785" s="24"/>
      <c r="S785" s="24"/>
      <c r="T785" s="24"/>
      <c r="U785" s="24"/>
      <c r="V785" s="24"/>
      <c r="W785" s="24"/>
      <c r="X785" s="24"/>
      <c r="Y785" s="24"/>
      <c r="Z785" s="24"/>
    </row>
    <row r="786" spans="1:26" ht="15.75" customHeight="1">
      <c r="A786" s="24"/>
      <c r="B786" s="24"/>
      <c r="C786" s="24"/>
      <c r="D786" s="24"/>
      <c r="E786" s="24"/>
      <c r="F786" s="24"/>
      <c r="G786" s="3"/>
      <c r="H786" s="24"/>
      <c r="I786" s="24"/>
      <c r="J786" s="24"/>
      <c r="K786" s="24"/>
      <c r="L786" s="24"/>
      <c r="M786" s="24"/>
      <c r="N786" s="24"/>
      <c r="O786" s="24"/>
      <c r="P786" s="24"/>
      <c r="Q786" s="24"/>
      <c r="R786" s="24"/>
      <c r="S786" s="24"/>
      <c r="T786" s="24"/>
      <c r="U786" s="24"/>
      <c r="V786" s="24"/>
      <c r="W786" s="24"/>
      <c r="X786" s="24"/>
      <c r="Y786" s="24"/>
      <c r="Z786" s="24"/>
    </row>
    <row r="787" spans="1:26" ht="15.75" customHeight="1">
      <c r="A787" s="24"/>
      <c r="B787" s="24"/>
      <c r="C787" s="24"/>
      <c r="D787" s="24"/>
      <c r="E787" s="24"/>
      <c r="F787" s="24"/>
      <c r="G787" s="3"/>
      <c r="H787" s="24"/>
      <c r="I787" s="24"/>
      <c r="J787" s="24"/>
      <c r="K787" s="24"/>
      <c r="L787" s="24"/>
      <c r="M787" s="24"/>
      <c r="N787" s="24"/>
      <c r="O787" s="24"/>
      <c r="P787" s="24"/>
      <c r="Q787" s="24"/>
      <c r="R787" s="24"/>
      <c r="S787" s="24"/>
      <c r="T787" s="24"/>
      <c r="U787" s="24"/>
      <c r="V787" s="24"/>
      <c r="W787" s="24"/>
      <c r="X787" s="24"/>
      <c r="Y787" s="24"/>
      <c r="Z787" s="24"/>
    </row>
    <row r="788" spans="1:26" ht="15.75" customHeight="1">
      <c r="A788" s="24"/>
      <c r="B788" s="24"/>
      <c r="C788" s="24"/>
      <c r="D788" s="24"/>
      <c r="E788" s="24"/>
      <c r="F788" s="24"/>
      <c r="G788" s="3"/>
      <c r="H788" s="24"/>
      <c r="I788" s="24"/>
      <c r="J788" s="24"/>
      <c r="K788" s="24"/>
      <c r="L788" s="24"/>
      <c r="M788" s="24"/>
      <c r="N788" s="24"/>
      <c r="O788" s="24"/>
      <c r="P788" s="24"/>
      <c r="Q788" s="24"/>
      <c r="R788" s="24"/>
      <c r="S788" s="24"/>
      <c r="T788" s="24"/>
      <c r="U788" s="24"/>
      <c r="V788" s="24"/>
      <c r="W788" s="24"/>
      <c r="X788" s="24"/>
      <c r="Y788" s="24"/>
      <c r="Z788" s="24"/>
    </row>
    <row r="789" spans="1:26" ht="15.75" customHeight="1">
      <c r="A789" s="24"/>
      <c r="B789" s="24"/>
      <c r="C789" s="24"/>
      <c r="D789" s="24"/>
      <c r="E789" s="24"/>
      <c r="F789" s="24"/>
      <c r="G789" s="3"/>
      <c r="H789" s="24"/>
      <c r="I789" s="24"/>
      <c r="J789" s="24"/>
      <c r="K789" s="24"/>
      <c r="L789" s="24"/>
      <c r="M789" s="24"/>
      <c r="N789" s="24"/>
      <c r="O789" s="24"/>
      <c r="P789" s="24"/>
      <c r="Q789" s="24"/>
      <c r="R789" s="24"/>
      <c r="S789" s="24"/>
      <c r="T789" s="24"/>
      <c r="U789" s="24"/>
      <c r="V789" s="24"/>
      <c r="W789" s="24"/>
      <c r="X789" s="24"/>
      <c r="Y789" s="24"/>
      <c r="Z789" s="24"/>
    </row>
    <row r="790" spans="1:26" ht="15.75" customHeight="1">
      <c r="A790" s="24"/>
      <c r="B790" s="24"/>
      <c r="C790" s="24"/>
      <c r="D790" s="24"/>
      <c r="E790" s="24"/>
      <c r="F790" s="24"/>
      <c r="G790" s="3"/>
      <c r="H790" s="24"/>
      <c r="I790" s="24"/>
      <c r="J790" s="24"/>
      <c r="K790" s="24"/>
      <c r="L790" s="24"/>
      <c r="M790" s="24"/>
      <c r="N790" s="24"/>
      <c r="O790" s="24"/>
      <c r="P790" s="24"/>
      <c r="Q790" s="24"/>
      <c r="R790" s="24"/>
      <c r="S790" s="24"/>
      <c r="T790" s="24"/>
      <c r="U790" s="24"/>
      <c r="V790" s="24"/>
      <c r="W790" s="24"/>
      <c r="X790" s="24"/>
      <c r="Y790" s="24"/>
      <c r="Z790" s="24"/>
    </row>
    <row r="791" spans="1:26" ht="15.75" customHeight="1">
      <c r="A791" s="24"/>
      <c r="B791" s="24"/>
      <c r="C791" s="24"/>
      <c r="D791" s="24"/>
      <c r="E791" s="24"/>
      <c r="F791" s="24"/>
      <c r="G791" s="3"/>
      <c r="H791" s="24"/>
      <c r="I791" s="24"/>
      <c r="J791" s="24"/>
      <c r="K791" s="24"/>
      <c r="L791" s="24"/>
      <c r="M791" s="24"/>
      <c r="N791" s="24"/>
      <c r="O791" s="24"/>
      <c r="P791" s="24"/>
      <c r="Q791" s="24"/>
      <c r="R791" s="24"/>
      <c r="S791" s="24"/>
      <c r="T791" s="24"/>
      <c r="U791" s="24"/>
      <c r="V791" s="24"/>
      <c r="W791" s="24"/>
      <c r="X791" s="24"/>
      <c r="Y791" s="24"/>
      <c r="Z791" s="24"/>
    </row>
    <row r="792" spans="1:26" ht="15.75" customHeight="1">
      <c r="A792" s="24"/>
      <c r="B792" s="24"/>
      <c r="C792" s="24"/>
      <c r="D792" s="24"/>
      <c r="E792" s="24"/>
      <c r="F792" s="24"/>
      <c r="G792" s="3"/>
      <c r="H792" s="24"/>
      <c r="I792" s="24"/>
      <c r="J792" s="24"/>
      <c r="K792" s="24"/>
      <c r="L792" s="24"/>
      <c r="M792" s="24"/>
      <c r="N792" s="24"/>
      <c r="O792" s="24"/>
      <c r="P792" s="24"/>
      <c r="Q792" s="24"/>
      <c r="R792" s="24"/>
      <c r="S792" s="24"/>
      <c r="T792" s="24"/>
      <c r="U792" s="24"/>
      <c r="V792" s="24"/>
      <c r="W792" s="24"/>
      <c r="X792" s="24"/>
      <c r="Y792" s="24"/>
      <c r="Z792" s="24"/>
    </row>
    <row r="793" spans="1:26" ht="15.75" customHeight="1">
      <c r="A793" s="24"/>
      <c r="B793" s="24"/>
      <c r="C793" s="24"/>
      <c r="D793" s="24"/>
      <c r="E793" s="24"/>
      <c r="F793" s="24"/>
      <c r="G793" s="3"/>
      <c r="H793" s="24"/>
      <c r="I793" s="24"/>
      <c r="J793" s="24"/>
      <c r="K793" s="24"/>
      <c r="L793" s="24"/>
      <c r="M793" s="24"/>
      <c r="N793" s="24"/>
      <c r="O793" s="24"/>
      <c r="P793" s="24"/>
      <c r="Q793" s="24"/>
      <c r="R793" s="24"/>
      <c r="S793" s="24"/>
      <c r="T793" s="24"/>
      <c r="U793" s="24"/>
      <c r="V793" s="24"/>
      <c r="W793" s="24"/>
      <c r="X793" s="24"/>
      <c r="Y793" s="24"/>
      <c r="Z793" s="24"/>
    </row>
    <row r="794" spans="1:26" ht="15.75" customHeight="1">
      <c r="A794" s="24"/>
      <c r="B794" s="24"/>
      <c r="C794" s="24"/>
      <c r="D794" s="24"/>
      <c r="E794" s="24"/>
      <c r="F794" s="24"/>
      <c r="G794" s="3"/>
      <c r="H794" s="24"/>
      <c r="I794" s="24"/>
      <c r="J794" s="24"/>
      <c r="K794" s="24"/>
      <c r="L794" s="24"/>
      <c r="M794" s="24"/>
      <c r="N794" s="24"/>
      <c r="O794" s="24"/>
      <c r="P794" s="24"/>
      <c r="Q794" s="24"/>
      <c r="R794" s="24"/>
      <c r="S794" s="24"/>
      <c r="T794" s="24"/>
      <c r="U794" s="24"/>
      <c r="V794" s="24"/>
      <c r="W794" s="24"/>
      <c r="X794" s="24"/>
      <c r="Y794" s="24"/>
      <c r="Z794" s="24"/>
    </row>
    <row r="795" spans="1:26" ht="15.75" customHeight="1">
      <c r="A795" s="24"/>
      <c r="B795" s="24"/>
      <c r="C795" s="24"/>
      <c r="D795" s="24"/>
      <c r="E795" s="24"/>
      <c r="F795" s="24"/>
      <c r="G795" s="3"/>
      <c r="H795" s="24"/>
      <c r="I795" s="24"/>
      <c r="J795" s="24"/>
      <c r="K795" s="24"/>
      <c r="L795" s="24"/>
      <c r="M795" s="24"/>
      <c r="N795" s="24"/>
      <c r="O795" s="24"/>
      <c r="P795" s="24"/>
      <c r="Q795" s="24"/>
      <c r="R795" s="24"/>
      <c r="S795" s="24"/>
      <c r="T795" s="24"/>
      <c r="U795" s="24"/>
      <c r="V795" s="24"/>
      <c r="W795" s="24"/>
      <c r="X795" s="24"/>
      <c r="Y795" s="24"/>
      <c r="Z795" s="24"/>
    </row>
    <row r="796" spans="1:26" ht="15.75" customHeight="1">
      <c r="A796" s="24"/>
      <c r="B796" s="24"/>
      <c r="C796" s="24"/>
      <c r="D796" s="24"/>
      <c r="E796" s="24"/>
      <c r="F796" s="24"/>
      <c r="G796" s="3"/>
      <c r="H796" s="24"/>
      <c r="I796" s="24"/>
      <c r="J796" s="24"/>
      <c r="K796" s="24"/>
      <c r="L796" s="24"/>
      <c r="M796" s="24"/>
      <c r="N796" s="24"/>
      <c r="O796" s="24"/>
      <c r="P796" s="24"/>
      <c r="Q796" s="24"/>
      <c r="R796" s="24"/>
      <c r="S796" s="24"/>
      <c r="T796" s="24"/>
      <c r="U796" s="24"/>
      <c r="V796" s="24"/>
      <c r="W796" s="24"/>
      <c r="X796" s="24"/>
      <c r="Y796" s="24"/>
      <c r="Z796" s="24"/>
    </row>
    <row r="797" spans="1:26" ht="15.75" customHeight="1">
      <c r="A797" s="24"/>
      <c r="B797" s="24"/>
      <c r="C797" s="24"/>
      <c r="D797" s="24"/>
      <c r="E797" s="24"/>
      <c r="F797" s="24"/>
      <c r="G797" s="3"/>
      <c r="H797" s="24"/>
      <c r="I797" s="24"/>
      <c r="J797" s="24"/>
      <c r="K797" s="24"/>
      <c r="L797" s="24"/>
      <c r="M797" s="24"/>
      <c r="N797" s="24"/>
      <c r="O797" s="24"/>
      <c r="P797" s="24"/>
      <c r="Q797" s="24"/>
      <c r="R797" s="24"/>
      <c r="S797" s="24"/>
      <c r="T797" s="24"/>
      <c r="U797" s="24"/>
      <c r="V797" s="24"/>
      <c r="W797" s="24"/>
      <c r="X797" s="24"/>
      <c r="Y797" s="24"/>
      <c r="Z797" s="24"/>
    </row>
    <row r="798" spans="1:26" ht="15.75" customHeight="1">
      <c r="A798" s="24"/>
      <c r="B798" s="24"/>
      <c r="C798" s="24"/>
      <c r="D798" s="24"/>
      <c r="E798" s="24"/>
      <c r="F798" s="24"/>
      <c r="G798" s="3"/>
      <c r="H798" s="24"/>
      <c r="I798" s="24"/>
      <c r="J798" s="24"/>
      <c r="K798" s="24"/>
      <c r="L798" s="24"/>
      <c r="M798" s="24"/>
      <c r="N798" s="24"/>
      <c r="O798" s="24"/>
      <c r="P798" s="24"/>
      <c r="Q798" s="24"/>
      <c r="R798" s="24"/>
      <c r="S798" s="24"/>
      <c r="T798" s="24"/>
      <c r="U798" s="24"/>
      <c r="V798" s="24"/>
      <c r="W798" s="24"/>
      <c r="X798" s="24"/>
      <c r="Y798" s="24"/>
      <c r="Z798" s="24"/>
    </row>
    <row r="799" spans="1:26" ht="15.75" customHeight="1">
      <c r="A799" s="24"/>
      <c r="B799" s="24"/>
      <c r="C799" s="24"/>
      <c r="D799" s="24"/>
      <c r="E799" s="24"/>
      <c r="F799" s="24"/>
      <c r="G799" s="3"/>
      <c r="H799" s="24"/>
      <c r="I799" s="24"/>
      <c r="J799" s="24"/>
      <c r="K799" s="24"/>
      <c r="L799" s="24"/>
      <c r="M799" s="24"/>
      <c r="N799" s="24"/>
      <c r="O799" s="24"/>
      <c r="P799" s="24"/>
      <c r="Q799" s="24"/>
      <c r="R799" s="24"/>
      <c r="S799" s="24"/>
      <c r="T799" s="24"/>
      <c r="U799" s="24"/>
      <c r="V799" s="24"/>
      <c r="W799" s="24"/>
      <c r="X799" s="24"/>
      <c r="Y799" s="24"/>
      <c r="Z799" s="24"/>
    </row>
    <row r="800" spans="1:26" ht="15.75" customHeight="1">
      <c r="A800" s="24"/>
      <c r="B800" s="24"/>
      <c r="C800" s="24"/>
      <c r="D800" s="24"/>
      <c r="E800" s="24"/>
      <c r="F800" s="24"/>
      <c r="G800" s="3"/>
      <c r="H800" s="24"/>
      <c r="I800" s="24"/>
      <c r="J800" s="24"/>
      <c r="K800" s="24"/>
      <c r="L800" s="24"/>
      <c r="M800" s="24"/>
      <c r="N800" s="24"/>
      <c r="O800" s="24"/>
      <c r="P800" s="24"/>
      <c r="Q800" s="24"/>
      <c r="R800" s="24"/>
      <c r="S800" s="24"/>
      <c r="T800" s="24"/>
      <c r="U800" s="24"/>
      <c r="V800" s="24"/>
      <c r="W800" s="24"/>
      <c r="X800" s="24"/>
      <c r="Y800" s="24"/>
      <c r="Z800" s="24"/>
    </row>
    <row r="801" spans="1:26" ht="15.75" customHeight="1">
      <c r="A801" s="24"/>
      <c r="B801" s="24"/>
      <c r="C801" s="24"/>
      <c r="D801" s="24"/>
      <c r="E801" s="24"/>
      <c r="F801" s="24"/>
      <c r="G801" s="3"/>
      <c r="H801" s="24"/>
      <c r="I801" s="24"/>
      <c r="J801" s="24"/>
      <c r="K801" s="24"/>
      <c r="L801" s="24"/>
      <c r="M801" s="24"/>
      <c r="N801" s="24"/>
      <c r="O801" s="24"/>
      <c r="P801" s="24"/>
      <c r="Q801" s="24"/>
      <c r="R801" s="24"/>
      <c r="S801" s="24"/>
      <c r="T801" s="24"/>
      <c r="U801" s="24"/>
      <c r="V801" s="24"/>
      <c r="W801" s="24"/>
      <c r="X801" s="24"/>
      <c r="Y801" s="24"/>
      <c r="Z801" s="24"/>
    </row>
    <row r="802" spans="1:26" ht="15.75" customHeight="1">
      <c r="A802" s="24"/>
      <c r="B802" s="24"/>
      <c r="C802" s="24"/>
      <c r="D802" s="24"/>
      <c r="E802" s="24"/>
      <c r="F802" s="24"/>
      <c r="G802" s="3"/>
      <c r="H802" s="24"/>
      <c r="I802" s="24"/>
      <c r="J802" s="24"/>
      <c r="K802" s="24"/>
      <c r="L802" s="24"/>
      <c r="M802" s="24"/>
      <c r="N802" s="24"/>
      <c r="O802" s="24"/>
      <c r="P802" s="24"/>
      <c r="Q802" s="24"/>
      <c r="R802" s="24"/>
      <c r="S802" s="24"/>
      <c r="T802" s="24"/>
      <c r="U802" s="24"/>
      <c r="V802" s="24"/>
      <c r="W802" s="24"/>
      <c r="X802" s="24"/>
      <c r="Y802" s="24"/>
      <c r="Z802" s="24"/>
    </row>
    <row r="803" spans="1:26" ht="15.75" customHeight="1">
      <c r="A803" s="24"/>
      <c r="B803" s="24"/>
      <c r="C803" s="24"/>
      <c r="D803" s="24"/>
      <c r="E803" s="24"/>
      <c r="F803" s="24"/>
      <c r="G803" s="3"/>
      <c r="H803" s="24"/>
      <c r="I803" s="24"/>
      <c r="J803" s="24"/>
      <c r="K803" s="24"/>
      <c r="L803" s="24"/>
      <c r="M803" s="24"/>
      <c r="N803" s="24"/>
      <c r="O803" s="24"/>
      <c r="P803" s="24"/>
      <c r="Q803" s="24"/>
      <c r="R803" s="24"/>
      <c r="S803" s="24"/>
      <c r="T803" s="24"/>
      <c r="U803" s="24"/>
      <c r="V803" s="24"/>
      <c r="W803" s="24"/>
      <c r="X803" s="24"/>
      <c r="Y803" s="24"/>
      <c r="Z803" s="24"/>
    </row>
    <row r="804" spans="1:26" ht="15.75" customHeight="1">
      <c r="A804" s="24"/>
      <c r="B804" s="24"/>
      <c r="C804" s="24"/>
      <c r="D804" s="24"/>
      <c r="E804" s="24"/>
      <c r="F804" s="24"/>
      <c r="G804" s="3"/>
      <c r="H804" s="24"/>
      <c r="I804" s="24"/>
      <c r="J804" s="24"/>
      <c r="K804" s="24"/>
      <c r="L804" s="24"/>
      <c r="M804" s="24"/>
      <c r="N804" s="24"/>
      <c r="O804" s="24"/>
      <c r="P804" s="24"/>
      <c r="Q804" s="24"/>
      <c r="R804" s="24"/>
      <c r="S804" s="24"/>
      <c r="T804" s="24"/>
      <c r="U804" s="24"/>
      <c r="V804" s="24"/>
      <c r="W804" s="24"/>
      <c r="X804" s="24"/>
      <c r="Y804" s="24"/>
      <c r="Z804" s="24"/>
    </row>
    <row r="805" spans="1:26" ht="15.75" customHeight="1">
      <c r="A805" s="24"/>
      <c r="B805" s="24"/>
      <c r="C805" s="24"/>
      <c r="D805" s="24"/>
      <c r="E805" s="24"/>
      <c r="F805" s="24"/>
      <c r="G805" s="3"/>
      <c r="H805" s="24"/>
      <c r="I805" s="24"/>
      <c r="J805" s="24"/>
      <c r="K805" s="24"/>
      <c r="L805" s="24"/>
      <c r="M805" s="24"/>
      <c r="N805" s="24"/>
      <c r="O805" s="24"/>
      <c r="P805" s="24"/>
      <c r="Q805" s="24"/>
      <c r="R805" s="24"/>
      <c r="S805" s="24"/>
      <c r="T805" s="24"/>
      <c r="U805" s="24"/>
      <c r="V805" s="24"/>
      <c r="W805" s="24"/>
      <c r="X805" s="24"/>
      <c r="Y805" s="24"/>
      <c r="Z805" s="24"/>
    </row>
    <row r="806" spans="1:26" ht="15.75" customHeight="1">
      <c r="A806" s="24"/>
      <c r="B806" s="24"/>
      <c r="C806" s="24"/>
      <c r="D806" s="24"/>
      <c r="E806" s="24"/>
      <c r="F806" s="24"/>
      <c r="G806" s="3"/>
      <c r="H806" s="24"/>
      <c r="I806" s="24"/>
      <c r="J806" s="24"/>
      <c r="K806" s="24"/>
      <c r="L806" s="24"/>
      <c r="M806" s="24"/>
      <c r="N806" s="24"/>
      <c r="O806" s="24"/>
      <c r="P806" s="24"/>
      <c r="Q806" s="24"/>
      <c r="R806" s="24"/>
      <c r="S806" s="24"/>
      <c r="T806" s="24"/>
      <c r="U806" s="24"/>
      <c r="V806" s="24"/>
      <c r="W806" s="24"/>
      <c r="X806" s="24"/>
      <c r="Y806" s="24"/>
      <c r="Z806" s="24"/>
    </row>
    <row r="807" spans="1:26" ht="15.75" customHeight="1">
      <c r="A807" s="24"/>
      <c r="B807" s="24"/>
      <c r="C807" s="24"/>
      <c r="D807" s="24"/>
      <c r="E807" s="24"/>
      <c r="F807" s="24"/>
      <c r="G807" s="3"/>
      <c r="H807" s="24"/>
      <c r="I807" s="24"/>
      <c r="J807" s="24"/>
      <c r="K807" s="24"/>
      <c r="L807" s="24"/>
      <c r="M807" s="24"/>
      <c r="N807" s="24"/>
      <c r="O807" s="24"/>
      <c r="P807" s="24"/>
      <c r="Q807" s="24"/>
      <c r="R807" s="24"/>
      <c r="S807" s="24"/>
      <c r="T807" s="24"/>
      <c r="U807" s="24"/>
      <c r="V807" s="24"/>
      <c r="W807" s="24"/>
      <c r="X807" s="24"/>
      <c r="Y807" s="24"/>
      <c r="Z807" s="24"/>
    </row>
    <row r="808" spans="1:26" ht="15.75" customHeight="1">
      <c r="A808" s="24"/>
      <c r="B808" s="24"/>
      <c r="C808" s="24"/>
      <c r="D808" s="24"/>
      <c r="E808" s="24"/>
      <c r="F808" s="24"/>
      <c r="G808" s="3"/>
      <c r="H808" s="24"/>
      <c r="I808" s="24"/>
      <c r="J808" s="24"/>
      <c r="K808" s="24"/>
      <c r="L808" s="24"/>
      <c r="M808" s="24"/>
      <c r="N808" s="24"/>
      <c r="O808" s="24"/>
      <c r="P808" s="24"/>
      <c r="Q808" s="24"/>
      <c r="R808" s="24"/>
      <c r="S808" s="24"/>
      <c r="T808" s="24"/>
      <c r="U808" s="24"/>
      <c r="V808" s="24"/>
      <c r="W808" s="24"/>
      <c r="X808" s="24"/>
      <c r="Y808" s="24"/>
      <c r="Z808" s="24"/>
    </row>
    <row r="809" spans="1:26" ht="15.75" customHeight="1">
      <c r="A809" s="24"/>
      <c r="B809" s="24"/>
      <c r="C809" s="24"/>
      <c r="D809" s="24"/>
      <c r="E809" s="24"/>
      <c r="F809" s="24"/>
      <c r="G809" s="3"/>
      <c r="H809" s="24"/>
      <c r="I809" s="24"/>
      <c r="J809" s="24"/>
      <c r="K809" s="24"/>
      <c r="L809" s="24"/>
      <c r="M809" s="24"/>
      <c r="N809" s="24"/>
      <c r="O809" s="24"/>
      <c r="P809" s="24"/>
      <c r="Q809" s="24"/>
      <c r="R809" s="24"/>
      <c r="S809" s="24"/>
      <c r="T809" s="24"/>
      <c r="U809" s="24"/>
      <c r="V809" s="24"/>
      <c r="W809" s="24"/>
      <c r="X809" s="24"/>
      <c r="Y809" s="24"/>
      <c r="Z809" s="24"/>
    </row>
    <row r="810" spans="1:26" ht="15.75" customHeight="1">
      <c r="A810" s="24"/>
      <c r="B810" s="24"/>
      <c r="C810" s="24"/>
      <c r="D810" s="24"/>
      <c r="E810" s="24"/>
      <c r="F810" s="24"/>
      <c r="G810" s="3"/>
      <c r="H810" s="24"/>
      <c r="I810" s="24"/>
      <c r="J810" s="24"/>
      <c r="K810" s="24"/>
      <c r="L810" s="24"/>
      <c r="M810" s="24"/>
      <c r="N810" s="24"/>
      <c r="O810" s="24"/>
      <c r="P810" s="24"/>
      <c r="Q810" s="24"/>
      <c r="R810" s="24"/>
      <c r="S810" s="24"/>
      <c r="T810" s="24"/>
      <c r="U810" s="24"/>
      <c r="V810" s="24"/>
      <c r="W810" s="24"/>
      <c r="X810" s="24"/>
      <c r="Y810" s="24"/>
      <c r="Z810" s="24"/>
    </row>
    <row r="811" spans="1:26" ht="15.75" customHeight="1">
      <c r="A811" s="24"/>
      <c r="B811" s="24"/>
      <c r="C811" s="24"/>
      <c r="D811" s="24"/>
      <c r="E811" s="24"/>
      <c r="F811" s="24"/>
      <c r="G811" s="3"/>
      <c r="H811" s="24"/>
      <c r="I811" s="24"/>
      <c r="J811" s="24"/>
      <c r="K811" s="24"/>
      <c r="L811" s="24"/>
      <c r="M811" s="24"/>
      <c r="N811" s="24"/>
      <c r="O811" s="24"/>
      <c r="P811" s="24"/>
      <c r="Q811" s="24"/>
      <c r="R811" s="24"/>
      <c r="S811" s="24"/>
      <c r="T811" s="24"/>
      <c r="U811" s="24"/>
      <c r="V811" s="24"/>
      <c r="W811" s="24"/>
      <c r="X811" s="24"/>
      <c r="Y811" s="24"/>
      <c r="Z811" s="24"/>
    </row>
    <row r="812" spans="1:26" ht="15.75" customHeight="1">
      <c r="A812" s="24"/>
      <c r="B812" s="24"/>
      <c r="C812" s="24"/>
      <c r="D812" s="24"/>
      <c r="E812" s="24"/>
      <c r="F812" s="24"/>
      <c r="G812" s="3"/>
      <c r="H812" s="24"/>
      <c r="I812" s="24"/>
      <c r="J812" s="24"/>
      <c r="K812" s="24"/>
      <c r="L812" s="24"/>
      <c r="M812" s="24"/>
      <c r="N812" s="24"/>
      <c r="O812" s="24"/>
      <c r="P812" s="24"/>
      <c r="Q812" s="24"/>
      <c r="R812" s="24"/>
      <c r="S812" s="24"/>
      <c r="T812" s="24"/>
      <c r="U812" s="24"/>
      <c r="V812" s="24"/>
      <c r="W812" s="24"/>
      <c r="X812" s="24"/>
      <c r="Y812" s="24"/>
      <c r="Z812" s="24"/>
    </row>
    <row r="813" spans="1:26" ht="15.75" customHeight="1">
      <c r="A813" s="24"/>
      <c r="B813" s="24"/>
      <c r="C813" s="24"/>
      <c r="D813" s="24"/>
      <c r="E813" s="24"/>
      <c r="F813" s="24"/>
      <c r="G813" s="3"/>
      <c r="H813" s="24"/>
      <c r="I813" s="24"/>
      <c r="J813" s="24"/>
      <c r="K813" s="24"/>
      <c r="L813" s="24"/>
      <c r="M813" s="24"/>
      <c r="N813" s="24"/>
      <c r="O813" s="24"/>
      <c r="P813" s="24"/>
      <c r="Q813" s="24"/>
      <c r="R813" s="24"/>
      <c r="S813" s="24"/>
      <c r="T813" s="24"/>
      <c r="U813" s="24"/>
      <c r="V813" s="24"/>
      <c r="W813" s="24"/>
      <c r="X813" s="24"/>
      <c r="Y813" s="24"/>
      <c r="Z813" s="24"/>
    </row>
    <row r="814" spans="1:26" ht="15.75" customHeight="1">
      <c r="A814" s="24"/>
      <c r="B814" s="24"/>
      <c r="C814" s="24"/>
      <c r="D814" s="24"/>
      <c r="E814" s="24"/>
      <c r="F814" s="24"/>
      <c r="G814" s="3"/>
      <c r="H814" s="24"/>
      <c r="I814" s="24"/>
      <c r="J814" s="24"/>
      <c r="K814" s="24"/>
      <c r="L814" s="24"/>
      <c r="M814" s="24"/>
      <c r="N814" s="24"/>
      <c r="O814" s="24"/>
      <c r="P814" s="24"/>
      <c r="Q814" s="24"/>
      <c r="R814" s="24"/>
      <c r="S814" s="24"/>
      <c r="T814" s="24"/>
      <c r="U814" s="24"/>
      <c r="V814" s="24"/>
      <c r="W814" s="24"/>
      <c r="X814" s="24"/>
      <c r="Y814" s="24"/>
      <c r="Z814" s="24"/>
    </row>
    <row r="815" spans="1:26" ht="15.75" customHeight="1">
      <c r="A815" s="24"/>
      <c r="B815" s="24"/>
      <c r="C815" s="24"/>
      <c r="D815" s="24"/>
      <c r="E815" s="24"/>
      <c r="F815" s="24"/>
      <c r="G815" s="3"/>
      <c r="H815" s="24"/>
      <c r="I815" s="24"/>
      <c r="J815" s="24"/>
      <c r="K815" s="24"/>
      <c r="L815" s="24"/>
      <c r="M815" s="24"/>
      <c r="N815" s="24"/>
      <c r="O815" s="24"/>
      <c r="P815" s="24"/>
      <c r="Q815" s="24"/>
      <c r="R815" s="24"/>
      <c r="S815" s="24"/>
      <c r="T815" s="24"/>
      <c r="U815" s="24"/>
      <c r="V815" s="24"/>
      <c r="W815" s="24"/>
      <c r="X815" s="24"/>
      <c r="Y815" s="24"/>
      <c r="Z815" s="24"/>
    </row>
    <row r="816" spans="1:26" ht="15.75" customHeight="1">
      <c r="A816" s="24"/>
      <c r="B816" s="24"/>
      <c r="C816" s="24"/>
      <c r="D816" s="24"/>
      <c r="E816" s="24"/>
      <c r="F816" s="24"/>
      <c r="G816" s="3"/>
      <c r="H816" s="24"/>
      <c r="I816" s="24"/>
      <c r="J816" s="24"/>
      <c r="K816" s="24"/>
      <c r="L816" s="24"/>
      <c r="M816" s="24"/>
      <c r="N816" s="24"/>
      <c r="O816" s="24"/>
      <c r="P816" s="24"/>
      <c r="Q816" s="24"/>
      <c r="R816" s="24"/>
      <c r="S816" s="24"/>
      <c r="T816" s="24"/>
      <c r="U816" s="24"/>
      <c r="V816" s="24"/>
      <c r="W816" s="24"/>
      <c r="X816" s="24"/>
      <c r="Y816" s="24"/>
      <c r="Z816" s="24"/>
    </row>
    <row r="817" spans="1:26" ht="15.75" customHeight="1">
      <c r="A817" s="24"/>
      <c r="B817" s="24"/>
      <c r="C817" s="24"/>
      <c r="D817" s="24"/>
      <c r="E817" s="24"/>
      <c r="F817" s="24"/>
      <c r="G817" s="3"/>
      <c r="H817" s="24"/>
      <c r="I817" s="24"/>
      <c r="J817" s="24"/>
      <c r="K817" s="24"/>
      <c r="L817" s="24"/>
      <c r="M817" s="24"/>
      <c r="N817" s="24"/>
      <c r="O817" s="24"/>
      <c r="P817" s="24"/>
      <c r="Q817" s="24"/>
      <c r="R817" s="24"/>
      <c r="S817" s="24"/>
      <c r="T817" s="24"/>
      <c r="U817" s="24"/>
      <c r="V817" s="24"/>
      <c r="W817" s="24"/>
      <c r="X817" s="24"/>
      <c r="Y817" s="24"/>
      <c r="Z817" s="24"/>
    </row>
    <row r="818" spans="1:26" ht="15.75" customHeight="1">
      <c r="A818" s="24"/>
      <c r="B818" s="24"/>
      <c r="C818" s="24"/>
      <c r="D818" s="24"/>
      <c r="E818" s="24"/>
      <c r="F818" s="24"/>
      <c r="G818" s="3"/>
      <c r="H818" s="24"/>
      <c r="I818" s="24"/>
      <c r="J818" s="24"/>
      <c r="K818" s="24"/>
      <c r="L818" s="24"/>
      <c r="M818" s="24"/>
      <c r="N818" s="24"/>
      <c r="O818" s="24"/>
      <c r="P818" s="24"/>
      <c r="Q818" s="24"/>
      <c r="R818" s="24"/>
      <c r="S818" s="24"/>
      <c r="T818" s="24"/>
      <c r="U818" s="24"/>
      <c r="V818" s="24"/>
      <c r="W818" s="24"/>
      <c r="X818" s="24"/>
      <c r="Y818" s="24"/>
      <c r="Z818" s="24"/>
    </row>
    <row r="819" spans="1:26" ht="15.75" customHeight="1">
      <c r="A819" s="24"/>
      <c r="B819" s="24"/>
      <c r="C819" s="24"/>
      <c r="D819" s="24"/>
      <c r="E819" s="24"/>
      <c r="F819" s="24"/>
      <c r="G819" s="3"/>
      <c r="H819" s="24"/>
      <c r="I819" s="24"/>
      <c r="J819" s="24"/>
      <c r="K819" s="24"/>
      <c r="L819" s="24"/>
      <c r="M819" s="24"/>
      <c r="N819" s="24"/>
      <c r="O819" s="24"/>
      <c r="P819" s="24"/>
      <c r="Q819" s="24"/>
      <c r="R819" s="24"/>
      <c r="S819" s="24"/>
      <c r="T819" s="24"/>
      <c r="U819" s="24"/>
      <c r="V819" s="24"/>
      <c r="W819" s="24"/>
      <c r="X819" s="24"/>
      <c r="Y819" s="24"/>
      <c r="Z819" s="24"/>
    </row>
    <row r="820" spans="1:26" ht="15.75" customHeight="1">
      <c r="A820" s="24"/>
      <c r="B820" s="24"/>
      <c r="C820" s="24"/>
      <c r="D820" s="24"/>
      <c r="E820" s="24"/>
      <c r="F820" s="24"/>
      <c r="G820" s="3"/>
      <c r="H820" s="24"/>
      <c r="I820" s="24"/>
      <c r="J820" s="24"/>
      <c r="K820" s="24"/>
      <c r="L820" s="24"/>
      <c r="M820" s="24"/>
      <c r="N820" s="24"/>
      <c r="O820" s="24"/>
      <c r="P820" s="24"/>
      <c r="Q820" s="24"/>
      <c r="R820" s="24"/>
      <c r="S820" s="24"/>
      <c r="T820" s="24"/>
      <c r="U820" s="24"/>
      <c r="V820" s="24"/>
      <c r="W820" s="24"/>
      <c r="X820" s="24"/>
      <c r="Y820" s="24"/>
      <c r="Z820" s="24"/>
    </row>
    <row r="821" spans="1:26" ht="15.75" customHeight="1">
      <c r="A821" s="24"/>
      <c r="B821" s="24"/>
      <c r="C821" s="24"/>
      <c r="D821" s="24"/>
      <c r="E821" s="24"/>
      <c r="F821" s="24"/>
      <c r="G821" s="3"/>
      <c r="H821" s="24"/>
      <c r="I821" s="24"/>
      <c r="J821" s="24"/>
      <c r="K821" s="24"/>
      <c r="L821" s="24"/>
      <c r="M821" s="24"/>
      <c r="N821" s="24"/>
      <c r="O821" s="24"/>
      <c r="P821" s="24"/>
      <c r="Q821" s="24"/>
      <c r="R821" s="24"/>
      <c r="S821" s="24"/>
      <c r="T821" s="24"/>
      <c r="U821" s="24"/>
      <c r="V821" s="24"/>
      <c r="W821" s="24"/>
      <c r="X821" s="24"/>
      <c r="Y821" s="24"/>
      <c r="Z821" s="24"/>
    </row>
    <row r="822" spans="1:26" ht="15.75" customHeight="1">
      <c r="A822" s="24"/>
      <c r="B822" s="24"/>
      <c r="C822" s="24"/>
      <c r="D822" s="24"/>
      <c r="E822" s="24"/>
      <c r="F822" s="24"/>
      <c r="G822" s="3"/>
      <c r="H822" s="24"/>
      <c r="I822" s="24"/>
      <c r="J822" s="24"/>
      <c r="K822" s="24"/>
      <c r="L822" s="24"/>
      <c r="M822" s="24"/>
      <c r="N822" s="24"/>
      <c r="O822" s="24"/>
      <c r="P822" s="24"/>
      <c r="Q822" s="24"/>
      <c r="R822" s="24"/>
      <c r="S822" s="24"/>
      <c r="T822" s="24"/>
      <c r="U822" s="24"/>
      <c r="V822" s="24"/>
      <c r="W822" s="24"/>
      <c r="X822" s="24"/>
      <c r="Y822" s="24"/>
      <c r="Z822" s="24"/>
    </row>
    <row r="823" spans="1:26" ht="15.75" customHeight="1">
      <c r="A823" s="24"/>
      <c r="B823" s="24"/>
      <c r="C823" s="24"/>
      <c r="D823" s="24"/>
      <c r="E823" s="24"/>
      <c r="F823" s="24"/>
      <c r="G823" s="3"/>
      <c r="H823" s="24"/>
      <c r="I823" s="24"/>
      <c r="J823" s="24"/>
      <c r="K823" s="24"/>
      <c r="L823" s="24"/>
      <c r="M823" s="24"/>
      <c r="N823" s="24"/>
      <c r="O823" s="24"/>
      <c r="P823" s="24"/>
      <c r="Q823" s="24"/>
      <c r="R823" s="24"/>
      <c r="S823" s="24"/>
      <c r="T823" s="24"/>
      <c r="U823" s="24"/>
      <c r="V823" s="24"/>
      <c r="W823" s="24"/>
      <c r="X823" s="24"/>
      <c r="Y823" s="24"/>
      <c r="Z823" s="24"/>
    </row>
    <row r="824" spans="1:26" ht="15.75" customHeight="1">
      <c r="A824" s="24"/>
      <c r="B824" s="24"/>
      <c r="C824" s="24"/>
      <c r="D824" s="24"/>
      <c r="E824" s="24"/>
      <c r="F824" s="24"/>
      <c r="G824" s="3"/>
      <c r="H824" s="24"/>
      <c r="I824" s="24"/>
      <c r="J824" s="24"/>
      <c r="K824" s="24"/>
      <c r="L824" s="24"/>
      <c r="M824" s="24"/>
      <c r="N824" s="24"/>
      <c r="O824" s="24"/>
      <c r="P824" s="24"/>
      <c r="Q824" s="24"/>
      <c r="R824" s="24"/>
      <c r="S824" s="24"/>
      <c r="T824" s="24"/>
      <c r="U824" s="24"/>
      <c r="V824" s="24"/>
      <c r="W824" s="24"/>
      <c r="X824" s="24"/>
      <c r="Y824" s="24"/>
      <c r="Z824" s="24"/>
    </row>
    <row r="825" spans="1:26" ht="15.75" customHeight="1">
      <c r="A825" s="24"/>
      <c r="B825" s="24"/>
      <c r="C825" s="24"/>
      <c r="D825" s="24"/>
      <c r="E825" s="24"/>
      <c r="F825" s="24"/>
      <c r="G825" s="3"/>
      <c r="H825" s="24"/>
      <c r="I825" s="24"/>
      <c r="J825" s="24"/>
      <c r="K825" s="24"/>
      <c r="L825" s="24"/>
      <c r="M825" s="24"/>
      <c r="N825" s="24"/>
      <c r="O825" s="24"/>
      <c r="P825" s="24"/>
      <c r="Q825" s="24"/>
      <c r="R825" s="24"/>
      <c r="S825" s="24"/>
      <c r="T825" s="24"/>
      <c r="U825" s="24"/>
      <c r="V825" s="24"/>
      <c r="W825" s="24"/>
      <c r="X825" s="24"/>
      <c r="Y825" s="24"/>
      <c r="Z825" s="24"/>
    </row>
    <row r="826" spans="1:26" ht="15.75" customHeight="1">
      <c r="A826" s="24"/>
      <c r="B826" s="24"/>
      <c r="C826" s="24"/>
      <c r="D826" s="24"/>
      <c r="E826" s="24"/>
      <c r="F826" s="24"/>
      <c r="G826" s="3"/>
      <c r="H826" s="24"/>
      <c r="I826" s="24"/>
      <c r="J826" s="24"/>
      <c r="K826" s="24"/>
      <c r="L826" s="24"/>
      <c r="M826" s="24"/>
      <c r="N826" s="24"/>
      <c r="O826" s="24"/>
      <c r="P826" s="24"/>
      <c r="Q826" s="24"/>
      <c r="R826" s="24"/>
      <c r="S826" s="24"/>
      <c r="T826" s="24"/>
      <c r="U826" s="24"/>
      <c r="V826" s="24"/>
      <c r="W826" s="24"/>
      <c r="X826" s="24"/>
      <c r="Y826" s="24"/>
      <c r="Z826" s="24"/>
    </row>
    <row r="827" spans="1:26" ht="15.75" customHeight="1">
      <c r="A827" s="24"/>
      <c r="B827" s="24"/>
      <c r="C827" s="24"/>
      <c r="D827" s="24"/>
      <c r="E827" s="24"/>
      <c r="F827" s="24"/>
      <c r="G827" s="3"/>
      <c r="H827" s="24"/>
      <c r="I827" s="24"/>
      <c r="J827" s="24"/>
      <c r="K827" s="24"/>
      <c r="L827" s="24"/>
      <c r="M827" s="24"/>
      <c r="N827" s="24"/>
      <c r="O827" s="24"/>
      <c r="P827" s="24"/>
      <c r="Q827" s="24"/>
      <c r="R827" s="24"/>
      <c r="S827" s="24"/>
      <c r="T827" s="24"/>
      <c r="U827" s="24"/>
      <c r="V827" s="24"/>
      <c r="W827" s="24"/>
      <c r="X827" s="24"/>
      <c r="Y827" s="24"/>
      <c r="Z827" s="24"/>
    </row>
    <row r="828" spans="1:26" ht="15.75" customHeight="1">
      <c r="A828" s="24"/>
      <c r="B828" s="24"/>
      <c r="C828" s="24"/>
      <c r="D828" s="24"/>
      <c r="E828" s="24"/>
      <c r="F828" s="24"/>
      <c r="G828" s="3"/>
      <c r="H828" s="24"/>
      <c r="I828" s="24"/>
      <c r="J828" s="24"/>
      <c r="K828" s="24"/>
      <c r="L828" s="24"/>
      <c r="M828" s="24"/>
      <c r="N828" s="24"/>
      <c r="O828" s="24"/>
      <c r="P828" s="24"/>
      <c r="Q828" s="24"/>
      <c r="R828" s="24"/>
      <c r="S828" s="24"/>
      <c r="T828" s="24"/>
      <c r="U828" s="24"/>
      <c r="V828" s="24"/>
      <c r="W828" s="24"/>
      <c r="X828" s="24"/>
      <c r="Y828" s="24"/>
      <c r="Z828" s="24"/>
    </row>
    <row r="829" spans="1:26" ht="15.75" customHeight="1">
      <c r="A829" s="24"/>
      <c r="B829" s="24"/>
      <c r="C829" s="24"/>
      <c r="D829" s="24"/>
      <c r="E829" s="24"/>
      <c r="F829" s="24"/>
      <c r="G829" s="3"/>
      <c r="H829" s="24"/>
      <c r="I829" s="24"/>
      <c r="J829" s="24"/>
      <c r="K829" s="24"/>
      <c r="L829" s="24"/>
      <c r="M829" s="24"/>
      <c r="N829" s="24"/>
      <c r="O829" s="24"/>
      <c r="P829" s="24"/>
      <c r="Q829" s="24"/>
      <c r="R829" s="24"/>
      <c r="S829" s="24"/>
      <c r="T829" s="24"/>
      <c r="U829" s="24"/>
      <c r="V829" s="24"/>
      <c r="W829" s="24"/>
      <c r="X829" s="24"/>
      <c r="Y829" s="24"/>
      <c r="Z829" s="24"/>
    </row>
    <row r="830" spans="1:26" ht="15.75" customHeight="1">
      <c r="A830" s="24"/>
      <c r="B830" s="24"/>
      <c r="C830" s="24"/>
      <c r="D830" s="24"/>
      <c r="E830" s="24"/>
      <c r="F830" s="24"/>
      <c r="G830" s="3"/>
      <c r="H830" s="24"/>
      <c r="I830" s="24"/>
      <c r="J830" s="24"/>
      <c r="K830" s="24"/>
      <c r="L830" s="24"/>
      <c r="M830" s="24"/>
      <c r="N830" s="24"/>
      <c r="O830" s="24"/>
      <c r="P830" s="24"/>
      <c r="Q830" s="24"/>
      <c r="R830" s="24"/>
      <c r="S830" s="24"/>
      <c r="T830" s="24"/>
      <c r="U830" s="24"/>
      <c r="V830" s="24"/>
      <c r="W830" s="24"/>
      <c r="X830" s="24"/>
      <c r="Y830" s="24"/>
      <c r="Z830" s="24"/>
    </row>
    <row r="831" spans="1:26" ht="15.75" customHeight="1">
      <c r="A831" s="24"/>
      <c r="B831" s="24"/>
      <c r="C831" s="24"/>
      <c r="D831" s="24"/>
      <c r="E831" s="24"/>
      <c r="F831" s="24"/>
      <c r="G831" s="3"/>
      <c r="H831" s="24"/>
      <c r="I831" s="24"/>
      <c r="J831" s="24"/>
      <c r="K831" s="24"/>
      <c r="L831" s="24"/>
      <c r="M831" s="24"/>
      <c r="N831" s="24"/>
      <c r="O831" s="24"/>
      <c r="P831" s="24"/>
      <c r="Q831" s="24"/>
      <c r="R831" s="24"/>
      <c r="S831" s="24"/>
      <c r="T831" s="24"/>
      <c r="U831" s="24"/>
      <c r="V831" s="24"/>
      <c r="W831" s="24"/>
      <c r="X831" s="24"/>
      <c r="Y831" s="24"/>
      <c r="Z831" s="24"/>
    </row>
    <row r="832" spans="1:26" ht="15.75" customHeight="1">
      <c r="A832" s="24"/>
      <c r="B832" s="24"/>
      <c r="C832" s="24"/>
      <c r="D832" s="24"/>
      <c r="E832" s="24"/>
      <c r="F832" s="24"/>
      <c r="G832" s="3"/>
      <c r="H832" s="24"/>
      <c r="I832" s="24"/>
      <c r="J832" s="24"/>
      <c r="K832" s="24"/>
      <c r="L832" s="24"/>
      <c r="M832" s="24"/>
      <c r="N832" s="24"/>
      <c r="O832" s="24"/>
      <c r="P832" s="24"/>
      <c r="Q832" s="24"/>
      <c r="R832" s="24"/>
      <c r="S832" s="24"/>
      <c r="T832" s="24"/>
      <c r="U832" s="24"/>
      <c r="V832" s="24"/>
      <c r="W832" s="24"/>
      <c r="X832" s="24"/>
      <c r="Y832" s="24"/>
      <c r="Z832" s="24"/>
    </row>
    <row r="833" spans="1:26" ht="15.75" customHeight="1">
      <c r="A833" s="24"/>
      <c r="B833" s="24"/>
      <c r="C833" s="24"/>
      <c r="D833" s="24"/>
      <c r="E833" s="24"/>
      <c r="F833" s="24"/>
      <c r="G833" s="3"/>
      <c r="H833" s="24"/>
      <c r="I833" s="24"/>
      <c r="J833" s="24"/>
      <c r="K833" s="24"/>
      <c r="L833" s="24"/>
      <c r="M833" s="24"/>
      <c r="N833" s="24"/>
      <c r="O833" s="24"/>
      <c r="P833" s="24"/>
      <c r="Q833" s="24"/>
      <c r="R833" s="24"/>
      <c r="S833" s="24"/>
      <c r="T833" s="24"/>
      <c r="U833" s="24"/>
      <c r="V833" s="24"/>
      <c r="W833" s="24"/>
      <c r="X833" s="24"/>
      <c r="Y833" s="24"/>
      <c r="Z833" s="24"/>
    </row>
    <row r="834" spans="1:26" ht="15.75" customHeight="1">
      <c r="A834" s="24"/>
      <c r="B834" s="24"/>
      <c r="C834" s="24"/>
      <c r="D834" s="24"/>
      <c r="E834" s="24"/>
      <c r="F834" s="24"/>
      <c r="G834" s="3"/>
      <c r="H834" s="24"/>
      <c r="I834" s="24"/>
      <c r="J834" s="24"/>
      <c r="K834" s="24"/>
      <c r="L834" s="24"/>
      <c r="M834" s="24"/>
      <c r="N834" s="24"/>
      <c r="O834" s="24"/>
      <c r="P834" s="24"/>
      <c r="Q834" s="24"/>
      <c r="R834" s="24"/>
      <c r="S834" s="24"/>
      <c r="T834" s="24"/>
      <c r="U834" s="24"/>
      <c r="V834" s="24"/>
      <c r="W834" s="24"/>
      <c r="X834" s="24"/>
      <c r="Y834" s="24"/>
      <c r="Z834" s="24"/>
    </row>
    <row r="835" spans="1:26" ht="15.75" customHeight="1">
      <c r="A835" s="24"/>
      <c r="B835" s="24"/>
      <c r="C835" s="24"/>
      <c r="D835" s="24"/>
      <c r="E835" s="24"/>
      <c r="F835" s="24"/>
      <c r="G835" s="3"/>
      <c r="H835" s="24"/>
      <c r="I835" s="24"/>
      <c r="J835" s="24"/>
      <c r="K835" s="24"/>
      <c r="L835" s="24"/>
      <c r="M835" s="24"/>
      <c r="N835" s="24"/>
      <c r="O835" s="24"/>
      <c r="P835" s="24"/>
      <c r="Q835" s="24"/>
      <c r="R835" s="24"/>
      <c r="S835" s="24"/>
      <c r="T835" s="24"/>
      <c r="U835" s="24"/>
      <c r="V835" s="24"/>
      <c r="W835" s="24"/>
      <c r="X835" s="24"/>
      <c r="Y835" s="24"/>
      <c r="Z835" s="24"/>
    </row>
    <row r="836" spans="1:26" ht="15.75" customHeight="1">
      <c r="A836" s="24"/>
      <c r="B836" s="24"/>
      <c r="C836" s="24"/>
      <c r="D836" s="24"/>
      <c r="E836" s="24"/>
      <c r="F836" s="24"/>
      <c r="G836" s="3"/>
      <c r="H836" s="24"/>
      <c r="I836" s="24"/>
      <c r="J836" s="24"/>
      <c r="K836" s="24"/>
      <c r="L836" s="24"/>
      <c r="M836" s="24"/>
      <c r="N836" s="24"/>
      <c r="O836" s="24"/>
      <c r="P836" s="24"/>
      <c r="Q836" s="24"/>
      <c r="R836" s="24"/>
      <c r="S836" s="24"/>
      <c r="T836" s="24"/>
      <c r="U836" s="24"/>
      <c r="V836" s="24"/>
      <c r="W836" s="24"/>
      <c r="X836" s="24"/>
      <c r="Y836" s="24"/>
      <c r="Z836" s="24"/>
    </row>
    <row r="837" spans="1:26" ht="15.75" customHeight="1">
      <c r="A837" s="24"/>
      <c r="B837" s="24"/>
      <c r="C837" s="24"/>
      <c r="D837" s="24"/>
      <c r="E837" s="24"/>
      <c r="F837" s="24"/>
      <c r="G837" s="3"/>
      <c r="H837" s="24"/>
      <c r="I837" s="24"/>
      <c r="J837" s="24"/>
      <c r="K837" s="24"/>
      <c r="L837" s="24"/>
      <c r="M837" s="24"/>
      <c r="N837" s="24"/>
      <c r="O837" s="24"/>
      <c r="P837" s="24"/>
      <c r="Q837" s="24"/>
      <c r="R837" s="24"/>
      <c r="S837" s="24"/>
      <c r="T837" s="24"/>
      <c r="U837" s="24"/>
      <c r="V837" s="24"/>
      <c r="W837" s="24"/>
      <c r="X837" s="24"/>
      <c r="Y837" s="24"/>
      <c r="Z837" s="24"/>
    </row>
    <row r="838" spans="1:26" ht="15.75" customHeight="1">
      <c r="A838" s="24"/>
      <c r="B838" s="24"/>
      <c r="C838" s="24"/>
      <c r="D838" s="24"/>
      <c r="E838" s="24"/>
      <c r="F838" s="24"/>
      <c r="G838" s="3"/>
      <c r="H838" s="24"/>
      <c r="I838" s="24"/>
      <c r="J838" s="24"/>
      <c r="K838" s="24"/>
      <c r="L838" s="24"/>
      <c r="M838" s="24"/>
      <c r="N838" s="24"/>
      <c r="O838" s="24"/>
      <c r="P838" s="24"/>
      <c r="Q838" s="24"/>
      <c r="R838" s="24"/>
      <c r="S838" s="24"/>
      <c r="T838" s="24"/>
      <c r="U838" s="24"/>
      <c r="V838" s="24"/>
      <c r="W838" s="24"/>
      <c r="X838" s="24"/>
      <c r="Y838" s="24"/>
      <c r="Z838" s="24"/>
    </row>
    <row r="839" spans="1:26" ht="15.75" customHeight="1">
      <c r="A839" s="24"/>
      <c r="B839" s="24"/>
      <c r="C839" s="24"/>
      <c r="D839" s="24"/>
      <c r="E839" s="24"/>
      <c r="F839" s="24"/>
      <c r="G839" s="3"/>
      <c r="H839" s="24"/>
      <c r="I839" s="24"/>
      <c r="J839" s="24"/>
      <c r="K839" s="24"/>
      <c r="L839" s="24"/>
      <c r="M839" s="24"/>
      <c r="N839" s="24"/>
      <c r="O839" s="24"/>
      <c r="P839" s="24"/>
      <c r="Q839" s="24"/>
      <c r="R839" s="24"/>
      <c r="S839" s="24"/>
      <c r="T839" s="24"/>
      <c r="U839" s="24"/>
      <c r="V839" s="24"/>
      <c r="W839" s="24"/>
      <c r="X839" s="24"/>
      <c r="Y839" s="24"/>
      <c r="Z839" s="24"/>
    </row>
    <row r="840" spans="1:26" ht="15.75" customHeight="1">
      <c r="A840" s="24"/>
      <c r="B840" s="24"/>
      <c r="C840" s="24"/>
      <c r="D840" s="24"/>
      <c r="E840" s="24"/>
      <c r="F840" s="24"/>
      <c r="G840" s="3"/>
      <c r="H840" s="24"/>
      <c r="I840" s="24"/>
      <c r="J840" s="24"/>
      <c r="K840" s="24"/>
      <c r="L840" s="24"/>
      <c r="M840" s="24"/>
      <c r="N840" s="24"/>
      <c r="O840" s="24"/>
      <c r="P840" s="24"/>
      <c r="Q840" s="24"/>
      <c r="R840" s="24"/>
      <c r="S840" s="24"/>
      <c r="T840" s="24"/>
      <c r="U840" s="24"/>
      <c r="V840" s="24"/>
      <c r="W840" s="24"/>
      <c r="X840" s="24"/>
      <c r="Y840" s="24"/>
      <c r="Z840" s="24"/>
    </row>
    <row r="841" spans="1:26" ht="15.75" customHeight="1">
      <c r="A841" s="24"/>
      <c r="B841" s="24"/>
      <c r="C841" s="24"/>
      <c r="D841" s="24"/>
      <c r="E841" s="24"/>
      <c r="F841" s="24"/>
      <c r="G841" s="3"/>
      <c r="H841" s="24"/>
      <c r="I841" s="24"/>
      <c r="J841" s="24"/>
      <c r="K841" s="24"/>
      <c r="L841" s="24"/>
      <c r="M841" s="24"/>
      <c r="N841" s="24"/>
      <c r="O841" s="24"/>
      <c r="P841" s="24"/>
      <c r="Q841" s="24"/>
      <c r="R841" s="24"/>
      <c r="S841" s="24"/>
      <c r="T841" s="24"/>
      <c r="U841" s="24"/>
      <c r="V841" s="24"/>
      <c r="W841" s="24"/>
      <c r="X841" s="24"/>
      <c r="Y841" s="24"/>
      <c r="Z841" s="24"/>
    </row>
    <row r="842" spans="1:26" ht="15.75" customHeight="1">
      <c r="A842" s="24"/>
      <c r="B842" s="24"/>
      <c r="C842" s="24"/>
      <c r="D842" s="24"/>
      <c r="E842" s="24"/>
      <c r="F842" s="24"/>
      <c r="G842" s="3"/>
      <c r="H842" s="24"/>
      <c r="I842" s="24"/>
      <c r="J842" s="24"/>
      <c r="K842" s="24"/>
      <c r="L842" s="24"/>
      <c r="M842" s="24"/>
      <c r="N842" s="24"/>
      <c r="O842" s="24"/>
      <c r="P842" s="24"/>
      <c r="Q842" s="24"/>
      <c r="R842" s="24"/>
      <c r="S842" s="24"/>
      <c r="T842" s="24"/>
      <c r="U842" s="24"/>
      <c r="V842" s="24"/>
      <c r="W842" s="24"/>
      <c r="X842" s="24"/>
      <c r="Y842" s="24"/>
      <c r="Z842" s="24"/>
    </row>
    <row r="843" spans="1:26" ht="15.75" customHeight="1">
      <c r="A843" s="24"/>
      <c r="B843" s="24"/>
      <c r="C843" s="24"/>
      <c r="D843" s="24"/>
      <c r="E843" s="24"/>
      <c r="F843" s="24"/>
      <c r="G843" s="3"/>
      <c r="H843" s="24"/>
      <c r="I843" s="24"/>
      <c r="J843" s="24"/>
      <c r="K843" s="24"/>
      <c r="L843" s="24"/>
      <c r="M843" s="24"/>
      <c r="N843" s="24"/>
      <c r="O843" s="24"/>
      <c r="P843" s="24"/>
      <c r="Q843" s="24"/>
      <c r="R843" s="24"/>
      <c r="S843" s="24"/>
      <c r="T843" s="24"/>
      <c r="U843" s="24"/>
      <c r="V843" s="24"/>
      <c r="W843" s="24"/>
      <c r="X843" s="24"/>
      <c r="Y843" s="24"/>
      <c r="Z843" s="24"/>
    </row>
    <row r="844" spans="1:26" ht="15.75" customHeight="1">
      <c r="A844" s="24"/>
      <c r="B844" s="24"/>
      <c r="C844" s="24"/>
      <c r="D844" s="24"/>
      <c r="E844" s="24"/>
      <c r="F844" s="24"/>
      <c r="G844" s="3"/>
      <c r="H844" s="24"/>
      <c r="I844" s="24"/>
      <c r="J844" s="24"/>
      <c r="K844" s="24"/>
      <c r="L844" s="24"/>
      <c r="M844" s="24"/>
      <c r="N844" s="24"/>
      <c r="O844" s="24"/>
      <c r="P844" s="24"/>
      <c r="Q844" s="24"/>
      <c r="R844" s="24"/>
      <c r="S844" s="24"/>
      <c r="T844" s="24"/>
      <c r="U844" s="24"/>
      <c r="V844" s="24"/>
      <c r="W844" s="24"/>
      <c r="X844" s="24"/>
      <c r="Y844" s="24"/>
      <c r="Z844" s="24"/>
    </row>
    <row r="845" spans="1:26" ht="15.75" customHeight="1">
      <c r="A845" s="24"/>
      <c r="B845" s="24"/>
      <c r="C845" s="24"/>
      <c r="D845" s="24"/>
      <c r="E845" s="24"/>
      <c r="F845" s="24"/>
      <c r="G845" s="3"/>
      <c r="H845" s="24"/>
      <c r="I845" s="24"/>
      <c r="J845" s="24"/>
      <c r="K845" s="24"/>
      <c r="L845" s="24"/>
      <c r="M845" s="24"/>
      <c r="N845" s="24"/>
      <c r="O845" s="24"/>
      <c r="P845" s="24"/>
      <c r="Q845" s="24"/>
      <c r="R845" s="24"/>
      <c r="S845" s="24"/>
      <c r="T845" s="24"/>
      <c r="U845" s="24"/>
      <c r="V845" s="24"/>
      <c r="W845" s="24"/>
      <c r="X845" s="24"/>
      <c r="Y845" s="24"/>
      <c r="Z845" s="24"/>
    </row>
    <row r="846" spans="1:26" ht="15.75" customHeight="1">
      <c r="A846" s="24"/>
      <c r="B846" s="24"/>
      <c r="C846" s="24"/>
      <c r="D846" s="24"/>
      <c r="E846" s="24"/>
      <c r="F846" s="24"/>
      <c r="G846" s="3"/>
      <c r="H846" s="24"/>
      <c r="I846" s="24"/>
      <c r="J846" s="24"/>
      <c r="K846" s="24"/>
      <c r="L846" s="24"/>
      <c r="M846" s="24"/>
      <c r="N846" s="24"/>
      <c r="O846" s="24"/>
      <c r="P846" s="24"/>
      <c r="Q846" s="24"/>
      <c r="R846" s="24"/>
      <c r="S846" s="24"/>
      <c r="T846" s="24"/>
      <c r="U846" s="24"/>
      <c r="V846" s="24"/>
      <c r="W846" s="24"/>
      <c r="X846" s="24"/>
      <c r="Y846" s="24"/>
      <c r="Z846" s="24"/>
    </row>
    <row r="847" spans="1:26" ht="15.75" customHeight="1">
      <c r="A847" s="24"/>
      <c r="B847" s="24"/>
      <c r="C847" s="24"/>
      <c r="D847" s="24"/>
      <c r="E847" s="24"/>
      <c r="F847" s="24"/>
      <c r="G847" s="3"/>
      <c r="H847" s="24"/>
      <c r="I847" s="24"/>
      <c r="J847" s="24"/>
      <c r="K847" s="24"/>
      <c r="L847" s="24"/>
      <c r="M847" s="24"/>
      <c r="N847" s="24"/>
      <c r="O847" s="24"/>
      <c r="P847" s="24"/>
      <c r="Q847" s="24"/>
      <c r="R847" s="24"/>
      <c r="S847" s="24"/>
      <c r="T847" s="24"/>
      <c r="U847" s="24"/>
      <c r="V847" s="24"/>
      <c r="W847" s="24"/>
      <c r="X847" s="24"/>
      <c r="Y847" s="24"/>
      <c r="Z847" s="24"/>
    </row>
    <row r="848" spans="1:26" ht="15.75" customHeight="1">
      <c r="A848" s="24"/>
      <c r="B848" s="24"/>
      <c r="C848" s="24"/>
      <c r="D848" s="24"/>
      <c r="E848" s="24"/>
      <c r="F848" s="24"/>
      <c r="G848" s="3"/>
      <c r="H848" s="24"/>
      <c r="I848" s="24"/>
      <c r="J848" s="24"/>
      <c r="K848" s="24"/>
      <c r="L848" s="24"/>
      <c r="M848" s="24"/>
      <c r="N848" s="24"/>
      <c r="O848" s="24"/>
      <c r="P848" s="24"/>
      <c r="Q848" s="24"/>
      <c r="R848" s="24"/>
      <c r="S848" s="24"/>
      <c r="T848" s="24"/>
      <c r="U848" s="24"/>
      <c r="V848" s="24"/>
      <c r="W848" s="24"/>
      <c r="X848" s="24"/>
      <c r="Y848" s="24"/>
      <c r="Z848" s="24"/>
    </row>
    <row r="849" spans="1:26" ht="15.75" customHeight="1">
      <c r="A849" s="24"/>
      <c r="B849" s="24"/>
      <c r="C849" s="24"/>
      <c r="D849" s="24"/>
      <c r="E849" s="24"/>
      <c r="F849" s="24"/>
      <c r="G849" s="3"/>
      <c r="H849" s="24"/>
      <c r="I849" s="24"/>
      <c r="J849" s="24"/>
      <c r="K849" s="24"/>
      <c r="L849" s="24"/>
      <c r="M849" s="24"/>
      <c r="N849" s="24"/>
      <c r="O849" s="24"/>
      <c r="P849" s="24"/>
      <c r="Q849" s="24"/>
      <c r="R849" s="24"/>
      <c r="S849" s="24"/>
      <c r="T849" s="24"/>
      <c r="U849" s="24"/>
      <c r="V849" s="24"/>
      <c r="W849" s="24"/>
      <c r="X849" s="24"/>
      <c r="Y849" s="24"/>
      <c r="Z849" s="24"/>
    </row>
    <row r="850" spans="1:26" ht="15.75" customHeight="1">
      <c r="A850" s="24"/>
      <c r="B850" s="24"/>
      <c r="C850" s="24"/>
      <c r="D850" s="24"/>
      <c r="E850" s="24"/>
      <c r="F850" s="24"/>
      <c r="G850" s="3"/>
      <c r="H850" s="24"/>
      <c r="I850" s="24"/>
      <c r="J850" s="24"/>
      <c r="K850" s="24"/>
      <c r="L850" s="24"/>
      <c r="M850" s="24"/>
      <c r="N850" s="24"/>
      <c r="O850" s="24"/>
      <c r="P850" s="24"/>
      <c r="Q850" s="24"/>
      <c r="R850" s="24"/>
      <c r="S850" s="24"/>
      <c r="T850" s="24"/>
      <c r="U850" s="24"/>
      <c r="V850" s="24"/>
      <c r="W850" s="24"/>
      <c r="X850" s="24"/>
      <c r="Y850" s="24"/>
      <c r="Z850" s="24"/>
    </row>
    <row r="851" spans="1:26" ht="15.75" customHeight="1">
      <c r="A851" s="24"/>
      <c r="B851" s="24"/>
      <c r="C851" s="24"/>
      <c r="D851" s="24"/>
      <c r="E851" s="24"/>
      <c r="F851" s="24"/>
      <c r="G851" s="3"/>
      <c r="H851" s="24"/>
      <c r="I851" s="24"/>
      <c r="J851" s="24"/>
      <c r="K851" s="24"/>
      <c r="L851" s="24"/>
      <c r="M851" s="24"/>
      <c r="N851" s="24"/>
      <c r="O851" s="24"/>
      <c r="P851" s="24"/>
      <c r="Q851" s="24"/>
      <c r="R851" s="24"/>
      <c r="S851" s="24"/>
      <c r="T851" s="24"/>
      <c r="U851" s="24"/>
      <c r="V851" s="24"/>
      <c r="W851" s="24"/>
      <c r="X851" s="24"/>
      <c r="Y851" s="24"/>
      <c r="Z851" s="24"/>
    </row>
    <row r="852" spans="1:26" ht="15.75" customHeight="1">
      <c r="A852" s="24"/>
      <c r="B852" s="24"/>
      <c r="C852" s="24"/>
      <c r="D852" s="24"/>
      <c r="E852" s="24"/>
      <c r="F852" s="24"/>
      <c r="G852" s="3"/>
      <c r="H852" s="24"/>
      <c r="I852" s="24"/>
      <c r="J852" s="24"/>
      <c r="K852" s="24"/>
      <c r="L852" s="24"/>
      <c r="M852" s="24"/>
      <c r="N852" s="24"/>
      <c r="O852" s="24"/>
      <c r="P852" s="24"/>
      <c r="Q852" s="24"/>
      <c r="R852" s="24"/>
      <c r="S852" s="24"/>
      <c r="T852" s="24"/>
      <c r="U852" s="24"/>
      <c r="V852" s="24"/>
      <c r="W852" s="24"/>
      <c r="X852" s="24"/>
      <c r="Y852" s="24"/>
      <c r="Z852" s="24"/>
    </row>
    <row r="853" spans="1:26" ht="15.75" customHeight="1">
      <c r="A853" s="24"/>
      <c r="B853" s="24"/>
      <c r="C853" s="24"/>
      <c r="D853" s="24"/>
      <c r="E853" s="24"/>
      <c r="F853" s="24"/>
      <c r="G853" s="3"/>
      <c r="H853" s="24"/>
      <c r="I853" s="24"/>
      <c r="J853" s="24"/>
      <c r="K853" s="24"/>
      <c r="L853" s="24"/>
      <c r="M853" s="24"/>
      <c r="N853" s="24"/>
      <c r="O853" s="24"/>
      <c r="P853" s="24"/>
      <c r="Q853" s="24"/>
      <c r="R853" s="24"/>
      <c r="S853" s="24"/>
      <c r="T853" s="24"/>
      <c r="U853" s="24"/>
      <c r="V853" s="24"/>
      <c r="W853" s="24"/>
      <c r="X853" s="24"/>
      <c r="Y853" s="24"/>
      <c r="Z853" s="24"/>
    </row>
    <row r="854" spans="1:26" ht="15.75" customHeight="1">
      <c r="A854" s="24"/>
      <c r="B854" s="24"/>
      <c r="C854" s="24"/>
      <c r="D854" s="24"/>
      <c r="E854" s="24"/>
      <c r="F854" s="24"/>
      <c r="G854" s="3"/>
      <c r="H854" s="24"/>
      <c r="I854" s="24"/>
      <c r="J854" s="24"/>
      <c r="K854" s="24"/>
      <c r="L854" s="24"/>
      <c r="M854" s="24"/>
      <c r="N854" s="24"/>
      <c r="O854" s="24"/>
      <c r="P854" s="24"/>
      <c r="Q854" s="24"/>
      <c r="R854" s="24"/>
      <c r="S854" s="24"/>
      <c r="T854" s="24"/>
      <c r="U854" s="24"/>
      <c r="V854" s="24"/>
      <c r="W854" s="24"/>
      <c r="X854" s="24"/>
      <c r="Y854" s="24"/>
      <c r="Z854" s="24"/>
    </row>
    <row r="855" spans="1:26" ht="15.75" customHeight="1">
      <c r="A855" s="24"/>
      <c r="B855" s="24"/>
      <c r="C855" s="24"/>
      <c r="D855" s="24"/>
      <c r="E855" s="24"/>
      <c r="F855" s="24"/>
      <c r="G855" s="3"/>
      <c r="H855" s="24"/>
      <c r="I855" s="24"/>
      <c r="J855" s="24"/>
      <c r="K855" s="24"/>
      <c r="L855" s="24"/>
      <c r="M855" s="24"/>
      <c r="N855" s="24"/>
      <c r="O855" s="24"/>
      <c r="P855" s="24"/>
      <c r="Q855" s="24"/>
      <c r="R855" s="24"/>
      <c r="S855" s="24"/>
      <c r="T855" s="24"/>
      <c r="U855" s="24"/>
      <c r="V855" s="24"/>
      <c r="W855" s="24"/>
      <c r="X855" s="24"/>
      <c r="Y855" s="24"/>
      <c r="Z855" s="24"/>
    </row>
    <row r="856" spans="1:26" ht="15.75" customHeight="1">
      <c r="A856" s="24"/>
      <c r="B856" s="24"/>
      <c r="C856" s="24"/>
      <c r="D856" s="24"/>
      <c r="E856" s="24"/>
      <c r="F856" s="24"/>
      <c r="G856" s="3"/>
      <c r="H856" s="24"/>
      <c r="I856" s="24"/>
      <c r="J856" s="24"/>
      <c r="K856" s="24"/>
      <c r="L856" s="24"/>
      <c r="M856" s="24"/>
      <c r="N856" s="24"/>
      <c r="O856" s="24"/>
      <c r="P856" s="24"/>
      <c r="Q856" s="24"/>
      <c r="R856" s="24"/>
      <c r="S856" s="24"/>
      <c r="T856" s="24"/>
      <c r="U856" s="24"/>
      <c r="V856" s="24"/>
      <c r="W856" s="24"/>
      <c r="X856" s="24"/>
      <c r="Y856" s="24"/>
      <c r="Z856" s="24"/>
    </row>
    <row r="857" spans="1:26" ht="15.75" customHeight="1">
      <c r="A857" s="24"/>
      <c r="B857" s="24"/>
      <c r="C857" s="24"/>
      <c r="D857" s="24"/>
      <c r="E857" s="24"/>
      <c r="F857" s="24"/>
      <c r="G857" s="3"/>
      <c r="H857" s="24"/>
      <c r="I857" s="24"/>
      <c r="J857" s="24"/>
      <c r="K857" s="24"/>
      <c r="L857" s="24"/>
      <c r="M857" s="24"/>
      <c r="N857" s="24"/>
      <c r="O857" s="24"/>
      <c r="P857" s="24"/>
      <c r="Q857" s="24"/>
      <c r="R857" s="24"/>
      <c r="S857" s="24"/>
      <c r="T857" s="24"/>
      <c r="U857" s="24"/>
      <c r="V857" s="24"/>
      <c r="W857" s="24"/>
      <c r="X857" s="24"/>
      <c r="Y857" s="24"/>
      <c r="Z857" s="24"/>
    </row>
    <row r="858" spans="1:26" ht="15.75" customHeight="1">
      <c r="A858" s="24"/>
      <c r="B858" s="24"/>
      <c r="C858" s="24"/>
      <c r="D858" s="24"/>
      <c r="E858" s="24"/>
      <c r="F858" s="24"/>
      <c r="G858" s="3"/>
      <c r="H858" s="24"/>
      <c r="I858" s="24"/>
      <c r="J858" s="24"/>
      <c r="K858" s="24"/>
      <c r="L858" s="24"/>
      <c r="M858" s="24"/>
      <c r="N858" s="24"/>
      <c r="O858" s="24"/>
      <c r="P858" s="24"/>
      <c r="Q858" s="24"/>
      <c r="R858" s="24"/>
      <c r="S858" s="24"/>
      <c r="T858" s="24"/>
      <c r="U858" s="24"/>
      <c r="V858" s="24"/>
      <c r="W858" s="24"/>
      <c r="X858" s="24"/>
      <c r="Y858" s="24"/>
      <c r="Z858" s="24"/>
    </row>
    <row r="859" spans="1:26" ht="15.75" customHeight="1">
      <c r="A859" s="24"/>
      <c r="B859" s="24"/>
      <c r="C859" s="24"/>
      <c r="D859" s="24"/>
      <c r="E859" s="24"/>
      <c r="F859" s="24"/>
      <c r="G859" s="3"/>
      <c r="H859" s="24"/>
      <c r="I859" s="24"/>
      <c r="J859" s="24"/>
      <c r="K859" s="24"/>
      <c r="L859" s="24"/>
      <c r="M859" s="24"/>
      <c r="N859" s="24"/>
      <c r="O859" s="24"/>
      <c r="P859" s="24"/>
      <c r="Q859" s="24"/>
      <c r="R859" s="24"/>
      <c r="S859" s="24"/>
      <c r="T859" s="24"/>
      <c r="U859" s="24"/>
      <c r="V859" s="24"/>
      <c r="W859" s="24"/>
      <c r="X859" s="24"/>
      <c r="Y859" s="24"/>
      <c r="Z859" s="24"/>
    </row>
    <row r="860" spans="1:26" ht="15.75" customHeight="1">
      <c r="A860" s="24"/>
      <c r="B860" s="24"/>
      <c r="C860" s="24"/>
      <c r="D860" s="24"/>
      <c r="E860" s="24"/>
      <c r="F860" s="24"/>
      <c r="G860" s="3"/>
      <c r="H860" s="24"/>
      <c r="I860" s="24"/>
      <c r="J860" s="24"/>
      <c r="K860" s="24"/>
      <c r="L860" s="24"/>
      <c r="M860" s="24"/>
      <c r="N860" s="24"/>
      <c r="O860" s="24"/>
      <c r="P860" s="24"/>
      <c r="Q860" s="24"/>
      <c r="R860" s="24"/>
      <c r="S860" s="24"/>
      <c r="T860" s="24"/>
      <c r="U860" s="24"/>
      <c r="V860" s="24"/>
      <c r="W860" s="24"/>
      <c r="X860" s="24"/>
      <c r="Y860" s="24"/>
      <c r="Z860" s="24"/>
    </row>
    <row r="861" spans="1:26" ht="15.75" customHeight="1">
      <c r="A861" s="24"/>
      <c r="B861" s="24"/>
      <c r="C861" s="24"/>
      <c r="D861" s="24"/>
      <c r="E861" s="24"/>
      <c r="F861" s="24"/>
      <c r="G861" s="3"/>
      <c r="H861" s="24"/>
      <c r="I861" s="24"/>
      <c r="J861" s="24"/>
      <c r="K861" s="24"/>
      <c r="L861" s="24"/>
      <c r="M861" s="24"/>
      <c r="N861" s="24"/>
      <c r="O861" s="24"/>
      <c r="P861" s="24"/>
      <c r="Q861" s="24"/>
      <c r="R861" s="24"/>
      <c r="S861" s="24"/>
      <c r="T861" s="24"/>
      <c r="U861" s="24"/>
      <c r="V861" s="24"/>
      <c r="W861" s="24"/>
      <c r="X861" s="24"/>
      <c r="Y861" s="24"/>
      <c r="Z861" s="24"/>
    </row>
    <row r="862" spans="1:26" ht="15.75" customHeight="1">
      <c r="A862" s="24"/>
      <c r="B862" s="24"/>
      <c r="C862" s="24"/>
      <c r="D862" s="24"/>
      <c r="E862" s="24"/>
      <c r="F862" s="24"/>
      <c r="G862" s="3"/>
      <c r="H862" s="24"/>
      <c r="I862" s="24"/>
      <c r="J862" s="24"/>
      <c r="K862" s="24"/>
      <c r="L862" s="24"/>
      <c r="M862" s="24"/>
      <c r="N862" s="24"/>
      <c r="O862" s="24"/>
      <c r="P862" s="24"/>
      <c r="Q862" s="24"/>
      <c r="R862" s="24"/>
      <c r="S862" s="24"/>
      <c r="T862" s="24"/>
      <c r="U862" s="24"/>
      <c r="V862" s="24"/>
      <c r="W862" s="24"/>
      <c r="X862" s="24"/>
      <c r="Y862" s="24"/>
      <c r="Z862" s="24"/>
    </row>
    <row r="863" spans="1:26" ht="15.75" customHeight="1">
      <c r="A863" s="24"/>
      <c r="B863" s="24"/>
      <c r="C863" s="24"/>
      <c r="D863" s="24"/>
      <c r="E863" s="24"/>
      <c r="F863" s="24"/>
      <c r="G863" s="3"/>
      <c r="H863" s="24"/>
      <c r="I863" s="24"/>
      <c r="J863" s="24"/>
      <c r="K863" s="24"/>
      <c r="L863" s="24"/>
      <c r="M863" s="24"/>
      <c r="N863" s="24"/>
      <c r="O863" s="24"/>
      <c r="P863" s="24"/>
      <c r="Q863" s="24"/>
      <c r="R863" s="24"/>
      <c r="S863" s="24"/>
      <c r="T863" s="24"/>
      <c r="U863" s="24"/>
      <c r="V863" s="24"/>
      <c r="W863" s="24"/>
      <c r="X863" s="24"/>
      <c r="Y863" s="24"/>
      <c r="Z863" s="24"/>
    </row>
    <row r="864" spans="1:26" ht="15.75" customHeight="1">
      <c r="A864" s="24"/>
      <c r="B864" s="24"/>
      <c r="C864" s="24"/>
      <c r="D864" s="24"/>
      <c r="E864" s="24"/>
      <c r="F864" s="24"/>
      <c r="G864" s="3"/>
      <c r="H864" s="24"/>
      <c r="I864" s="24"/>
      <c r="J864" s="24"/>
      <c r="K864" s="24"/>
      <c r="L864" s="24"/>
      <c r="M864" s="24"/>
      <c r="N864" s="24"/>
      <c r="O864" s="24"/>
      <c r="P864" s="24"/>
      <c r="Q864" s="24"/>
      <c r="R864" s="24"/>
      <c r="S864" s="24"/>
      <c r="T864" s="24"/>
      <c r="U864" s="24"/>
      <c r="V864" s="24"/>
      <c r="W864" s="24"/>
      <c r="X864" s="24"/>
      <c r="Y864" s="24"/>
      <c r="Z864" s="24"/>
    </row>
    <row r="865" spans="1:26" ht="15.75" customHeight="1">
      <c r="A865" s="24"/>
      <c r="B865" s="24"/>
      <c r="C865" s="24"/>
      <c r="D865" s="24"/>
      <c r="E865" s="24"/>
      <c r="F865" s="24"/>
      <c r="G865" s="3"/>
      <c r="H865" s="24"/>
      <c r="I865" s="24"/>
      <c r="J865" s="24"/>
      <c r="K865" s="24"/>
      <c r="L865" s="24"/>
      <c r="M865" s="24"/>
      <c r="N865" s="24"/>
      <c r="O865" s="24"/>
      <c r="P865" s="24"/>
      <c r="Q865" s="24"/>
      <c r="R865" s="24"/>
      <c r="S865" s="24"/>
      <c r="T865" s="24"/>
      <c r="U865" s="24"/>
      <c r="V865" s="24"/>
      <c r="W865" s="24"/>
      <c r="X865" s="24"/>
      <c r="Y865" s="24"/>
      <c r="Z865" s="24"/>
    </row>
    <row r="866" spans="1:26" ht="15.75" customHeight="1">
      <c r="A866" s="24"/>
      <c r="B866" s="24"/>
      <c r="C866" s="24"/>
      <c r="D866" s="24"/>
      <c r="E866" s="24"/>
      <c r="F866" s="24"/>
      <c r="G866" s="3"/>
      <c r="H866" s="24"/>
      <c r="I866" s="24"/>
      <c r="J866" s="24"/>
      <c r="K866" s="24"/>
      <c r="L866" s="24"/>
      <c r="M866" s="24"/>
      <c r="N866" s="24"/>
      <c r="O866" s="24"/>
      <c r="P866" s="24"/>
      <c r="Q866" s="24"/>
      <c r="R866" s="24"/>
      <c r="S866" s="24"/>
      <c r="T866" s="24"/>
      <c r="U866" s="24"/>
      <c r="V866" s="24"/>
      <c r="W866" s="24"/>
      <c r="X866" s="24"/>
      <c r="Y866" s="24"/>
      <c r="Z866" s="24"/>
    </row>
    <row r="867" spans="1:26" ht="15.75" customHeight="1">
      <c r="A867" s="24"/>
      <c r="B867" s="24"/>
      <c r="C867" s="24"/>
      <c r="D867" s="24"/>
      <c r="E867" s="24"/>
      <c r="F867" s="24"/>
      <c r="G867" s="3"/>
      <c r="H867" s="24"/>
      <c r="I867" s="24"/>
      <c r="J867" s="24"/>
      <c r="K867" s="24"/>
      <c r="L867" s="24"/>
      <c r="M867" s="24"/>
      <c r="N867" s="24"/>
      <c r="O867" s="24"/>
      <c r="P867" s="24"/>
      <c r="Q867" s="24"/>
      <c r="R867" s="24"/>
      <c r="S867" s="24"/>
      <c r="T867" s="24"/>
      <c r="U867" s="24"/>
      <c r="V867" s="24"/>
      <c r="W867" s="24"/>
      <c r="X867" s="24"/>
      <c r="Y867" s="24"/>
      <c r="Z867" s="24"/>
    </row>
    <row r="868" spans="1:26" ht="15.75" customHeight="1">
      <c r="A868" s="24"/>
      <c r="B868" s="24"/>
      <c r="C868" s="24"/>
      <c r="D868" s="24"/>
      <c r="E868" s="24"/>
      <c r="F868" s="24"/>
      <c r="G868" s="3"/>
      <c r="H868" s="24"/>
      <c r="I868" s="24"/>
      <c r="J868" s="24"/>
      <c r="K868" s="24"/>
      <c r="L868" s="24"/>
      <c r="M868" s="24"/>
      <c r="N868" s="24"/>
      <c r="O868" s="24"/>
      <c r="P868" s="24"/>
      <c r="Q868" s="24"/>
      <c r="R868" s="24"/>
      <c r="S868" s="24"/>
      <c r="T868" s="24"/>
      <c r="U868" s="24"/>
      <c r="V868" s="24"/>
      <c r="W868" s="24"/>
      <c r="X868" s="24"/>
      <c r="Y868" s="24"/>
      <c r="Z868" s="24"/>
    </row>
    <row r="869" spans="1:26" ht="15.75" customHeight="1">
      <c r="A869" s="24"/>
      <c r="B869" s="24"/>
      <c r="C869" s="24"/>
      <c r="D869" s="24"/>
      <c r="E869" s="24"/>
      <c r="F869" s="24"/>
      <c r="G869" s="3"/>
      <c r="H869" s="24"/>
      <c r="I869" s="24"/>
      <c r="J869" s="24"/>
      <c r="K869" s="24"/>
      <c r="L869" s="24"/>
      <c r="M869" s="24"/>
      <c r="N869" s="24"/>
      <c r="O869" s="24"/>
      <c r="P869" s="24"/>
      <c r="Q869" s="24"/>
      <c r="R869" s="24"/>
      <c r="S869" s="24"/>
      <c r="T869" s="24"/>
      <c r="U869" s="24"/>
      <c r="V869" s="24"/>
      <c r="W869" s="24"/>
      <c r="X869" s="24"/>
      <c r="Y869" s="24"/>
      <c r="Z869" s="24"/>
    </row>
    <row r="870" spans="1:26" ht="15.75" customHeight="1">
      <c r="A870" s="24"/>
      <c r="B870" s="24"/>
      <c r="C870" s="24"/>
      <c r="D870" s="24"/>
      <c r="E870" s="24"/>
      <c r="F870" s="24"/>
      <c r="G870" s="3"/>
      <c r="H870" s="24"/>
      <c r="I870" s="24"/>
      <c r="J870" s="24"/>
      <c r="K870" s="24"/>
      <c r="L870" s="24"/>
      <c r="M870" s="24"/>
      <c r="N870" s="24"/>
      <c r="O870" s="24"/>
      <c r="P870" s="24"/>
      <c r="Q870" s="24"/>
      <c r="R870" s="24"/>
      <c r="S870" s="24"/>
      <c r="T870" s="24"/>
      <c r="U870" s="24"/>
      <c r="V870" s="24"/>
      <c r="W870" s="24"/>
      <c r="X870" s="24"/>
      <c r="Y870" s="24"/>
      <c r="Z870" s="24"/>
    </row>
    <row r="871" spans="1:26" ht="15.75" customHeight="1">
      <c r="A871" s="24"/>
      <c r="B871" s="24"/>
      <c r="C871" s="24"/>
      <c r="D871" s="24"/>
      <c r="E871" s="24"/>
      <c r="F871" s="24"/>
      <c r="G871" s="3"/>
      <c r="H871" s="24"/>
      <c r="I871" s="24"/>
      <c r="J871" s="24"/>
      <c r="K871" s="24"/>
      <c r="L871" s="24"/>
      <c r="M871" s="24"/>
      <c r="N871" s="24"/>
      <c r="O871" s="24"/>
      <c r="P871" s="24"/>
      <c r="Q871" s="24"/>
      <c r="R871" s="24"/>
      <c r="S871" s="24"/>
      <c r="T871" s="24"/>
      <c r="U871" s="24"/>
      <c r="V871" s="24"/>
      <c r="W871" s="24"/>
      <c r="X871" s="24"/>
      <c r="Y871" s="24"/>
      <c r="Z871" s="24"/>
    </row>
    <row r="872" spans="1:26" ht="15.75" customHeight="1">
      <c r="A872" s="24"/>
      <c r="B872" s="24"/>
      <c r="C872" s="24"/>
      <c r="D872" s="24"/>
      <c r="E872" s="24"/>
      <c r="F872" s="24"/>
      <c r="G872" s="3"/>
      <c r="H872" s="24"/>
      <c r="I872" s="24"/>
      <c r="J872" s="24"/>
      <c r="K872" s="24"/>
      <c r="L872" s="24"/>
      <c r="M872" s="24"/>
      <c r="N872" s="24"/>
      <c r="O872" s="24"/>
      <c r="P872" s="24"/>
      <c r="Q872" s="24"/>
      <c r="R872" s="24"/>
      <c r="S872" s="24"/>
      <c r="T872" s="24"/>
      <c r="U872" s="24"/>
      <c r="V872" s="24"/>
      <c r="W872" s="24"/>
      <c r="X872" s="24"/>
      <c r="Y872" s="24"/>
      <c r="Z872" s="24"/>
    </row>
    <row r="873" spans="1:26" ht="15.75" customHeight="1">
      <c r="A873" s="24"/>
      <c r="B873" s="24"/>
      <c r="C873" s="24"/>
      <c r="D873" s="24"/>
      <c r="E873" s="24"/>
      <c r="F873" s="24"/>
      <c r="G873" s="3"/>
      <c r="H873" s="24"/>
      <c r="I873" s="24"/>
      <c r="J873" s="24"/>
      <c r="K873" s="24"/>
      <c r="L873" s="24"/>
      <c r="M873" s="24"/>
      <c r="N873" s="24"/>
      <c r="O873" s="24"/>
      <c r="P873" s="24"/>
      <c r="Q873" s="24"/>
      <c r="R873" s="24"/>
      <c r="S873" s="24"/>
      <c r="T873" s="24"/>
      <c r="U873" s="24"/>
      <c r="V873" s="24"/>
      <c r="W873" s="24"/>
      <c r="X873" s="24"/>
      <c r="Y873" s="24"/>
      <c r="Z873" s="24"/>
    </row>
    <row r="874" spans="1:26" ht="15.75" customHeight="1">
      <c r="A874" s="24"/>
      <c r="B874" s="24"/>
      <c r="C874" s="24"/>
      <c r="D874" s="24"/>
      <c r="E874" s="24"/>
      <c r="F874" s="24"/>
      <c r="G874" s="3"/>
      <c r="H874" s="24"/>
      <c r="I874" s="24"/>
      <c r="J874" s="24"/>
      <c r="K874" s="24"/>
      <c r="L874" s="24"/>
      <c r="M874" s="24"/>
      <c r="N874" s="24"/>
      <c r="O874" s="24"/>
      <c r="P874" s="24"/>
      <c r="Q874" s="24"/>
      <c r="R874" s="24"/>
      <c r="S874" s="24"/>
      <c r="T874" s="24"/>
      <c r="U874" s="24"/>
      <c r="V874" s="24"/>
      <c r="W874" s="24"/>
      <c r="X874" s="24"/>
      <c r="Y874" s="24"/>
      <c r="Z874" s="24"/>
    </row>
    <row r="875" spans="1:26" ht="15.75" customHeight="1">
      <c r="A875" s="24"/>
      <c r="B875" s="24"/>
      <c r="C875" s="24"/>
      <c r="D875" s="24"/>
      <c r="E875" s="24"/>
      <c r="F875" s="24"/>
      <c r="G875" s="3"/>
      <c r="H875" s="24"/>
      <c r="I875" s="24"/>
      <c r="J875" s="24"/>
      <c r="K875" s="24"/>
      <c r="L875" s="24"/>
      <c r="M875" s="24"/>
      <c r="N875" s="24"/>
      <c r="O875" s="24"/>
      <c r="P875" s="24"/>
      <c r="Q875" s="24"/>
      <c r="R875" s="24"/>
      <c r="S875" s="24"/>
      <c r="T875" s="24"/>
      <c r="U875" s="24"/>
      <c r="V875" s="24"/>
      <c r="W875" s="24"/>
      <c r="X875" s="24"/>
      <c r="Y875" s="24"/>
      <c r="Z875" s="24"/>
    </row>
    <row r="876" spans="1:26" ht="15.75" customHeight="1">
      <c r="A876" s="24"/>
      <c r="B876" s="24"/>
      <c r="C876" s="24"/>
      <c r="D876" s="24"/>
      <c r="E876" s="24"/>
      <c r="F876" s="24"/>
      <c r="G876" s="3"/>
      <c r="H876" s="24"/>
      <c r="I876" s="24"/>
      <c r="J876" s="24"/>
      <c r="K876" s="24"/>
      <c r="L876" s="24"/>
      <c r="M876" s="24"/>
      <c r="N876" s="24"/>
      <c r="O876" s="24"/>
      <c r="P876" s="24"/>
      <c r="Q876" s="24"/>
      <c r="R876" s="24"/>
      <c r="S876" s="24"/>
      <c r="T876" s="24"/>
      <c r="U876" s="24"/>
      <c r="V876" s="24"/>
      <c r="W876" s="24"/>
      <c r="X876" s="24"/>
      <c r="Y876" s="24"/>
      <c r="Z876" s="24"/>
    </row>
    <row r="877" spans="1:26" ht="15.75" customHeight="1">
      <c r="A877" s="24"/>
      <c r="B877" s="24"/>
      <c r="C877" s="24"/>
      <c r="D877" s="24"/>
      <c r="E877" s="24"/>
      <c r="F877" s="24"/>
      <c r="G877" s="3"/>
      <c r="H877" s="24"/>
      <c r="I877" s="24"/>
      <c r="J877" s="24"/>
      <c r="K877" s="24"/>
      <c r="L877" s="24"/>
      <c r="M877" s="24"/>
      <c r="N877" s="24"/>
      <c r="O877" s="24"/>
      <c r="P877" s="24"/>
      <c r="Q877" s="24"/>
      <c r="R877" s="24"/>
      <c r="S877" s="24"/>
      <c r="T877" s="24"/>
      <c r="U877" s="24"/>
      <c r="V877" s="24"/>
      <c r="W877" s="24"/>
      <c r="X877" s="24"/>
      <c r="Y877" s="24"/>
      <c r="Z877" s="24"/>
    </row>
    <row r="878" spans="1:26" ht="15.75" customHeight="1">
      <c r="A878" s="24"/>
      <c r="B878" s="24"/>
      <c r="C878" s="24"/>
      <c r="D878" s="24"/>
      <c r="E878" s="24"/>
      <c r="F878" s="24"/>
      <c r="G878" s="3"/>
      <c r="H878" s="24"/>
      <c r="I878" s="24"/>
      <c r="J878" s="24"/>
      <c r="K878" s="24"/>
      <c r="L878" s="24"/>
      <c r="M878" s="24"/>
      <c r="N878" s="24"/>
      <c r="O878" s="24"/>
      <c r="P878" s="24"/>
      <c r="Q878" s="24"/>
      <c r="R878" s="24"/>
      <c r="S878" s="24"/>
      <c r="T878" s="24"/>
      <c r="U878" s="24"/>
      <c r="V878" s="24"/>
      <c r="W878" s="24"/>
      <c r="X878" s="24"/>
      <c r="Y878" s="24"/>
      <c r="Z878" s="24"/>
    </row>
    <row r="879" spans="1:26" ht="15.75" customHeight="1">
      <c r="A879" s="24"/>
      <c r="B879" s="24"/>
      <c r="C879" s="24"/>
      <c r="D879" s="24"/>
      <c r="E879" s="24"/>
      <c r="F879" s="24"/>
      <c r="G879" s="3"/>
      <c r="H879" s="24"/>
      <c r="I879" s="24"/>
      <c r="J879" s="24"/>
      <c r="K879" s="24"/>
      <c r="L879" s="24"/>
      <c r="M879" s="24"/>
      <c r="N879" s="24"/>
      <c r="O879" s="24"/>
      <c r="P879" s="24"/>
      <c r="Q879" s="24"/>
      <c r="R879" s="24"/>
      <c r="S879" s="24"/>
      <c r="T879" s="24"/>
      <c r="U879" s="24"/>
      <c r="V879" s="24"/>
      <c r="W879" s="24"/>
      <c r="X879" s="24"/>
      <c r="Y879" s="24"/>
      <c r="Z879" s="24"/>
    </row>
    <row r="880" spans="1:26" ht="15.75" customHeight="1">
      <c r="A880" s="24"/>
      <c r="B880" s="24"/>
      <c r="C880" s="24"/>
      <c r="D880" s="24"/>
      <c r="E880" s="24"/>
      <c r="F880" s="24"/>
      <c r="G880" s="3"/>
      <c r="H880" s="24"/>
      <c r="I880" s="24"/>
      <c r="J880" s="24"/>
      <c r="K880" s="24"/>
      <c r="L880" s="24"/>
      <c r="M880" s="24"/>
      <c r="N880" s="24"/>
      <c r="O880" s="24"/>
      <c r="P880" s="24"/>
      <c r="Q880" s="24"/>
      <c r="R880" s="24"/>
      <c r="S880" s="24"/>
      <c r="T880" s="24"/>
      <c r="U880" s="24"/>
      <c r="V880" s="24"/>
      <c r="W880" s="24"/>
      <c r="X880" s="24"/>
      <c r="Y880" s="24"/>
      <c r="Z880" s="24"/>
    </row>
    <row r="881" spans="1:26" ht="15.75" customHeight="1">
      <c r="A881" s="24"/>
      <c r="B881" s="24"/>
      <c r="C881" s="24"/>
      <c r="D881" s="24"/>
      <c r="E881" s="24"/>
      <c r="F881" s="24"/>
      <c r="G881" s="3"/>
      <c r="H881" s="24"/>
      <c r="I881" s="24"/>
      <c r="J881" s="24"/>
      <c r="K881" s="24"/>
      <c r="L881" s="24"/>
      <c r="M881" s="24"/>
      <c r="N881" s="24"/>
      <c r="O881" s="24"/>
      <c r="P881" s="24"/>
      <c r="Q881" s="24"/>
      <c r="R881" s="24"/>
      <c r="S881" s="24"/>
      <c r="T881" s="24"/>
      <c r="U881" s="24"/>
      <c r="V881" s="24"/>
      <c r="W881" s="24"/>
      <c r="X881" s="24"/>
      <c r="Y881" s="24"/>
      <c r="Z881" s="24"/>
    </row>
    <row r="882" spans="1:26" ht="15.75" customHeight="1">
      <c r="A882" s="24"/>
      <c r="B882" s="24"/>
      <c r="C882" s="24"/>
      <c r="D882" s="24"/>
      <c r="E882" s="24"/>
      <c r="F882" s="24"/>
      <c r="G882" s="3"/>
      <c r="H882" s="24"/>
      <c r="I882" s="24"/>
      <c r="J882" s="24"/>
      <c r="K882" s="24"/>
      <c r="L882" s="24"/>
      <c r="M882" s="24"/>
      <c r="N882" s="24"/>
      <c r="O882" s="24"/>
      <c r="P882" s="24"/>
      <c r="Q882" s="24"/>
      <c r="R882" s="24"/>
      <c r="S882" s="24"/>
      <c r="T882" s="24"/>
      <c r="U882" s="24"/>
      <c r="V882" s="24"/>
      <c r="W882" s="24"/>
      <c r="X882" s="24"/>
      <c r="Y882" s="24"/>
      <c r="Z882" s="24"/>
    </row>
    <row r="883" spans="1:26" ht="15.75" customHeight="1">
      <c r="A883" s="24"/>
      <c r="B883" s="24"/>
      <c r="C883" s="24"/>
      <c r="D883" s="24"/>
      <c r="E883" s="24"/>
      <c r="F883" s="24"/>
      <c r="G883" s="3"/>
      <c r="H883" s="24"/>
      <c r="I883" s="24"/>
      <c r="J883" s="24"/>
      <c r="K883" s="24"/>
      <c r="L883" s="24"/>
      <c r="M883" s="24"/>
      <c r="N883" s="24"/>
      <c r="O883" s="24"/>
      <c r="P883" s="24"/>
      <c r="Q883" s="24"/>
      <c r="R883" s="24"/>
      <c r="S883" s="24"/>
      <c r="T883" s="24"/>
      <c r="U883" s="24"/>
      <c r="V883" s="24"/>
      <c r="W883" s="24"/>
      <c r="X883" s="24"/>
      <c r="Y883" s="24"/>
      <c r="Z883" s="24"/>
    </row>
    <row r="884" spans="1:26" ht="15.75" customHeight="1">
      <c r="A884" s="24"/>
      <c r="B884" s="24"/>
      <c r="C884" s="24"/>
      <c r="D884" s="24"/>
      <c r="E884" s="24"/>
      <c r="F884" s="24"/>
      <c r="G884" s="3"/>
      <c r="H884" s="24"/>
      <c r="I884" s="24"/>
      <c r="J884" s="24"/>
      <c r="K884" s="24"/>
      <c r="L884" s="24"/>
      <c r="M884" s="24"/>
      <c r="N884" s="24"/>
      <c r="O884" s="24"/>
      <c r="P884" s="24"/>
      <c r="Q884" s="24"/>
      <c r="R884" s="24"/>
      <c r="S884" s="24"/>
      <c r="T884" s="24"/>
      <c r="U884" s="24"/>
      <c r="V884" s="24"/>
      <c r="W884" s="24"/>
      <c r="X884" s="24"/>
      <c r="Y884" s="24"/>
      <c r="Z884" s="24"/>
    </row>
    <row r="885" spans="1:26" ht="15.75" customHeight="1">
      <c r="A885" s="24"/>
      <c r="B885" s="24"/>
      <c r="C885" s="24"/>
      <c r="D885" s="24"/>
      <c r="E885" s="24"/>
      <c r="F885" s="24"/>
      <c r="G885" s="3"/>
      <c r="H885" s="24"/>
      <c r="I885" s="24"/>
      <c r="J885" s="24"/>
      <c r="K885" s="24"/>
      <c r="L885" s="24"/>
      <c r="M885" s="24"/>
      <c r="N885" s="24"/>
      <c r="O885" s="24"/>
      <c r="P885" s="24"/>
      <c r="Q885" s="24"/>
      <c r="R885" s="24"/>
      <c r="S885" s="24"/>
      <c r="T885" s="24"/>
      <c r="U885" s="24"/>
      <c r="V885" s="24"/>
      <c r="W885" s="24"/>
      <c r="X885" s="24"/>
      <c r="Y885" s="24"/>
      <c r="Z885" s="24"/>
    </row>
    <row r="886" spans="1:26" ht="15.75" customHeight="1">
      <c r="A886" s="24"/>
      <c r="B886" s="24"/>
      <c r="C886" s="24"/>
      <c r="D886" s="24"/>
      <c r="E886" s="24"/>
      <c r="F886" s="24"/>
      <c r="G886" s="3"/>
      <c r="H886" s="24"/>
      <c r="I886" s="24"/>
      <c r="J886" s="24"/>
      <c r="K886" s="24"/>
      <c r="L886" s="24"/>
      <c r="M886" s="24"/>
      <c r="N886" s="24"/>
      <c r="O886" s="24"/>
      <c r="P886" s="24"/>
      <c r="Q886" s="24"/>
      <c r="R886" s="24"/>
      <c r="S886" s="24"/>
      <c r="T886" s="24"/>
      <c r="U886" s="24"/>
      <c r="V886" s="24"/>
      <c r="W886" s="24"/>
      <c r="X886" s="24"/>
      <c r="Y886" s="24"/>
      <c r="Z886" s="24"/>
    </row>
    <row r="887" spans="1:26" ht="15.75" customHeight="1">
      <c r="A887" s="24"/>
      <c r="B887" s="24"/>
      <c r="C887" s="24"/>
      <c r="D887" s="24"/>
      <c r="E887" s="24"/>
      <c r="F887" s="24"/>
      <c r="G887" s="3"/>
      <c r="H887" s="24"/>
      <c r="I887" s="24"/>
      <c r="J887" s="24"/>
      <c r="K887" s="24"/>
      <c r="L887" s="24"/>
      <c r="M887" s="24"/>
      <c r="N887" s="24"/>
      <c r="O887" s="24"/>
      <c r="P887" s="24"/>
      <c r="Q887" s="24"/>
      <c r="R887" s="24"/>
      <c r="S887" s="24"/>
      <c r="T887" s="24"/>
      <c r="U887" s="24"/>
      <c r="V887" s="24"/>
      <c r="W887" s="24"/>
      <c r="X887" s="24"/>
      <c r="Y887" s="24"/>
      <c r="Z887" s="24"/>
    </row>
    <row r="888" spans="1:26" ht="15.75" customHeight="1">
      <c r="A888" s="24"/>
      <c r="B888" s="24"/>
      <c r="C888" s="24"/>
      <c r="D888" s="24"/>
      <c r="E888" s="24"/>
      <c r="F888" s="24"/>
      <c r="G888" s="3"/>
      <c r="H888" s="24"/>
      <c r="I888" s="24"/>
      <c r="J888" s="24"/>
      <c r="K888" s="24"/>
      <c r="L888" s="24"/>
      <c r="M888" s="24"/>
      <c r="N888" s="24"/>
      <c r="O888" s="24"/>
      <c r="P888" s="24"/>
      <c r="Q888" s="24"/>
      <c r="R888" s="24"/>
      <c r="S888" s="24"/>
      <c r="T888" s="24"/>
      <c r="U888" s="24"/>
      <c r="V888" s="24"/>
      <c r="W888" s="24"/>
      <c r="X888" s="24"/>
      <c r="Y888" s="24"/>
      <c r="Z888" s="24"/>
    </row>
    <row r="889" spans="1:26" ht="15.75" customHeight="1">
      <c r="A889" s="24"/>
      <c r="B889" s="24"/>
      <c r="C889" s="24"/>
      <c r="D889" s="24"/>
      <c r="E889" s="24"/>
      <c r="F889" s="24"/>
      <c r="G889" s="3"/>
      <c r="H889" s="24"/>
      <c r="I889" s="24"/>
      <c r="J889" s="24"/>
      <c r="K889" s="24"/>
      <c r="L889" s="24"/>
      <c r="M889" s="24"/>
      <c r="N889" s="24"/>
      <c r="O889" s="24"/>
      <c r="P889" s="24"/>
      <c r="Q889" s="24"/>
      <c r="R889" s="24"/>
      <c r="S889" s="24"/>
      <c r="T889" s="24"/>
      <c r="U889" s="24"/>
      <c r="V889" s="24"/>
      <c r="W889" s="24"/>
      <c r="X889" s="24"/>
      <c r="Y889" s="24"/>
      <c r="Z889" s="24"/>
    </row>
    <row r="890" spans="1:26" ht="15.75" customHeight="1">
      <c r="A890" s="24"/>
      <c r="B890" s="24"/>
      <c r="C890" s="24"/>
      <c r="D890" s="24"/>
      <c r="E890" s="24"/>
      <c r="F890" s="24"/>
      <c r="G890" s="3"/>
      <c r="H890" s="24"/>
      <c r="I890" s="24"/>
      <c r="J890" s="24"/>
      <c r="K890" s="24"/>
      <c r="L890" s="24"/>
      <c r="M890" s="24"/>
      <c r="N890" s="24"/>
      <c r="O890" s="24"/>
      <c r="P890" s="24"/>
      <c r="Q890" s="24"/>
      <c r="R890" s="24"/>
      <c r="S890" s="24"/>
      <c r="T890" s="24"/>
      <c r="U890" s="24"/>
      <c r="V890" s="24"/>
      <c r="W890" s="24"/>
      <c r="X890" s="24"/>
      <c r="Y890" s="24"/>
      <c r="Z890" s="24"/>
    </row>
    <row r="891" spans="1:26" ht="15.75" customHeight="1">
      <c r="A891" s="24"/>
      <c r="B891" s="24"/>
      <c r="C891" s="24"/>
      <c r="D891" s="24"/>
      <c r="E891" s="24"/>
      <c r="F891" s="24"/>
      <c r="G891" s="3"/>
      <c r="H891" s="24"/>
      <c r="I891" s="24"/>
      <c r="J891" s="24"/>
      <c r="K891" s="24"/>
      <c r="L891" s="24"/>
      <c r="M891" s="24"/>
      <c r="N891" s="24"/>
      <c r="O891" s="24"/>
      <c r="P891" s="24"/>
      <c r="Q891" s="24"/>
      <c r="R891" s="24"/>
      <c r="S891" s="24"/>
      <c r="T891" s="24"/>
      <c r="U891" s="24"/>
      <c r="V891" s="24"/>
      <c r="W891" s="24"/>
      <c r="X891" s="24"/>
      <c r="Y891" s="24"/>
      <c r="Z891" s="24"/>
    </row>
    <row r="892" spans="1:26" ht="15.75" customHeight="1">
      <c r="A892" s="24"/>
      <c r="B892" s="24"/>
      <c r="C892" s="24"/>
      <c r="D892" s="24"/>
      <c r="E892" s="24"/>
      <c r="F892" s="24"/>
      <c r="G892" s="3"/>
      <c r="H892" s="24"/>
      <c r="I892" s="24"/>
      <c r="J892" s="24"/>
      <c r="K892" s="24"/>
      <c r="L892" s="24"/>
      <c r="M892" s="24"/>
      <c r="N892" s="24"/>
      <c r="O892" s="24"/>
      <c r="P892" s="24"/>
      <c r="Q892" s="24"/>
      <c r="R892" s="24"/>
      <c r="S892" s="24"/>
      <c r="T892" s="24"/>
      <c r="U892" s="24"/>
      <c r="V892" s="24"/>
      <c r="W892" s="24"/>
      <c r="X892" s="24"/>
      <c r="Y892" s="24"/>
      <c r="Z892" s="24"/>
    </row>
    <row r="893" spans="1:26" ht="15.75" customHeight="1">
      <c r="A893" s="24"/>
      <c r="B893" s="24"/>
      <c r="C893" s="24"/>
      <c r="D893" s="24"/>
      <c r="E893" s="24"/>
      <c r="F893" s="24"/>
      <c r="G893" s="3"/>
      <c r="H893" s="24"/>
      <c r="I893" s="24"/>
      <c r="J893" s="24"/>
      <c r="K893" s="24"/>
      <c r="L893" s="24"/>
      <c r="M893" s="24"/>
      <c r="N893" s="24"/>
      <c r="O893" s="24"/>
      <c r="P893" s="24"/>
      <c r="Q893" s="24"/>
      <c r="R893" s="24"/>
      <c r="S893" s="24"/>
      <c r="T893" s="24"/>
      <c r="U893" s="24"/>
      <c r="V893" s="24"/>
      <c r="W893" s="24"/>
      <c r="X893" s="24"/>
      <c r="Y893" s="24"/>
      <c r="Z893" s="24"/>
    </row>
    <row r="894" spans="1:26" ht="15.75" customHeight="1">
      <c r="A894" s="24"/>
      <c r="B894" s="24"/>
      <c r="C894" s="24"/>
      <c r="D894" s="24"/>
      <c r="E894" s="24"/>
      <c r="F894" s="24"/>
      <c r="G894" s="3"/>
      <c r="H894" s="24"/>
      <c r="I894" s="24"/>
      <c r="J894" s="24"/>
      <c r="K894" s="24"/>
      <c r="L894" s="24"/>
      <c r="M894" s="24"/>
      <c r="N894" s="24"/>
      <c r="O894" s="24"/>
      <c r="P894" s="24"/>
      <c r="Q894" s="24"/>
      <c r="R894" s="24"/>
      <c r="S894" s="24"/>
      <c r="T894" s="24"/>
      <c r="U894" s="24"/>
      <c r="V894" s="24"/>
      <c r="W894" s="24"/>
      <c r="X894" s="24"/>
      <c r="Y894" s="24"/>
      <c r="Z894" s="24"/>
    </row>
    <row r="895" spans="1:26" ht="15.75" customHeight="1">
      <c r="A895" s="24"/>
      <c r="B895" s="24"/>
      <c r="C895" s="24"/>
      <c r="D895" s="24"/>
      <c r="E895" s="24"/>
      <c r="F895" s="24"/>
      <c r="G895" s="3"/>
      <c r="H895" s="24"/>
      <c r="I895" s="24"/>
      <c r="J895" s="24"/>
      <c r="K895" s="24"/>
      <c r="L895" s="24"/>
      <c r="M895" s="24"/>
      <c r="N895" s="24"/>
      <c r="O895" s="24"/>
      <c r="P895" s="24"/>
      <c r="Q895" s="24"/>
      <c r="R895" s="24"/>
      <c r="S895" s="24"/>
      <c r="T895" s="24"/>
      <c r="U895" s="24"/>
      <c r="V895" s="24"/>
      <c r="W895" s="24"/>
      <c r="X895" s="24"/>
      <c r="Y895" s="24"/>
      <c r="Z895" s="24"/>
    </row>
    <row r="896" spans="1:26" ht="15.75" customHeight="1">
      <c r="A896" s="24"/>
      <c r="B896" s="24"/>
      <c r="C896" s="24"/>
      <c r="D896" s="24"/>
      <c r="E896" s="24"/>
      <c r="F896" s="24"/>
      <c r="G896" s="3"/>
      <c r="H896" s="24"/>
      <c r="I896" s="24"/>
      <c r="J896" s="24"/>
      <c r="K896" s="24"/>
      <c r="L896" s="24"/>
      <c r="M896" s="24"/>
      <c r="N896" s="24"/>
      <c r="O896" s="24"/>
      <c r="P896" s="24"/>
      <c r="Q896" s="24"/>
      <c r="R896" s="24"/>
      <c r="S896" s="24"/>
      <c r="T896" s="24"/>
      <c r="U896" s="24"/>
      <c r="V896" s="24"/>
      <c r="W896" s="24"/>
      <c r="X896" s="24"/>
      <c r="Y896" s="24"/>
      <c r="Z896" s="24"/>
    </row>
    <row r="897" spans="1:26" ht="15.75" customHeight="1">
      <c r="A897" s="24"/>
      <c r="B897" s="24"/>
      <c r="C897" s="24"/>
      <c r="D897" s="24"/>
      <c r="E897" s="24"/>
      <c r="F897" s="24"/>
      <c r="G897" s="3"/>
      <c r="H897" s="24"/>
      <c r="I897" s="24"/>
      <c r="J897" s="24"/>
      <c r="K897" s="24"/>
      <c r="L897" s="24"/>
      <c r="M897" s="24"/>
      <c r="N897" s="24"/>
      <c r="O897" s="24"/>
      <c r="P897" s="24"/>
      <c r="Q897" s="24"/>
      <c r="R897" s="24"/>
      <c r="S897" s="24"/>
      <c r="T897" s="24"/>
      <c r="U897" s="24"/>
      <c r="V897" s="24"/>
      <c r="W897" s="24"/>
      <c r="X897" s="24"/>
      <c r="Y897" s="24"/>
      <c r="Z897" s="24"/>
    </row>
    <row r="898" spans="1:26" ht="15.75" customHeight="1">
      <c r="A898" s="24"/>
      <c r="B898" s="24"/>
      <c r="C898" s="24"/>
      <c r="D898" s="24"/>
      <c r="E898" s="24"/>
      <c r="F898" s="24"/>
      <c r="G898" s="3"/>
      <c r="H898" s="24"/>
      <c r="I898" s="24"/>
      <c r="J898" s="24"/>
      <c r="K898" s="24"/>
      <c r="L898" s="24"/>
      <c r="M898" s="24"/>
      <c r="N898" s="24"/>
      <c r="O898" s="24"/>
      <c r="P898" s="24"/>
      <c r="Q898" s="24"/>
      <c r="R898" s="24"/>
      <c r="S898" s="24"/>
      <c r="T898" s="24"/>
      <c r="U898" s="24"/>
      <c r="V898" s="24"/>
      <c r="W898" s="24"/>
      <c r="X898" s="24"/>
      <c r="Y898" s="24"/>
      <c r="Z898" s="24"/>
    </row>
    <row r="899" spans="1:26" ht="15.75" customHeight="1">
      <c r="A899" s="24"/>
      <c r="B899" s="24"/>
      <c r="C899" s="24"/>
      <c r="D899" s="24"/>
      <c r="E899" s="24"/>
      <c r="F899" s="24"/>
      <c r="G899" s="3"/>
      <c r="H899" s="24"/>
      <c r="I899" s="24"/>
      <c r="J899" s="24"/>
      <c r="K899" s="24"/>
      <c r="L899" s="24"/>
      <c r="M899" s="24"/>
      <c r="N899" s="24"/>
      <c r="O899" s="24"/>
      <c r="P899" s="24"/>
      <c r="Q899" s="24"/>
      <c r="R899" s="24"/>
      <c r="S899" s="24"/>
      <c r="T899" s="24"/>
      <c r="U899" s="24"/>
      <c r="V899" s="24"/>
      <c r="W899" s="24"/>
      <c r="X899" s="24"/>
      <c r="Y899" s="24"/>
      <c r="Z899" s="24"/>
    </row>
    <row r="900" spans="1:26" ht="15.75" customHeight="1">
      <c r="A900" s="24"/>
      <c r="B900" s="24"/>
      <c r="C900" s="24"/>
      <c r="D900" s="24"/>
      <c r="E900" s="24"/>
      <c r="F900" s="24"/>
      <c r="G900" s="3"/>
      <c r="H900" s="24"/>
      <c r="I900" s="24"/>
      <c r="J900" s="24"/>
      <c r="K900" s="24"/>
      <c r="L900" s="24"/>
      <c r="M900" s="24"/>
      <c r="N900" s="24"/>
      <c r="O900" s="24"/>
      <c r="P900" s="24"/>
      <c r="Q900" s="24"/>
      <c r="R900" s="24"/>
      <c r="S900" s="24"/>
      <c r="T900" s="24"/>
      <c r="U900" s="24"/>
      <c r="V900" s="24"/>
      <c r="W900" s="24"/>
      <c r="X900" s="24"/>
      <c r="Y900" s="24"/>
      <c r="Z900" s="24"/>
    </row>
    <row r="901" spans="1:26" ht="15.75" customHeight="1">
      <c r="A901" s="24"/>
      <c r="B901" s="24"/>
      <c r="C901" s="24"/>
      <c r="D901" s="24"/>
      <c r="E901" s="24"/>
      <c r="F901" s="24"/>
      <c r="G901" s="3"/>
      <c r="H901" s="24"/>
      <c r="I901" s="24"/>
      <c r="J901" s="24"/>
      <c r="K901" s="24"/>
      <c r="L901" s="24"/>
      <c r="M901" s="24"/>
      <c r="N901" s="24"/>
      <c r="O901" s="24"/>
      <c r="P901" s="24"/>
      <c r="Q901" s="24"/>
      <c r="R901" s="24"/>
      <c r="S901" s="24"/>
      <c r="T901" s="24"/>
      <c r="U901" s="24"/>
      <c r="V901" s="24"/>
      <c r="W901" s="24"/>
      <c r="X901" s="24"/>
      <c r="Y901" s="24"/>
      <c r="Z901" s="24"/>
    </row>
    <row r="902" spans="1:26" ht="15.75" customHeight="1">
      <c r="A902" s="24"/>
      <c r="B902" s="24"/>
      <c r="C902" s="24"/>
      <c r="D902" s="24"/>
      <c r="E902" s="24"/>
      <c r="F902" s="24"/>
      <c r="G902" s="3"/>
      <c r="H902" s="24"/>
      <c r="I902" s="24"/>
      <c r="J902" s="24"/>
      <c r="K902" s="24"/>
      <c r="L902" s="24"/>
      <c r="M902" s="24"/>
      <c r="N902" s="24"/>
      <c r="O902" s="24"/>
      <c r="P902" s="24"/>
      <c r="Q902" s="24"/>
      <c r="R902" s="24"/>
      <c r="S902" s="24"/>
      <c r="T902" s="24"/>
      <c r="U902" s="24"/>
      <c r="V902" s="24"/>
      <c r="W902" s="24"/>
      <c r="X902" s="24"/>
      <c r="Y902" s="24"/>
      <c r="Z902" s="24"/>
    </row>
    <row r="903" spans="1:26" ht="15.75" customHeight="1">
      <c r="A903" s="24"/>
      <c r="B903" s="24"/>
      <c r="C903" s="24"/>
      <c r="D903" s="24"/>
      <c r="E903" s="24"/>
      <c r="F903" s="24"/>
      <c r="G903" s="3"/>
      <c r="H903" s="24"/>
      <c r="I903" s="24"/>
      <c r="J903" s="24"/>
      <c r="K903" s="24"/>
      <c r="L903" s="24"/>
      <c r="M903" s="24"/>
      <c r="N903" s="24"/>
      <c r="O903" s="24"/>
      <c r="P903" s="24"/>
      <c r="Q903" s="24"/>
      <c r="R903" s="24"/>
      <c r="S903" s="24"/>
      <c r="T903" s="24"/>
      <c r="U903" s="24"/>
      <c r="V903" s="24"/>
      <c r="W903" s="24"/>
      <c r="X903" s="24"/>
      <c r="Y903" s="24"/>
      <c r="Z903" s="24"/>
    </row>
    <row r="904" spans="1:26" ht="15.75" customHeight="1">
      <c r="A904" s="24"/>
      <c r="B904" s="24"/>
      <c r="C904" s="24"/>
      <c r="D904" s="24"/>
      <c r="E904" s="24"/>
      <c r="F904" s="24"/>
      <c r="G904" s="3"/>
      <c r="H904" s="24"/>
      <c r="I904" s="24"/>
      <c r="J904" s="24"/>
      <c r="K904" s="24"/>
      <c r="L904" s="24"/>
      <c r="M904" s="24"/>
      <c r="N904" s="24"/>
      <c r="O904" s="24"/>
      <c r="P904" s="24"/>
      <c r="Q904" s="24"/>
      <c r="R904" s="24"/>
      <c r="S904" s="24"/>
      <c r="T904" s="24"/>
      <c r="U904" s="24"/>
      <c r="V904" s="24"/>
      <c r="W904" s="24"/>
      <c r="X904" s="24"/>
      <c r="Y904" s="24"/>
      <c r="Z904" s="24"/>
    </row>
    <row r="905" spans="1:26" ht="15.75" customHeight="1">
      <c r="A905" s="24"/>
      <c r="B905" s="24"/>
      <c r="C905" s="24"/>
      <c r="D905" s="24"/>
      <c r="E905" s="24"/>
      <c r="F905" s="24"/>
      <c r="G905" s="3"/>
      <c r="H905" s="24"/>
      <c r="I905" s="24"/>
      <c r="J905" s="24"/>
      <c r="K905" s="24"/>
      <c r="L905" s="24"/>
      <c r="M905" s="24"/>
      <c r="N905" s="24"/>
      <c r="O905" s="24"/>
      <c r="P905" s="24"/>
      <c r="Q905" s="24"/>
      <c r="R905" s="24"/>
      <c r="S905" s="24"/>
      <c r="T905" s="24"/>
      <c r="U905" s="24"/>
      <c r="V905" s="24"/>
      <c r="W905" s="24"/>
      <c r="X905" s="24"/>
      <c r="Y905" s="24"/>
      <c r="Z905" s="24"/>
    </row>
    <row r="906" spans="1:26" ht="15.75" customHeight="1">
      <c r="A906" s="24"/>
      <c r="B906" s="24"/>
      <c r="C906" s="24"/>
      <c r="D906" s="24"/>
      <c r="E906" s="24"/>
      <c r="F906" s="24"/>
      <c r="G906" s="3"/>
      <c r="H906" s="24"/>
      <c r="I906" s="24"/>
      <c r="J906" s="24"/>
      <c r="K906" s="24"/>
      <c r="L906" s="24"/>
      <c r="M906" s="24"/>
      <c r="N906" s="24"/>
      <c r="O906" s="24"/>
      <c r="P906" s="24"/>
      <c r="Q906" s="24"/>
      <c r="R906" s="24"/>
      <c r="S906" s="24"/>
      <c r="T906" s="24"/>
      <c r="U906" s="24"/>
      <c r="V906" s="24"/>
      <c r="W906" s="24"/>
      <c r="X906" s="24"/>
      <c r="Y906" s="24"/>
      <c r="Z906" s="24"/>
    </row>
    <row r="907" spans="1:26" ht="15.75" customHeight="1">
      <c r="A907" s="24"/>
      <c r="B907" s="24"/>
      <c r="C907" s="24"/>
      <c r="D907" s="24"/>
      <c r="E907" s="24"/>
      <c r="F907" s="24"/>
      <c r="G907" s="3"/>
      <c r="H907" s="24"/>
      <c r="I907" s="24"/>
      <c r="J907" s="24"/>
      <c r="K907" s="24"/>
      <c r="L907" s="24"/>
      <c r="M907" s="24"/>
      <c r="N907" s="24"/>
      <c r="O907" s="24"/>
      <c r="P907" s="24"/>
      <c r="Q907" s="24"/>
      <c r="R907" s="24"/>
      <c r="S907" s="24"/>
      <c r="T907" s="24"/>
      <c r="U907" s="24"/>
      <c r="V907" s="24"/>
      <c r="W907" s="24"/>
      <c r="X907" s="24"/>
      <c r="Y907" s="24"/>
      <c r="Z907" s="24"/>
    </row>
    <row r="908" spans="1:26" ht="15.75" customHeight="1">
      <c r="A908" s="24"/>
      <c r="B908" s="24"/>
      <c r="C908" s="24"/>
      <c r="D908" s="24"/>
      <c r="E908" s="24"/>
      <c r="F908" s="24"/>
      <c r="G908" s="3"/>
      <c r="H908" s="24"/>
      <c r="I908" s="24"/>
      <c r="J908" s="24"/>
      <c r="K908" s="24"/>
      <c r="L908" s="24"/>
      <c r="M908" s="24"/>
      <c r="N908" s="24"/>
      <c r="O908" s="24"/>
      <c r="P908" s="24"/>
      <c r="Q908" s="24"/>
      <c r="R908" s="24"/>
      <c r="S908" s="24"/>
      <c r="T908" s="24"/>
      <c r="U908" s="24"/>
      <c r="V908" s="24"/>
      <c r="W908" s="24"/>
      <c r="X908" s="24"/>
      <c r="Y908" s="24"/>
      <c r="Z908" s="24"/>
    </row>
    <row r="909" spans="1:26" ht="15.75" customHeight="1">
      <c r="A909" s="24"/>
      <c r="B909" s="24"/>
      <c r="C909" s="24"/>
      <c r="D909" s="24"/>
      <c r="E909" s="24"/>
      <c r="F909" s="24"/>
      <c r="G909" s="3"/>
      <c r="H909" s="24"/>
      <c r="I909" s="24"/>
      <c r="J909" s="24"/>
      <c r="K909" s="24"/>
      <c r="L909" s="24"/>
      <c r="M909" s="24"/>
      <c r="N909" s="24"/>
      <c r="O909" s="24"/>
      <c r="P909" s="24"/>
      <c r="Q909" s="24"/>
      <c r="R909" s="24"/>
      <c r="S909" s="24"/>
      <c r="T909" s="24"/>
      <c r="U909" s="24"/>
      <c r="V909" s="24"/>
      <c r="W909" s="24"/>
      <c r="X909" s="24"/>
      <c r="Y909" s="24"/>
      <c r="Z909" s="24"/>
    </row>
    <row r="910" spans="1:26" ht="15.75" customHeight="1">
      <c r="A910" s="24"/>
      <c r="B910" s="24"/>
      <c r="C910" s="24"/>
      <c r="D910" s="24"/>
      <c r="E910" s="24"/>
      <c r="F910" s="24"/>
      <c r="G910" s="3"/>
      <c r="H910" s="24"/>
      <c r="I910" s="24"/>
      <c r="J910" s="24"/>
      <c r="K910" s="24"/>
      <c r="L910" s="24"/>
      <c r="M910" s="24"/>
      <c r="N910" s="24"/>
      <c r="O910" s="24"/>
      <c r="P910" s="24"/>
      <c r="Q910" s="24"/>
      <c r="R910" s="24"/>
      <c r="S910" s="24"/>
      <c r="T910" s="24"/>
      <c r="U910" s="24"/>
      <c r="V910" s="24"/>
      <c r="W910" s="24"/>
      <c r="X910" s="24"/>
      <c r="Y910" s="24"/>
      <c r="Z910" s="24"/>
    </row>
    <row r="911" spans="1:26" ht="15.75" customHeight="1">
      <c r="A911" s="24"/>
      <c r="B911" s="24"/>
      <c r="C911" s="24"/>
      <c r="D911" s="24"/>
      <c r="E911" s="24"/>
      <c r="F911" s="24"/>
      <c r="G911" s="3"/>
      <c r="H911" s="24"/>
      <c r="I911" s="24"/>
      <c r="J911" s="24"/>
      <c r="K911" s="24"/>
      <c r="L911" s="24"/>
      <c r="M911" s="24"/>
      <c r="N911" s="24"/>
      <c r="O911" s="24"/>
      <c r="P911" s="24"/>
      <c r="Q911" s="24"/>
      <c r="R911" s="24"/>
      <c r="S911" s="24"/>
      <c r="T911" s="24"/>
      <c r="U911" s="24"/>
      <c r="V911" s="24"/>
      <c r="W911" s="24"/>
      <c r="X911" s="24"/>
      <c r="Y911" s="24"/>
      <c r="Z911" s="24"/>
    </row>
    <row r="912" spans="1:26" ht="15.75" customHeight="1">
      <c r="A912" s="24"/>
      <c r="B912" s="24"/>
      <c r="C912" s="24"/>
      <c r="D912" s="24"/>
      <c r="E912" s="24"/>
      <c r="F912" s="24"/>
      <c r="G912" s="3"/>
      <c r="H912" s="24"/>
      <c r="I912" s="24"/>
      <c r="J912" s="24"/>
      <c r="K912" s="24"/>
      <c r="L912" s="24"/>
      <c r="M912" s="24"/>
      <c r="N912" s="24"/>
      <c r="O912" s="24"/>
      <c r="P912" s="24"/>
      <c r="Q912" s="24"/>
      <c r="R912" s="24"/>
      <c r="S912" s="24"/>
      <c r="T912" s="24"/>
      <c r="U912" s="24"/>
      <c r="V912" s="24"/>
      <c r="W912" s="24"/>
      <c r="X912" s="24"/>
      <c r="Y912" s="24"/>
      <c r="Z912" s="24"/>
    </row>
    <row r="913" spans="1:26" ht="15.75" customHeight="1">
      <c r="A913" s="24"/>
      <c r="B913" s="24"/>
      <c r="C913" s="24"/>
      <c r="D913" s="24"/>
      <c r="E913" s="24"/>
      <c r="F913" s="24"/>
      <c r="G913" s="3"/>
      <c r="H913" s="24"/>
      <c r="I913" s="24"/>
      <c r="J913" s="24"/>
      <c r="K913" s="24"/>
      <c r="L913" s="24"/>
      <c r="M913" s="24"/>
      <c r="N913" s="24"/>
      <c r="O913" s="24"/>
      <c r="P913" s="24"/>
      <c r="Q913" s="24"/>
      <c r="R913" s="24"/>
      <c r="S913" s="24"/>
      <c r="T913" s="24"/>
      <c r="U913" s="24"/>
      <c r="V913" s="24"/>
      <c r="W913" s="24"/>
      <c r="X913" s="24"/>
      <c r="Y913" s="24"/>
      <c r="Z913" s="24"/>
    </row>
    <row r="914" spans="1:26" ht="15.75" customHeight="1">
      <c r="A914" s="24"/>
      <c r="B914" s="24"/>
      <c r="C914" s="24"/>
      <c r="D914" s="24"/>
      <c r="E914" s="24"/>
      <c r="F914" s="24"/>
      <c r="G914" s="3"/>
      <c r="H914" s="24"/>
      <c r="I914" s="24"/>
      <c r="J914" s="24"/>
      <c r="K914" s="24"/>
      <c r="L914" s="24"/>
      <c r="M914" s="24"/>
      <c r="N914" s="24"/>
      <c r="O914" s="24"/>
      <c r="P914" s="24"/>
      <c r="Q914" s="24"/>
      <c r="R914" s="24"/>
      <c r="S914" s="24"/>
      <c r="T914" s="24"/>
      <c r="U914" s="24"/>
      <c r="V914" s="24"/>
      <c r="W914" s="24"/>
      <c r="X914" s="24"/>
      <c r="Y914" s="24"/>
      <c r="Z914" s="24"/>
    </row>
    <row r="915" spans="1:26" ht="15.75" customHeight="1">
      <c r="A915" s="24"/>
      <c r="B915" s="24"/>
      <c r="C915" s="24"/>
      <c r="D915" s="24"/>
      <c r="E915" s="24"/>
      <c r="F915" s="24"/>
      <c r="G915" s="3"/>
      <c r="H915" s="24"/>
      <c r="I915" s="24"/>
      <c r="J915" s="24"/>
      <c r="K915" s="24"/>
      <c r="L915" s="24"/>
      <c r="M915" s="24"/>
      <c r="N915" s="24"/>
      <c r="O915" s="24"/>
      <c r="P915" s="24"/>
      <c r="Q915" s="24"/>
      <c r="R915" s="24"/>
      <c r="S915" s="24"/>
      <c r="T915" s="24"/>
      <c r="U915" s="24"/>
      <c r="V915" s="24"/>
      <c r="W915" s="24"/>
      <c r="X915" s="24"/>
      <c r="Y915" s="24"/>
      <c r="Z915" s="24"/>
    </row>
    <row r="916" spans="1:26" ht="15.75" customHeight="1">
      <c r="A916" s="24"/>
      <c r="B916" s="24"/>
      <c r="C916" s="24"/>
      <c r="D916" s="24"/>
      <c r="E916" s="24"/>
      <c r="F916" s="24"/>
      <c r="G916" s="3"/>
      <c r="H916" s="24"/>
      <c r="I916" s="24"/>
      <c r="J916" s="24"/>
      <c r="K916" s="24"/>
      <c r="L916" s="24"/>
      <c r="M916" s="24"/>
      <c r="N916" s="24"/>
      <c r="O916" s="24"/>
      <c r="P916" s="24"/>
      <c r="Q916" s="24"/>
      <c r="R916" s="24"/>
      <c r="S916" s="24"/>
      <c r="T916" s="24"/>
      <c r="U916" s="24"/>
      <c r="V916" s="24"/>
      <c r="W916" s="24"/>
      <c r="X916" s="24"/>
      <c r="Y916" s="24"/>
      <c r="Z916" s="24"/>
    </row>
    <row r="917" spans="1:26" ht="15.75" customHeight="1">
      <c r="A917" s="24"/>
      <c r="B917" s="24"/>
      <c r="C917" s="24"/>
      <c r="D917" s="24"/>
      <c r="E917" s="24"/>
      <c r="F917" s="24"/>
      <c r="G917" s="3"/>
      <c r="H917" s="24"/>
      <c r="I917" s="24"/>
      <c r="J917" s="24"/>
      <c r="K917" s="24"/>
      <c r="L917" s="24"/>
      <c r="M917" s="24"/>
      <c r="N917" s="24"/>
      <c r="O917" s="24"/>
      <c r="P917" s="24"/>
      <c r="Q917" s="24"/>
      <c r="R917" s="24"/>
      <c r="S917" s="24"/>
      <c r="T917" s="24"/>
      <c r="U917" s="24"/>
      <c r="V917" s="24"/>
      <c r="W917" s="24"/>
      <c r="X917" s="24"/>
      <c r="Y917" s="24"/>
      <c r="Z917" s="24"/>
    </row>
    <row r="918" spans="1:26" ht="15.75" customHeight="1">
      <c r="A918" s="24"/>
      <c r="B918" s="24"/>
      <c r="C918" s="24"/>
      <c r="D918" s="24"/>
      <c r="E918" s="24"/>
      <c r="F918" s="24"/>
      <c r="G918" s="3"/>
      <c r="H918" s="24"/>
      <c r="I918" s="24"/>
      <c r="J918" s="24"/>
      <c r="K918" s="24"/>
      <c r="L918" s="24"/>
      <c r="M918" s="24"/>
      <c r="N918" s="24"/>
      <c r="O918" s="24"/>
      <c r="P918" s="24"/>
      <c r="Q918" s="24"/>
      <c r="R918" s="24"/>
      <c r="S918" s="24"/>
      <c r="T918" s="24"/>
      <c r="U918" s="24"/>
      <c r="V918" s="24"/>
      <c r="W918" s="24"/>
      <c r="X918" s="24"/>
      <c r="Y918" s="24"/>
      <c r="Z918" s="24"/>
    </row>
    <row r="919" spans="1:26" ht="15.75" customHeight="1">
      <c r="A919" s="24"/>
      <c r="B919" s="24"/>
      <c r="C919" s="24"/>
      <c r="D919" s="24"/>
      <c r="E919" s="24"/>
      <c r="F919" s="24"/>
      <c r="G919" s="3"/>
      <c r="H919" s="24"/>
      <c r="I919" s="24"/>
      <c r="J919" s="24"/>
      <c r="K919" s="24"/>
      <c r="L919" s="24"/>
      <c r="M919" s="24"/>
      <c r="N919" s="24"/>
      <c r="O919" s="24"/>
      <c r="P919" s="24"/>
      <c r="Q919" s="24"/>
      <c r="R919" s="24"/>
      <c r="S919" s="24"/>
      <c r="T919" s="24"/>
      <c r="U919" s="24"/>
      <c r="V919" s="24"/>
      <c r="W919" s="24"/>
      <c r="X919" s="24"/>
      <c r="Y919" s="24"/>
      <c r="Z919" s="24"/>
    </row>
    <row r="920" spans="1:26" ht="15.75" customHeight="1">
      <c r="A920" s="24"/>
      <c r="B920" s="24"/>
      <c r="C920" s="24"/>
      <c r="D920" s="24"/>
      <c r="E920" s="24"/>
      <c r="F920" s="24"/>
      <c r="G920" s="3"/>
      <c r="H920" s="24"/>
      <c r="I920" s="24"/>
      <c r="J920" s="24"/>
      <c r="K920" s="24"/>
      <c r="L920" s="24"/>
      <c r="M920" s="24"/>
      <c r="N920" s="24"/>
      <c r="O920" s="24"/>
      <c r="P920" s="24"/>
      <c r="Q920" s="24"/>
      <c r="R920" s="24"/>
      <c r="S920" s="24"/>
      <c r="T920" s="24"/>
      <c r="U920" s="24"/>
      <c r="V920" s="24"/>
      <c r="W920" s="24"/>
      <c r="X920" s="24"/>
      <c r="Y920" s="24"/>
      <c r="Z920" s="24"/>
    </row>
    <row r="921" spans="1:26" ht="15.75" customHeight="1">
      <c r="A921" s="24"/>
      <c r="B921" s="24"/>
      <c r="C921" s="24"/>
      <c r="D921" s="24"/>
      <c r="E921" s="24"/>
      <c r="F921" s="24"/>
      <c r="G921" s="3"/>
      <c r="H921" s="24"/>
      <c r="I921" s="24"/>
      <c r="J921" s="24"/>
      <c r="K921" s="24"/>
      <c r="L921" s="24"/>
      <c r="M921" s="24"/>
      <c r="N921" s="24"/>
      <c r="O921" s="24"/>
      <c r="P921" s="24"/>
      <c r="Q921" s="24"/>
      <c r="R921" s="24"/>
      <c r="S921" s="24"/>
      <c r="T921" s="24"/>
      <c r="U921" s="24"/>
      <c r="V921" s="24"/>
      <c r="W921" s="24"/>
      <c r="X921" s="24"/>
      <c r="Y921" s="24"/>
      <c r="Z921" s="24"/>
    </row>
    <row r="922" spans="1:26" ht="15.75" customHeight="1">
      <c r="A922" s="24"/>
      <c r="B922" s="24"/>
      <c r="C922" s="24"/>
      <c r="D922" s="24"/>
      <c r="E922" s="24"/>
      <c r="F922" s="24"/>
      <c r="G922" s="3"/>
      <c r="H922" s="24"/>
      <c r="I922" s="24"/>
      <c r="J922" s="24"/>
      <c r="K922" s="24"/>
      <c r="L922" s="24"/>
      <c r="M922" s="24"/>
      <c r="N922" s="24"/>
      <c r="O922" s="24"/>
      <c r="P922" s="24"/>
      <c r="Q922" s="24"/>
      <c r="R922" s="24"/>
      <c r="S922" s="24"/>
      <c r="T922" s="24"/>
      <c r="U922" s="24"/>
      <c r="V922" s="24"/>
      <c r="W922" s="24"/>
      <c r="X922" s="24"/>
      <c r="Y922" s="24"/>
      <c r="Z922" s="24"/>
    </row>
    <row r="923" spans="1:26" ht="15.75" customHeight="1">
      <c r="A923" s="24"/>
      <c r="B923" s="24"/>
      <c r="C923" s="24"/>
      <c r="D923" s="24"/>
      <c r="E923" s="24"/>
      <c r="F923" s="24"/>
      <c r="G923" s="3"/>
      <c r="H923" s="24"/>
      <c r="I923" s="24"/>
      <c r="J923" s="24"/>
      <c r="K923" s="24"/>
      <c r="L923" s="24"/>
      <c r="M923" s="24"/>
      <c r="N923" s="24"/>
      <c r="O923" s="24"/>
      <c r="P923" s="24"/>
      <c r="Q923" s="24"/>
      <c r="R923" s="24"/>
      <c r="S923" s="24"/>
      <c r="T923" s="24"/>
      <c r="U923" s="24"/>
      <c r="V923" s="24"/>
      <c r="W923" s="24"/>
      <c r="X923" s="24"/>
      <c r="Y923" s="24"/>
      <c r="Z923" s="24"/>
    </row>
    <row r="924" spans="1:26" ht="15.75" customHeight="1">
      <c r="A924" s="24"/>
      <c r="B924" s="24"/>
      <c r="C924" s="24"/>
      <c r="D924" s="24"/>
      <c r="E924" s="24"/>
      <c r="F924" s="24"/>
      <c r="G924" s="3"/>
      <c r="H924" s="24"/>
      <c r="I924" s="24"/>
      <c r="J924" s="24"/>
      <c r="K924" s="24"/>
      <c r="L924" s="24"/>
      <c r="M924" s="24"/>
      <c r="N924" s="24"/>
      <c r="O924" s="24"/>
      <c r="P924" s="24"/>
      <c r="Q924" s="24"/>
      <c r="R924" s="24"/>
      <c r="S924" s="24"/>
      <c r="T924" s="24"/>
      <c r="U924" s="24"/>
      <c r="V924" s="24"/>
      <c r="W924" s="24"/>
      <c r="X924" s="24"/>
      <c r="Y924" s="24"/>
      <c r="Z924" s="24"/>
    </row>
    <row r="925" spans="1:26" ht="15.75" customHeight="1">
      <c r="A925" s="24"/>
      <c r="B925" s="24"/>
      <c r="C925" s="24"/>
      <c r="D925" s="24"/>
      <c r="E925" s="24"/>
      <c r="F925" s="24"/>
      <c r="G925" s="3"/>
      <c r="H925" s="24"/>
      <c r="I925" s="24"/>
      <c r="J925" s="24"/>
      <c r="K925" s="24"/>
      <c r="L925" s="24"/>
      <c r="M925" s="24"/>
      <c r="N925" s="24"/>
      <c r="O925" s="24"/>
      <c r="P925" s="24"/>
      <c r="Q925" s="24"/>
      <c r="R925" s="24"/>
      <c r="S925" s="24"/>
      <c r="T925" s="24"/>
      <c r="U925" s="24"/>
      <c r="V925" s="24"/>
      <c r="W925" s="24"/>
      <c r="X925" s="24"/>
      <c r="Y925" s="24"/>
      <c r="Z925" s="24"/>
    </row>
    <row r="926" spans="1:26" ht="15.75" customHeight="1">
      <c r="A926" s="24"/>
      <c r="B926" s="24"/>
      <c r="C926" s="24"/>
      <c r="D926" s="24"/>
      <c r="E926" s="24"/>
      <c r="F926" s="24"/>
      <c r="G926" s="3"/>
      <c r="H926" s="24"/>
      <c r="I926" s="24"/>
      <c r="J926" s="24"/>
      <c r="K926" s="24"/>
      <c r="L926" s="24"/>
      <c r="M926" s="24"/>
      <c r="N926" s="24"/>
      <c r="O926" s="24"/>
      <c r="P926" s="24"/>
      <c r="Q926" s="24"/>
      <c r="R926" s="24"/>
      <c r="S926" s="24"/>
      <c r="T926" s="24"/>
      <c r="U926" s="24"/>
      <c r="V926" s="24"/>
      <c r="W926" s="24"/>
      <c r="X926" s="24"/>
      <c r="Y926" s="24"/>
      <c r="Z926" s="24"/>
    </row>
    <row r="927" spans="1:26" ht="15.75" customHeight="1">
      <c r="A927" s="24"/>
      <c r="B927" s="24"/>
      <c r="C927" s="24"/>
      <c r="D927" s="24"/>
      <c r="E927" s="24"/>
      <c r="F927" s="24"/>
      <c r="G927" s="3"/>
      <c r="H927" s="24"/>
      <c r="I927" s="24"/>
      <c r="J927" s="24"/>
      <c r="K927" s="24"/>
      <c r="L927" s="24"/>
      <c r="M927" s="24"/>
      <c r="N927" s="24"/>
      <c r="O927" s="24"/>
      <c r="P927" s="24"/>
      <c r="Q927" s="24"/>
      <c r="R927" s="24"/>
      <c r="S927" s="24"/>
      <c r="T927" s="24"/>
      <c r="U927" s="24"/>
      <c r="V927" s="24"/>
      <c r="W927" s="24"/>
      <c r="X927" s="24"/>
      <c r="Y927" s="24"/>
      <c r="Z927" s="24"/>
    </row>
    <row r="928" spans="1:26" ht="15.75" customHeight="1">
      <c r="A928" s="24"/>
      <c r="B928" s="24"/>
      <c r="C928" s="24"/>
      <c r="D928" s="24"/>
      <c r="E928" s="24"/>
      <c r="F928" s="24"/>
      <c r="G928" s="3"/>
      <c r="H928" s="24"/>
      <c r="I928" s="24"/>
      <c r="J928" s="24"/>
      <c r="K928" s="24"/>
      <c r="L928" s="24"/>
      <c r="M928" s="24"/>
      <c r="N928" s="24"/>
      <c r="O928" s="24"/>
      <c r="P928" s="24"/>
      <c r="Q928" s="24"/>
      <c r="R928" s="24"/>
      <c r="S928" s="24"/>
      <c r="T928" s="24"/>
      <c r="U928" s="24"/>
      <c r="V928" s="24"/>
      <c r="W928" s="24"/>
      <c r="X928" s="24"/>
      <c r="Y928" s="24"/>
      <c r="Z928" s="24"/>
    </row>
    <row r="929" spans="1:26" ht="15.75" customHeight="1">
      <c r="A929" s="24"/>
      <c r="B929" s="24"/>
      <c r="C929" s="24"/>
      <c r="D929" s="24"/>
      <c r="E929" s="24"/>
      <c r="F929" s="24"/>
      <c r="G929" s="3"/>
      <c r="H929" s="24"/>
      <c r="I929" s="24"/>
      <c r="J929" s="24"/>
      <c r="K929" s="24"/>
      <c r="L929" s="24"/>
      <c r="M929" s="24"/>
      <c r="N929" s="24"/>
      <c r="O929" s="24"/>
      <c r="P929" s="24"/>
      <c r="Q929" s="24"/>
      <c r="R929" s="24"/>
      <c r="S929" s="24"/>
      <c r="T929" s="24"/>
      <c r="U929" s="24"/>
      <c r="V929" s="24"/>
      <c r="W929" s="24"/>
      <c r="X929" s="24"/>
      <c r="Y929" s="24"/>
      <c r="Z929" s="24"/>
    </row>
    <row r="930" spans="1:26" ht="15.75" customHeight="1">
      <c r="A930" s="24"/>
      <c r="B930" s="24"/>
      <c r="C930" s="24"/>
      <c r="D930" s="24"/>
      <c r="E930" s="24"/>
      <c r="F930" s="24"/>
      <c r="G930" s="3"/>
      <c r="H930" s="24"/>
      <c r="I930" s="24"/>
      <c r="J930" s="24"/>
      <c r="K930" s="24"/>
      <c r="L930" s="24"/>
      <c r="M930" s="24"/>
      <c r="N930" s="24"/>
      <c r="O930" s="24"/>
      <c r="P930" s="24"/>
      <c r="Q930" s="24"/>
      <c r="R930" s="24"/>
      <c r="S930" s="24"/>
      <c r="T930" s="24"/>
      <c r="U930" s="24"/>
      <c r="V930" s="24"/>
      <c r="W930" s="24"/>
      <c r="X930" s="24"/>
      <c r="Y930" s="24"/>
      <c r="Z930" s="24"/>
    </row>
    <row r="931" spans="1:26" ht="15.75" customHeight="1">
      <c r="A931" s="24"/>
      <c r="B931" s="24"/>
      <c r="C931" s="24"/>
      <c r="D931" s="24"/>
      <c r="E931" s="24"/>
      <c r="F931" s="24"/>
      <c r="G931" s="3"/>
      <c r="H931" s="24"/>
      <c r="I931" s="24"/>
      <c r="J931" s="24"/>
      <c r="K931" s="24"/>
      <c r="L931" s="24"/>
      <c r="M931" s="24"/>
      <c r="N931" s="24"/>
      <c r="O931" s="24"/>
      <c r="P931" s="24"/>
      <c r="Q931" s="24"/>
      <c r="R931" s="24"/>
      <c r="S931" s="24"/>
      <c r="T931" s="24"/>
      <c r="U931" s="24"/>
      <c r="V931" s="24"/>
      <c r="W931" s="24"/>
      <c r="X931" s="24"/>
      <c r="Y931" s="24"/>
      <c r="Z931" s="24"/>
    </row>
    <row r="932" spans="1:26" ht="15.75" customHeight="1">
      <c r="A932" s="24"/>
      <c r="B932" s="24"/>
      <c r="C932" s="24"/>
      <c r="D932" s="24"/>
      <c r="E932" s="24"/>
      <c r="F932" s="24"/>
      <c r="G932" s="3"/>
      <c r="H932" s="24"/>
      <c r="I932" s="24"/>
      <c r="J932" s="24"/>
      <c r="K932" s="24"/>
      <c r="L932" s="24"/>
      <c r="M932" s="24"/>
      <c r="N932" s="24"/>
      <c r="O932" s="24"/>
      <c r="P932" s="24"/>
      <c r="Q932" s="24"/>
      <c r="R932" s="24"/>
      <c r="S932" s="24"/>
      <c r="T932" s="24"/>
      <c r="U932" s="24"/>
      <c r="V932" s="24"/>
      <c r="W932" s="24"/>
      <c r="X932" s="24"/>
      <c r="Y932" s="24"/>
      <c r="Z932" s="24"/>
    </row>
    <row r="933" spans="1:26" ht="15.75" customHeight="1">
      <c r="A933" s="24"/>
      <c r="B933" s="24"/>
      <c r="C933" s="24"/>
      <c r="D933" s="24"/>
      <c r="E933" s="24"/>
      <c r="F933" s="24"/>
      <c r="G933" s="3"/>
      <c r="H933" s="24"/>
      <c r="I933" s="24"/>
      <c r="J933" s="24"/>
      <c r="K933" s="24"/>
      <c r="L933" s="24"/>
      <c r="M933" s="24"/>
      <c r="N933" s="24"/>
      <c r="O933" s="24"/>
      <c r="P933" s="24"/>
      <c r="Q933" s="24"/>
      <c r="R933" s="24"/>
      <c r="S933" s="24"/>
      <c r="T933" s="24"/>
      <c r="U933" s="24"/>
      <c r="V933" s="24"/>
      <c r="W933" s="24"/>
      <c r="X933" s="24"/>
      <c r="Y933" s="24"/>
      <c r="Z933" s="24"/>
    </row>
    <row r="934" spans="1:26" ht="15.75" customHeight="1">
      <c r="A934" s="24"/>
      <c r="B934" s="24"/>
      <c r="C934" s="24"/>
      <c r="D934" s="24"/>
      <c r="E934" s="24"/>
      <c r="F934" s="24"/>
      <c r="G934" s="3"/>
      <c r="H934" s="24"/>
      <c r="I934" s="24"/>
      <c r="J934" s="24"/>
      <c r="K934" s="24"/>
      <c r="L934" s="24"/>
      <c r="M934" s="24"/>
      <c r="N934" s="24"/>
      <c r="O934" s="24"/>
      <c r="P934" s="24"/>
      <c r="Q934" s="24"/>
      <c r="R934" s="24"/>
      <c r="S934" s="24"/>
      <c r="T934" s="24"/>
      <c r="U934" s="24"/>
      <c r="V934" s="24"/>
      <c r="W934" s="24"/>
      <c r="X934" s="24"/>
      <c r="Y934" s="24"/>
      <c r="Z934" s="24"/>
    </row>
    <row r="935" spans="1:26" ht="15.75" customHeight="1">
      <c r="A935" s="24"/>
      <c r="B935" s="24"/>
      <c r="C935" s="24"/>
      <c r="D935" s="24"/>
      <c r="E935" s="24"/>
      <c r="F935" s="24"/>
      <c r="G935" s="3"/>
      <c r="H935" s="24"/>
      <c r="I935" s="24"/>
      <c r="J935" s="24"/>
      <c r="K935" s="24"/>
      <c r="L935" s="24"/>
      <c r="M935" s="24"/>
      <c r="N935" s="24"/>
      <c r="O935" s="24"/>
      <c r="P935" s="24"/>
      <c r="Q935" s="24"/>
      <c r="R935" s="24"/>
      <c r="S935" s="24"/>
      <c r="T935" s="24"/>
      <c r="U935" s="24"/>
      <c r="V935" s="24"/>
      <c r="W935" s="24"/>
      <c r="X935" s="24"/>
      <c r="Y935" s="24"/>
      <c r="Z935" s="24"/>
    </row>
    <row r="936" spans="1:26" ht="15.75" customHeight="1">
      <c r="A936" s="24"/>
      <c r="B936" s="24"/>
      <c r="C936" s="24"/>
      <c r="D936" s="24"/>
      <c r="E936" s="24"/>
      <c r="F936" s="24"/>
      <c r="G936" s="3"/>
      <c r="H936" s="24"/>
      <c r="I936" s="24"/>
      <c r="J936" s="24"/>
      <c r="K936" s="24"/>
      <c r="L936" s="24"/>
      <c r="M936" s="24"/>
      <c r="N936" s="24"/>
      <c r="O936" s="24"/>
      <c r="P936" s="24"/>
      <c r="Q936" s="24"/>
      <c r="R936" s="24"/>
      <c r="S936" s="24"/>
      <c r="T936" s="24"/>
      <c r="U936" s="24"/>
      <c r="V936" s="24"/>
      <c r="W936" s="24"/>
      <c r="X936" s="24"/>
      <c r="Y936" s="24"/>
      <c r="Z936" s="24"/>
    </row>
    <row r="937" spans="1:26" ht="15.75" customHeight="1">
      <c r="A937" s="24"/>
      <c r="B937" s="24"/>
      <c r="C937" s="24"/>
      <c r="D937" s="24"/>
      <c r="E937" s="24"/>
      <c r="F937" s="24"/>
      <c r="G937" s="3"/>
      <c r="H937" s="24"/>
      <c r="I937" s="24"/>
      <c r="J937" s="24"/>
      <c r="K937" s="24"/>
      <c r="L937" s="24"/>
      <c r="M937" s="24"/>
      <c r="N937" s="24"/>
      <c r="O937" s="24"/>
      <c r="P937" s="24"/>
      <c r="Q937" s="24"/>
      <c r="R937" s="24"/>
      <c r="S937" s="24"/>
      <c r="T937" s="24"/>
      <c r="U937" s="24"/>
      <c r="V937" s="24"/>
      <c r="W937" s="24"/>
      <c r="X937" s="24"/>
      <c r="Y937" s="24"/>
      <c r="Z937" s="24"/>
    </row>
    <row r="938" spans="1:26" ht="15.75" customHeight="1">
      <c r="A938" s="24"/>
      <c r="B938" s="24"/>
      <c r="C938" s="24"/>
      <c r="D938" s="24"/>
      <c r="E938" s="24"/>
      <c r="F938" s="24"/>
      <c r="G938" s="3"/>
      <c r="H938" s="24"/>
      <c r="I938" s="24"/>
      <c r="J938" s="24"/>
      <c r="K938" s="24"/>
      <c r="L938" s="24"/>
      <c r="M938" s="24"/>
      <c r="N938" s="24"/>
      <c r="O938" s="24"/>
      <c r="P938" s="24"/>
      <c r="Q938" s="24"/>
      <c r="R938" s="24"/>
      <c r="S938" s="24"/>
      <c r="T938" s="24"/>
      <c r="U938" s="24"/>
      <c r="V938" s="24"/>
      <c r="W938" s="24"/>
      <c r="X938" s="24"/>
      <c r="Y938" s="24"/>
      <c r="Z938" s="24"/>
    </row>
    <row r="939" spans="1:26" ht="15.75" customHeight="1">
      <c r="A939" s="24"/>
      <c r="B939" s="24"/>
      <c r="C939" s="24"/>
      <c r="D939" s="24"/>
      <c r="E939" s="24"/>
      <c r="F939" s="24"/>
      <c r="G939" s="3"/>
      <c r="H939" s="24"/>
      <c r="I939" s="24"/>
      <c r="J939" s="24"/>
      <c r="K939" s="24"/>
      <c r="L939" s="24"/>
      <c r="M939" s="24"/>
      <c r="N939" s="24"/>
      <c r="O939" s="24"/>
      <c r="P939" s="24"/>
      <c r="Q939" s="24"/>
      <c r="R939" s="24"/>
      <c r="S939" s="24"/>
      <c r="T939" s="24"/>
      <c r="U939" s="24"/>
      <c r="V939" s="24"/>
      <c r="W939" s="24"/>
      <c r="X939" s="24"/>
      <c r="Y939" s="24"/>
      <c r="Z939" s="24"/>
    </row>
    <row r="940" spans="1:26" ht="15.75" customHeight="1">
      <c r="A940" s="24"/>
      <c r="B940" s="24"/>
      <c r="C940" s="24"/>
      <c r="D940" s="24"/>
      <c r="E940" s="24"/>
      <c r="F940" s="24"/>
      <c r="G940" s="3"/>
      <c r="H940" s="24"/>
      <c r="I940" s="24"/>
      <c r="J940" s="24"/>
      <c r="K940" s="24"/>
      <c r="L940" s="24"/>
      <c r="M940" s="24"/>
      <c r="N940" s="24"/>
      <c r="O940" s="24"/>
      <c r="P940" s="24"/>
      <c r="Q940" s="24"/>
      <c r="R940" s="24"/>
      <c r="S940" s="24"/>
      <c r="T940" s="24"/>
      <c r="U940" s="24"/>
      <c r="V940" s="24"/>
      <c r="W940" s="24"/>
      <c r="X940" s="24"/>
      <c r="Y940" s="24"/>
      <c r="Z940" s="24"/>
    </row>
    <row r="941" spans="1:26" ht="15.75" customHeight="1">
      <c r="A941" s="24"/>
      <c r="B941" s="24"/>
      <c r="C941" s="24"/>
      <c r="D941" s="24"/>
      <c r="E941" s="24"/>
      <c r="F941" s="24"/>
      <c r="G941" s="3"/>
      <c r="H941" s="24"/>
      <c r="I941" s="24"/>
      <c r="J941" s="24"/>
      <c r="K941" s="24"/>
      <c r="L941" s="24"/>
      <c r="M941" s="24"/>
      <c r="N941" s="24"/>
      <c r="O941" s="24"/>
      <c r="P941" s="24"/>
      <c r="Q941" s="24"/>
      <c r="R941" s="24"/>
      <c r="S941" s="24"/>
      <c r="T941" s="24"/>
      <c r="U941" s="24"/>
      <c r="V941" s="24"/>
      <c r="W941" s="24"/>
      <c r="X941" s="24"/>
      <c r="Y941" s="24"/>
      <c r="Z941" s="24"/>
    </row>
    <row r="942" spans="1:26" ht="15.75" customHeight="1">
      <c r="A942" s="24"/>
      <c r="B942" s="24"/>
      <c r="C942" s="24"/>
      <c r="D942" s="24"/>
      <c r="E942" s="24"/>
      <c r="F942" s="24"/>
      <c r="G942" s="3"/>
      <c r="H942" s="24"/>
      <c r="I942" s="24"/>
      <c r="J942" s="24"/>
      <c r="K942" s="24"/>
      <c r="L942" s="24"/>
      <c r="M942" s="24"/>
      <c r="N942" s="24"/>
      <c r="O942" s="24"/>
      <c r="P942" s="24"/>
      <c r="Q942" s="24"/>
      <c r="R942" s="24"/>
      <c r="S942" s="24"/>
      <c r="T942" s="24"/>
      <c r="U942" s="24"/>
      <c r="V942" s="24"/>
      <c r="W942" s="24"/>
      <c r="X942" s="24"/>
      <c r="Y942" s="24"/>
      <c r="Z942" s="24"/>
    </row>
    <row r="943" spans="1:26" ht="15.75" customHeight="1">
      <c r="A943" s="24"/>
      <c r="B943" s="24"/>
      <c r="C943" s="24"/>
      <c r="D943" s="24"/>
      <c r="E943" s="24"/>
      <c r="F943" s="24"/>
      <c r="G943" s="3"/>
      <c r="H943" s="24"/>
      <c r="I943" s="24"/>
      <c r="J943" s="24"/>
      <c r="K943" s="24"/>
      <c r="L943" s="24"/>
      <c r="M943" s="24"/>
      <c r="N943" s="24"/>
      <c r="O943" s="24"/>
      <c r="P943" s="24"/>
      <c r="Q943" s="24"/>
      <c r="R943" s="24"/>
      <c r="S943" s="24"/>
      <c r="T943" s="24"/>
      <c r="U943" s="24"/>
      <c r="V943" s="24"/>
      <c r="W943" s="24"/>
      <c r="X943" s="24"/>
      <c r="Y943" s="24"/>
      <c r="Z943" s="24"/>
    </row>
    <row r="944" spans="1:26" ht="15.75" customHeight="1">
      <c r="A944" s="24"/>
      <c r="B944" s="24"/>
      <c r="C944" s="24"/>
      <c r="D944" s="24"/>
      <c r="E944" s="24"/>
      <c r="F944" s="24"/>
      <c r="G944" s="3"/>
      <c r="H944" s="24"/>
      <c r="I944" s="24"/>
      <c r="J944" s="24"/>
      <c r="K944" s="24"/>
      <c r="L944" s="24"/>
      <c r="M944" s="24"/>
      <c r="N944" s="24"/>
      <c r="O944" s="24"/>
      <c r="P944" s="24"/>
      <c r="Q944" s="24"/>
      <c r="R944" s="24"/>
      <c r="S944" s="24"/>
      <c r="T944" s="24"/>
      <c r="U944" s="24"/>
      <c r="V944" s="24"/>
      <c r="W944" s="24"/>
      <c r="X944" s="24"/>
      <c r="Y944" s="24"/>
      <c r="Z944" s="24"/>
    </row>
    <row r="945" spans="1:26" ht="15.75" customHeight="1">
      <c r="A945" s="24"/>
      <c r="B945" s="24"/>
      <c r="C945" s="24"/>
      <c r="D945" s="24"/>
      <c r="E945" s="24"/>
      <c r="F945" s="24"/>
      <c r="G945" s="3"/>
      <c r="H945" s="24"/>
      <c r="I945" s="24"/>
      <c r="J945" s="24"/>
      <c r="K945" s="24"/>
      <c r="L945" s="24"/>
      <c r="M945" s="24"/>
      <c r="N945" s="24"/>
      <c r="O945" s="24"/>
      <c r="P945" s="24"/>
      <c r="Q945" s="24"/>
      <c r="R945" s="24"/>
      <c r="S945" s="24"/>
      <c r="T945" s="24"/>
      <c r="U945" s="24"/>
      <c r="V945" s="24"/>
      <c r="W945" s="24"/>
      <c r="X945" s="24"/>
      <c r="Y945" s="24"/>
      <c r="Z945" s="24"/>
    </row>
    <row r="946" spans="1:26" ht="15.75" customHeight="1">
      <c r="A946" s="24"/>
      <c r="B946" s="24"/>
      <c r="C946" s="24"/>
      <c r="D946" s="24"/>
      <c r="E946" s="24"/>
      <c r="F946" s="24"/>
      <c r="G946" s="3"/>
      <c r="H946" s="24"/>
      <c r="I946" s="24"/>
      <c r="J946" s="24"/>
      <c r="K946" s="24"/>
      <c r="L946" s="24"/>
      <c r="M946" s="24"/>
      <c r="N946" s="24"/>
      <c r="O946" s="24"/>
      <c r="P946" s="24"/>
      <c r="Q946" s="24"/>
      <c r="R946" s="24"/>
      <c r="S946" s="24"/>
      <c r="T946" s="24"/>
      <c r="U946" s="24"/>
      <c r="V946" s="24"/>
      <c r="W946" s="24"/>
      <c r="X946" s="24"/>
      <c r="Y946" s="24"/>
      <c r="Z946" s="24"/>
    </row>
    <row r="947" spans="1:26" ht="15.75" customHeight="1">
      <c r="A947" s="24"/>
      <c r="B947" s="24"/>
      <c r="C947" s="24"/>
      <c r="D947" s="24"/>
      <c r="E947" s="24"/>
      <c r="F947" s="24"/>
      <c r="G947" s="3"/>
      <c r="H947" s="24"/>
      <c r="I947" s="24"/>
      <c r="J947" s="24"/>
      <c r="K947" s="24"/>
      <c r="L947" s="24"/>
      <c r="M947" s="24"/>
      <c r="N947" s="24"/>
      <c r="O947" s="24"/>
      <c r="P947" s="24"/>
      <c r="Q947" s="24"/>
      <c r="R947" s="24"/>
      <c r="S947" s="24"/>
      <c r="T947" s="24"/>
      <c r="U947" s="24"/>
      <c r="V947" s="24"/>
      <c r="W947" s="24"/>
      <c r="X947" s="24"/>
      <c r="Y947" s="24"/>
      <c r="Z947" s="24"/>
    </row>
    <row r="948" spans="1:26" ht="15.75" customHeight="1">
      <c r="A948" s="24"/>
      <c r="B948" s="24"/>
      <c r="C948" s="24"/>
      <c r="D948" s="24"/>
      <c r="E948" s="24"/>
      <c r="F948" s="24"/>
      <c r="G948" s="3"/>
      <c r="H948" s="24"/>
      <c r="I948" s="24"/>
      <c r="J948" s="24"/>
      <c r="K948" s="24"/>
      <c r="L948" s="24"/>
      <c r="M948" s="24"/>
      <c r="N948" s="24"/>
      <c r="O948" s="24"/>
      <c r="P948" s="24"/>
      <c r="Q948" s="24"/>
      <c r="R948" s="24"/>
      <c r="S948" s="24"/>
      <c r="T948" s="24"/>
      <c r="U948" s="24"/>
      <c r="V948" s="24"/>
      <c r="W948" s="24"/>
      <c r="X948" s="24"/>
      <c r="Y948" s="24"/>
      <c r="Z948" s="24"/>
    </row>
    <row r="949" spans="1:26" ht="15.75" customHeight="1">
      <c r="A949" s="24"/>
      <c r="B949" s="24"/>
      <c r="C949" s="24"/>
      <c r="D949" s="24"/>
      <c r="E949" s="24"/>
      <c r="F949" s="24"/>
      <c r="G949" s="3"/>
      <c r="H949" s="24"/>
      <c r="I949" s="24"/>
      <c r="J949" s="24"/>
      <c r="K949" s="24"/>
      <c r="L949" s="24"/>
      <c r="M949" s="24"/>
      <c r="N949" s="24"/>
      <c r="O949" s="24"/>
      <c r="P949" s="24"/>
      <c r="Q949" s="24"/>
      <c r="R949" s="24"/>
      <c r="S949" s="24"/>
      <c r="T949" s="24"/>
      <c r="U949" s="24"/>
      <c r="V949" s="24"/>
      <c r="W949" s="24"/>
      <c r="X949" s="24"/>
      <c r="Y949" s="24"/>
      <c r="Z949" s="24"/>
    </row>
    <row r="950" spans="1:26" ht="15.75" customHeight="1">
      <c r="A950" s="24"/>
      <c r="B950" s="24"/>
      <c r="C950" s="24"/>
      <c r="D950" s="24"/>
      <c r="E950" s="24"/>
      <c r="F950" s="24"/>
      <c r="G950" s="3"/>
      <c r="H950" s="24"/>
      <c r="I950" s="24"/>
      <c r="J950" s="24"/>
      <c r="K950" s="24"/>
      <c r="L950" s="24"/>
      <c r="M950" s="24"/>
      <c r="N950" s="24"/>
      <c r="O950" s="24"/>
      <c r="P950" s="24"/>
      <c r="Q950" s="24"/>
      <c r="R950" s="24"/>
      <c r="S950" s="24"/>
      <c r="T950" s="24"/>
      <c r="U950" s="24"/>
      <c r="V950" s="24"/>
      <c r="W950" s="24"/>
      <c r="X950" s="24"/>
      <c r="Y950" s="24"/>
      <c r="Z950" s="24"/>
    </row>
    <row r="951" spans="1:26" ht="15.75" customHeight="1">
      <c r="A951" s="24"/>
      <c r="B951" s="24"/>
      <c r="C951" s="24"/>
      <c r="D951" s="24"/>
      <c r="E951" s="24"/>
      <c r="F951" s="24"/>
      <c r="G951" s="3"/>
      <c r="H951" s="24"/>
      <c r="I951" s="24"/>
      <c r="J951" s="24"/>
      <c r="K951" s="24"/>
      <c r="L951" s="24"/>
      <c r="M951" s="24"/>
      <c r="N951" s="24"/>
      <c r="O951" s="24"/>
      <c r="P951" s="24"/>
      <c r="Q951" s="24"/>
      <c r="R951" s="24"/>
      <c r="S951" s="24"/>
      <c r="T951" s="24"/>
      <c r="U951" s="24"/>
      <c r="V951" s="24"/>
      <c r="W951" s="24"/>
      <c r="X951" s="24"/>
      <c r="Y951" s="24"/>
      <c r="Z951" s="24"/>
    </row>
    <row r="952" spans="1:26" ht="15.75" customHeight="1">
      <c r="A952" s="24"/>
      <c r="B952" s="24"/>
      <c r="C952" s="24"/>
      <c r="D952" s="24"/>
      <c r="E952" s="24"/>
      <c r="F952" s="24"/>
      <c r="G952" s="3"/>
      <c r="H952" s="24"/>
      <c r="I952" s="24"/>
      <c r="J952" s="24"/>
      <c r="K952" s="24"/>
      <c r="L952" s="24"/>
      <c r="M952" s="24"/>
      <c r="N952" s="24"/>
      <c r="O952" s="24"/>
      <c r="P952" s="24"/>
      <c r="Q952" s="24"/>
      <c r="R952" s="24"/>
      <c r="S952" s="24"/>
      <c r="T952" s="24"/>
      <c r="U952" s="24"/>
      <c r="V952" s="24"/>
      <c r="W952" s="24"/>
      <c r="X952" s="24"/>
      <c r="Y952" s="24"/>
      <c r="Z952" s="24"/>
    </row>
    <row r="953" spans="1:26" ht="15.75" customHeight="1">
      <c r="A953" s="24"/>
      <c r="B953" s="24"/>
      <c r="C953" s="24"/>
      <c r="D953" s="24"/>
      <c r="E953" s="24"/>
      <c r="F953" s="24"/>
      <c r="G953" s="3"/>
      <c r="H953" s="24"/>
      <c r="I953" s="24"/>
      <c r="J953" s="24"/>
      <c r="K953" s="24"/>
      <c r="L953" s="24"/>
      <c r="M953" s="24"/>
      <c r="N953" s="24"/>
      <c r="O953" s="24"/>
      <c r="P953" s="24"/>
      <c r="Q953" s="24"/>
      <c r="R953" s="24"/>
      <c r="S953" s="24"/>
      <c r="T953" s="24"/>
      <c r="U953" s="24"/>
      <c r="V953" s="24"/>
      <c r="W953" s="24"/>
      <c r="X953" s="24"/>
      <c r="Y953" s="24"/>
      <c r="Z953" s="24"/>
    </row>
    <row r="954" spans="1:26" ht="15.75" customHeight="1">
      <c r="A954" s="24"/>
      <c r="B954" s="24"/>
      <c r="C954" s="24"/>
      <c r="D954" s="24"/>
      <c r="E954" s="24"/>
      <c r="F954" s="24"/>
      <c r="G954" s="3"/>
      <c r="H954" s="24"/>
      <c r="I954" s="24"/>
      <c r="J954" s="24"/>
      <c r="K954" s="24"/>
      <c r="L954" s="24"/>
      <c r="M954" s="24"/>
      <c r="N954" s="24"/>
      <c r="O954" s="24"/>
      <c r="P954" s="24"/>
      <c r="Q954" s="24"/>
      <c r="R954" s="24"/>
      <c r="S954" s="24"/>
      <c r="T954" s="24"/>
      <c r="U954" s="24"/>
      <c r="V954" s="24"/>
      <c r="W954" s="24"/>
      <c r="X954" s="24"/>
      <c r="Y954" s="24"/>
      <c r="Z954" s="24"/>
    </row>
    <row r="955" spans="1:26" ht="15.75" customHeight="1">
      <c r="A955" s="24"/>
      <c r="B955" s="24"/>
      <c r="C955" s="24"/>
      <c r="D955" s="24"/>
      <c r="E955" s="24"/>
      <c r="F955" s="24"/>
      <c r="G955" s="3"/>
      <c r="H955" s="24"/>
      <c r="I955" s="24"/>
      <c r="J955" s="24"/>
      <c r="K955" s="24"/>
      <c r="L955" s="24"/>
      <c r="M955" s="24"/>
      <c r="N955" s="24"/>
      <c r="O955" s="24"/>
      <c r="P955" s="24"/>
      <c r="Q955" s="24"/>
      <c r="R955" s="24"/>
      <c r="S955" s="24"/>
      <c r="T955" s="24"/>
      <c r="U955" s="24"/>
      <c r="V955" s="24"/>
      <c r="W955" s="24"/>
      <c r="X955" s="24"/>
      <c r="Y955" s="24"/>
      <c r="Z955" s="24"/>
    </row>
    <row r="956" spans="1:26" ht="15.75" customHeight="1">
      <c r="A956" s="24"/>
      <c r="B956" s="24"/>
      <c r="C956" s="24"/>
      <c r="D956" s="24"/>
      <c r="E956" s="24"/>
      <c r="F956" s="24"/>
      <c r="G956" s="3"/>
      <c r="H956" s="24"/>
      <c r="I956" s="24"/>
      <c r="J956" s="24"/>
      <c r="K956" s="24"/>
      <c r="L956" s="24"/>
      <c r="M956" s="24"/>
      <c r="N956" s="24"/>
      <c r="O956" s="24"/>
      <c r="P956" s="24"/>
      <c r="Q956" s="24"/>
      <c r="R956" s="24"/>
      <c r="S956" s="24"/>
      <c r="T956" s="24"/>
      <c r="U956" s="24"/>
      <c r="V956" s="24"/>
      <c r="W956" s="24"/>
      <c r="X956" s="24"/>
      <c r="Y956" s="24"/>
      <c r="Z956" s="24"/>
    </row>
    <row r="957" spans="1:26" ht="15.75" customHeight="1">
      <c r="A957" s="24"/>
      <c r="B957" s="24"/>
      <c r="C957" s="24"/>
      <c r="D957" s="24"/>
      <c r="E957" s="24"/>
      <c r="F957" s="24"/>
      <c r="G957" s="3"/>
      <c r="H957" s="24"/>
      <c r="I957" s="24"/>
      <c r="J957" s="24"/>
      <c r="K957" s="24"/>
      <c r="L957" s="24"/>
      <c r="M957" s="24"/>
      <c r="N957" s="24"/>
      <c r="O957" s="24"/>
      <c r="P957" s="24"/>
      <c r="Q957" s="24"/>
      <c r="R957" s="24"/>
      <c r="S957" s="24"/>
      <c r="T957" s="24"/>
      <c r="U957" s="24"/>
      <c r="V957" s="24"/>
      <c r="W957" s="24"/>
      <c r="X957" s="24"/>
      <c r="Y957" s="24"/>
      <c r="Z957" s="24"/>
    </row>
    <row r="958" spans="1:26" ht="15.75" customHeight="1">
      <c r="A958" s="24"/>
      <c r="B958" s="24"/>
      <c r="C958" s="24"/>
      <c r="D958" s="24"/>
      <c r="E958" s="24"/>
      <c r="F958" s="24"/>
      <c r="G958" s="3"/>
      <c r="H958" s="24"/>
      <c r="I958" s="24"/>
      <c r="J958" s="24"/>
      <c r="K958" s="24"/>
      <c r="L958" s="24"/>
      <c r="M958" s="24"/>
      <c r="N958" s="24"/>
      <c r="O958" s="24"/>
      <c r="P958" s="24"/>
      <c r="Q958" s="24"/>
      <c r="R958" s="24"/>
      <c r="S958" s="24"/>
      <c r="T958" s="24"/>
      <c r="U958" s="24"/>
      <c r="V958" s="24"/>
      <c r="W958" s="24"/>
      <c r="X958" s="24"/>
      <c r="Y958" s="24"/>
      <c r="Z958" s="24"/>
    </row>
    <row r="959" spans="1:26" ht="15.75" customHeight="1">
      <c r="A959" s="24"/>
      <c r="B959" s="24"/>
      <c r="C959" s="24"/>
      <c r="D959" s="24"/>
      <c r="E959" s="24"/>
      <c r="F959" s="24"/>
      <c r="G959" s="3"/>
      <c r="H959" s="24"/>
      <c r="I959" s="24"/>
      <c r="J959" s="24"/>
      <c r="K959" s="24"/>
      <c r="L959" s="24"/>
      <c r="M959" s="24"/>
      <c r="N959" s="24"/>
      <c r="O959" s="24"/>
      <c r="P959" s="24"/>
      <c r="Q959" s="24"/>
      <c r="R959" s="24"/>
      <c r="S959" s="24"/>
      <c r="T959" s="24"/>
      <c r="U959" s="24"/>
      <c r="V959" s="24"/>
      <c r="W959" s="24"/>
      <c r="X959" s="24"/>
      <c r="Y959" s="24"/>
      <c r="Z959" s="24"/>
    </row>
    <row r="960" spans="1:26" ht="15.75" customHeight="1">
      <c r="A960" s="24"/>
      <c r="B960" s="24"/>
      <c r="C960" s="24"/>
      <c r="D960" s="24"/>
      <c r="E960" s="24"/>
      <c r="F960" s="24"/>
      <c r="G960" s="3"/>
      <c r="H960" s="24"/>
      <c r="I960" s="24"/>
      <c r="J960" s="24"/>
      <c r="K960" s="24"/>
      <c r="L960" s="24"/>
      <c r="M960" s="24"/>
      <c r="N960" s="24"/>
      <c r="O960" s="24"/>
      <c r="P960" s="24"/>
      <c r="Q960" s="24"/>
      <c r="R960" s="24"/>
      <c r="S960" s="24"/>
      <c r="T960" s="24"/>
      <c r="U960" s="24"/>
      <c r="V960" s="24"/>
      <c r="W960" s="24"/>
      <c r="X960" s="24"/>
      <c r="Y960" s="24"/>
      <c r="Z960" s="24"/>
    </row>
    <row r="961" spans="1:26" ht="15.75" customHeight="1">
      <c r="A961" s="24"/>
      <c r="B961" s="24"/>
      <c r="C961" s="24"/>
      <c r="D961" s="24"/>
      <c r="E961" s="24"/>
      <c r="F961" s="24"/>
      <c r="G961" s="3"/>
      <c r="H961" s="24"/>
      <c r="I961" s="24"/>
      <c r="J961" s="24"/>
      <c r="K961" s="24"/>
      <c r="L961" s="24"/>
      <c r="M961" s="24"/>
      <c r="N961" s="24"/>
      <c r="O961" s="24"/>
      <c r="P961" s="24"/>
      <c r="Q961" s="24"/>
      <c r="R961" s="24"/>
      <c r="S961" s="24"/>
      <c r="T961" s="24"/>
      <c r="U961" s="24"/>
      <c r="V961" s="24"/>
      <c r="W961" s="24"/>
      <c r="X961" s="24"/>
      <c r="Y961" s="24"/>
      <c r="Z961" s="24"/>
    </row>
    <row r="962" spans="1:26" ht="15.75" customHeight="1">
      <c r="A962" s="24"/>
      <c r="B962" s="24"/>
      <c r="C962" s="24"/>
      <c r="D962" s="24"/>
      <c r="E962" s="24"/>
      <c r="F962" s="24"/>
      <c r="G962" s="3"/>
      <c r="H962" s="24"/>
      <c r="I962" s="24"/>
      <c r="J962" s="24"/>
      <c r="K962" s="24"/>
      <c r="L962" s="24"/>
      <c r="M962" s="24"/>
      <c r="N962" s="24"/>
      <c r="O962" s="24"/>
      <c r="P962" s="24"/>
      <c r="Q962" s="24"/>
      <c r="R962" s="24"/>
      <c r="S962" s="24"/>
      <c r="T962" s="24"/>
      <c r="U962" s="24"/>
      <c r="V962" s="24"/>
      <c r="W962" s="24"/>
      <c r="X962" s="24"/>
      <c r="Y962" s="24"/>
      <c r="Z962" s="24"/>
    </row>
    <row r="963" spans="1:26" ht="15.75" customHeight="1">
      <c r="A963" s="24"/>
      <c r="B963" s="24"/>
      <c r="C963" s="24"/>
      <c r="D963" s="24"/>
      <c r="E963" s="24"/>
      <c r="F963" s="24"/>
      <c r="G963" s="3"/>
      <c r="H963" s="24"/>
      <c r="I963" s="24"/>
      <c r="J963" s="24"/>
      <c r="K963" s="24"/>
      <c r="L963" s="24"/>
      <c r="M963" s="24"/>
      <c r="N963" s="24"/>
      <c r="O963" s="24"/>
      <c r="P963" s="24"/>
      <c r="Q963" s="24"/>
      <c r="R963" s="24"/>
      <c r="S963" s="24"/>
      <c r="T963" s="24"/>
      <c r="U963" s="24"/>
      <c r="V963" s="24"/>
      <c r="W963" s="24"/>
      <c r="X963" s="24"/>
      <c r="Y963" s="24"/>
      <c r="Z963" s="24"/>
    </row>
    <row r="964" spans="1:26" ht="15.75" customHeight="1">
      <c r="A964" s="24"/>
      <c r="B964" s="24"/>
      <c r="C964" s="24"/>
      <c r="D964" s="24"/>
      <c r="E964" s="24"/>
      <c r="F964" s="24"/>
      <c r="G964" s="3"/>
      <c r="H964" s="24"/>
      <c r="I964" s="24"/>
      <c r="J964" s="24"/>
      <c r="K964" s="24"/>
      <c r="L964" s="24"/>
      <c r="M964" s="24"/>
      <c r="N964" s="24"/>
      <c r="O964" s="24"/>
      <c r="P964" s="24"/>
      <c r="Q964" s="24"/>
      <c r="R964" s="24"/>
      <c r="S964" s="24"/>
      <c r="T964" s="24"/>
      <c r="U964" s="24"/>
      <c r="V964" s="24"/>
      <c r="W964" s="24"/>
      <c r="X964" s="24"/>
      <c r="Y964" s="24"/>
      <c r="Z964" s="24"/>
    </row>
    <row r="965" spans="1:26" ht="15.75" customHeight="1">
      <c r="A965" s="24"/>
      <c r="B965" s="24"/>
      <c r="C965" s="24"/>
      <c r="D965" s="24"/>
      <c r="E965" s="24"/>
      <c r="F965" s="24"/>
      <c r="G965" s="3"/>
      <c r="H965" s="24"/>
      <c r="I965" s="24"/>
      <c r="J965" s="24"/>
      <c r="K965" s="24"/>
      <c r="L965" s="24"/>
      <c r="M965" s="24"/>
      <c r="N965" s="24"/>
      <c r="O965" s="24"/>
      <c r="P965" s="24"/>
      <c r="Q965" s="24"/>
      <c r="R965" s="24"/>
      <c r="S965" s="24"/>
      <c r="T965" s="24"/>
      <c r="U965" s="24"/>
      <c r="V965" s="24"/>
      <c r="W965" s="24"/>
      <c r="X965" s="24"/>
      <c r="Y965" s="24"/>
      <c r="Z965" s="24"/>
    </row>
    <row r="966" spans="1:26" ht="15.75" customHeight="1">
      <c r="A966" s="24"/>
      <c r="B966" s="24"/>
      <c r="C966" s="24"/>
      <c r="D966" s="24"/>
      <c r="E966" s="24"/>
      <c r="F966" s="24"/>
      <c r="G966" s="3"/>
      <c r="H966" s="24"/>
      <c r="I966" s="24"/>
      <c r="J966" s="24"/>
      <c r="K966" s="24"/>
      <c r="L966" s="24"/>
      <c r="M966" s="24"/>
      <c r="N966" s="24"/>
      <c r="O966" s="24"/>
      <c r="P966" s="24"/>
      <c r="Q966" s="24"/>
      <c r="R966" s="24"/>
      <c r="S966" s="24"/>
      <c r="T966" s="24"/>
      <c r="U966" s="24"/>
      <c r="V966" s="24"/>
      <c r="W966" s="24"/>
      <c r="X966" s="24"/>
      <c r="Y966" s="24"/>
      <c r="Z966" s="24"/>
    </row>
    <row r="967" spans="1:26" ht="15.75" customHeight="1">
      <c r="A967" s="24"/>
      <c r="B967" s="24"/>
      <c r="C967" s="24"/>
      <c r="D967" s="24"/>
      <c r="E967" s="24"/>
      <c r="F967" s="24"/>
      <c r="G967" s="3"/>
      <c r="H967" s="24"/>
      <c r="I967" s="24"/>
      <c r="J967" s="24"/>
      <c r="K967" s="24"/>
      <c r="L967" s="24"/>
      <c r="M967" s="24"/>
      <c r="N967" s="24"/>
      <c r="O967" s="24"/>
      <c r="P967" s="24"/>
      <c r="Q967" s="24"/>
      <c r="R967" s="24"/>
      <c r="S967" s="24"/>
      <c r="T967" s="24"/>
      <c r="U967" s="24"/>
      <c r="V967" s="24"/>
      <c r="W967" s="24"/>
      <c r="X967" s="24"/>
      <c r="Y967" s="24"/>
      <c r="Z967" s="24"/>
    </row>
    <row r="968" spans="1:26" ht="15.75" customHeight="1">
      <c r="A968" s="24"/>
      <c r="B968" s="24"/>
      <c r="C968" s="24"/>
      <c r="D968" s="24"/>
      <c r="E968" s="24"/>
      <c r="F968" s="24"/>
      <c r="G968" s="3"/>
      <c r="H968" s="24"/>
      <c r="I968" s="24"/>
      <c r="J968" s="24"/>
      <c r="K968" s="24"/>
      <c r="L968" s="24"/>
      <c r="M968" s="24"/>
      <c r="N968" s="24"/>
      <c r="O968" s="24"/>
      <c r="P968" s="24"/>
      <c r="Q968" s="24"/>
      <c r="R968" s="24"/>
      <c r="S968" s="24"/>
      <c r="T968" s="24"/>
      <c r="U968" s="24"/>
      <c r="V968" s="24"/>
      <c r="W968" s="24"/>
      <c r="X968" s="24"/>
      <c r="Y968" s="24"/>
      <c r="Z968" s="24"/>
    </row>
    <row r="969" spans="1:26" ht="15.75" customHeight="1">
      <c r="A969" s="24"/>
      <c r="B969" s="24"/>
      <c r="C969" s="24"/>
      <c r="D969" s="24"/>
      <c r="E969" s="24"/>
      <c r="F969" s="24"/>
      <c r="G969" s="3"/>
      <c r="H969" s="24"/>
      <c r="I969" s="24"/>
      <c r="J969" s="24"/>
      <c r="K969" s="24"/>
      <c r="L969" s="24"/>
      <c r="M969" s="24"/>
      <c r="N969" s="24"/>
      <c r="O969" s="24"/>
      <c r="P969" s="24"/>
      <c r="Q969" s="24"/>
      <c r="R969" s="24"/>
      <c r="S969" s="24"/>
      <c r="T969" s="24"/>
      <c r="U969" s="24"/>
      <c r="V969" s="24"/>
      <c r="W969" s="24"/>
      <c r="X969" s="24"/>
      <c r="Y969" s="24"/>
      <c r="Z969" s="24"/>
    </row>
    <row r="970" spans="1:26" ht="15.75" customHeight="1">
      <c r="A970" s="24"/>
      <c r="B970" s="24"/>
      <c r="C970" s="24"/>
      <c r="D970" s="24"/>
      <c r="E970" s="24"/>
      <c r="F970" s="24"/>
      <c r="G970" s="3"/>
      <c r="H970" s="24"/>
      <c r="I970" s="24"/>
      <c r="J970" s="24"/>
      <c r="K970" s="24"/>
      <c r="L970" s="24"/>
      <c r="M970" s="24"/>
      <c r="N970" s="24"/>
      <c r="O970" s="24"/>
      <c r="P970" s="24"/>
      <c r="Q970" s="24"/>
      <c r="R970" s="24"/>
      <c r="S970" s="24"/>
      <c r="T970" s="24"/>
      <c r="U970" s="24"/>
      <c r="V970" s="24"/>
      <c r="W970" s="24"/>
      <c r="X970" s="24"/>
      <c r="Y970" s="24"/>
      <c r="Z970" s="24"/>
    </row>
    <row r="971" spans="1:26" ht="15.75" customHeight="1">
      <c r="A971" s="24"/>
      <c r="B971" s="24"/>
      <c r="C971" s="24"/>
      <c r="D971" s="24"/>
      <c r="E971" s="24"/>
      <c r="F971" s="24"/>
      <c r="G971" s="3"/>
      <c r="H971" s="24"/>
      <c r="I971" s="24"/>
      <c r="J971" s="24"/>
      <c r="K971" s="24"/>
      <c r="L971" s="24"/>
      <c r="M971" s="24"/>
      <c r="N971" s="24"/>
      <c r="O971" s="24"/>
      <c r="P971" s="24"/>
      <c r="Q971" s="24"/>
      <c r="R971" s="24"/>
      <c r="S971" s="24"/>
      <c r="T971" s="24"/>
      <c r="U971" s="24"/>
      <c r="V971" s="24"/>
      <c r="W971" s="24"/>
      <c r="X971" s="24"/>
      <c r="Y971" s="24"/>
      <c r="Z971" s="24"/>
    </row>
    <row r="972" spans="1:26" ht="15.75" customHeight="1">
      <c r="A972" s="24"/>
      <c r="B972" s="24"/>
      <c r="C972" s="24"/>
      <c r="D972" s="24"/>
      <c r="E972" s="24"/>
      <c r="F972" s="24"/>
      <c r="G972" s="3"/>
      <c r="H972" s="24"/>
      <c r="I972" s="24"/>
      <c r="J972" s="24"/>
      <c r="K972" s="24"/>
      <c r="L972" s="24"/>
      <c r="M972" s="24"/>
      <c r="N972" s="24"/>
      <c r="O972" s="24"/>
      <c r="P972" s="24"/>
      <c r="Q972" s="24"/>
      <c r="R972" s="24"/>
      <c r="S972" s="24"/>
      <c r="T972" s="24"/>
      <c r="U972" s="24"/>
      <c r="V972" s="24"/>
      <c r="W972" s="24"/>
      <c r="X972" s="24"/>
      <c r="Y972" s="24"/>
      <c r="Z972" s="24"/>
    </row>
    <row r="973" spans="1:26" ht="15.75" customHeight="1">
      <c r="A973" s="24"/>
      <c r="B973" s="24"/>
      <c r="C973" s="24"/>
      <c r="D973" s="24"/>
      <c r="E973" s="24"/>
      <c r="F973" s="24"/>
      <c r="G973" s="3"/>
      <c r="H973" s="24"/>
      <c r="I973" s="24"/>
      <c r="J973" s="24"/>
      <c r="K973" s="24"/>
      <c r="L973" s="24"/>
      <c r="M973" s="24"/>
      <c r="N973" s="24"/>
      <c r="O973" s="24"/>
      <c r="P973" s="24"/>
      <c r="Q973" s="24"/>
      <c r="R973" s="24"/>
      <c r="S973" s="24"/>
      <c r="T973" s="24"/>
      <c r="U973" s="24"/>
      <c r="V973" s="24"/>
      <c r="W973" s="24"/>
      <c r="X973" s="24"/>
      <c r="Y973" s="24"/>
      <c r="Z973" s="24"/>
    </row>
    <row r="974" spans="1:26" ht="15.75" customHeight="1">
      <c r="A974" s="24"/>
      <c r="B974" s="24"/>
      <c r="C974" s="24"/>
      <c r="D974" s="24"/>
      <c r="E974" s="24"/>
      <c r="F974" s="24"/>
      <c r="G974" s="3"/>
      <c r="H974" s="24"/>
      <c r="I974" s="24"/>
      <c r="J974" s="24"/>
      <c r="K974" s="24"/>
      <c r="L974" s="24"/>
      <c r="M974" s="24"/>
      <c r="N974" s="24"/>
      <c r="O974" s="24"/>
      <c r="P974" s="24"/>
      <c r="Q974" s="24"/>
      <c r="R974" s="24"/>
      <c r="S974" s="24"/>
      <c r="T974" s="24"/>
      <c r="U974" s="24"/>
      <c r="V974" s="24"/>
      <c r="W974" s="24"/>
      <c r="X974" s="24"/>
      <c r="Y974" s="24"/>
      <c r="Z974" s="24"/>
    </row>
    <row r="975" spans="1:26" ht="15.75" customHeight="1">
      <c r="A975" s="24"/>
      <c r="B975" s="24"/>
      <c r="C975" s="24"/>
      <c r="D975" s="24"/>
      <c r="E975" s="24"/>
      <c r="F975" s="24"/>
      <c r="G975" s="3"/>
      <c r="H975" s="24"/>
      <c r="I975" s="24"/>
      <c r="J975" s="24"/>
      <c r="K975" s="24"/>
      <c r="L975" s="24"/>
      <c r="M975" s="24"/>
      <c r="N975" s="24"/>
      <c r="O975" s="24"/>
      <c r="P975" s="24"/>
      <c r="Q975" s="24"/>
      <c r="R975" s="24"/>
      <c r="S975" s="24"/>
      <c r="T975" s="24"/>
      <c r="U975" s="24"/>
      <c r="V975" s="24"/>
      <c r="W975" s="24"/>
      <c r="X975" s="24"/>
      <c r="Y975" s="24"/>
      <c r="Z975" s="24"/>
    </row>
    <row r="976" spans="1:26" ht="15.75" customHeight="1">
      <c r="A976" s="24"/>
      <c r="B976" s="24"/>
      <c r="C976" s="24"/>
      <c r="D976" s="24"/>
      <c r="E976" s="24"/>
      <c r="F976" s="24"/>
      <c r="G976" s="3"/>
      <c r="H976" s="24"/>
      <c r="I976" s="24"/>
      <c r="J976" s="24"/>
      <c r="K976" s="24"/>
      <c r="L976" s="24"/>
      <c r="M976" s="24"/>
      <c r="N976" s="24"/>
      <c r="O976" s="24"/>
      <c r="P976" s="24"/>
      <c r="Q976" s="24"/>
      <c r="R976" s="24"/>
      <c r="S976" s="24"/>
      <c r="T976" s="24"/>
      <c r="U976" s="24"/>
      <c r="V976" s="24"/>
      <c r="W976" s="24"/>
      <c r="X976" s="24"/>
      <c r="Y976" s="24"/>
      <c r="Z976" s="24"/>
    </row>
    <row r="977" spans="1:26" ht="15.75" customHeight="1">
      <c r="A977" s="24"/>
      <c r="B977" s="24"/>
      <c r="C977" s="24"/>
      <c r="D977" s="24"/>
      <c r="E977" s="24"/>
      <c r="F977" s="24"/>
      <c r="G977" s="3"/>
      <c r="H977" s="24"/>
      <c r="I977" s="24"/>
      <c r="J977" s="24"/>
      <c r="K977" s="24"/>
      <c r="L977" s="24"/>
      <c r="M977" s="24"/>
      <c r="N977" s="24"/>
      <c r="O977" s="24"/>
      <c r="P977" s="24"/>
      <c r="Q977" s="24"/>
      <c r="R977" s="24"/>
      <c r="S977" s="24"/>
      <c r="T977" s="24"/>
      <c r="U977" s="24"/>
      <c r="V977" s="24"/>
      <c r="W977" s="24"/>
      <c r="X977" s="24"/>
      <c r="Y977" s="24"/>
      <c r="Z977" s="24"/>
    </row>
    <row r="978" spans="1:26" ht="15.75" customHeight="1">
      <c r="A978" s="24"/>
      <c r="B978" s="24"/>
      <c r="C978" s="24"/>
      <c r="D978" s="24"/>
      <c r="E978" s="24"/>
      <c r="F978" s="24"/>
      <c r="G978" s="3"/>
      <c r="H978" s="24"/>
      <c r="I978" s="24"/>
      <c r="J978" s="24"/>
      <c r="K978" s="24"/>
      <c r="L978" s="24"/>
      <c r="M978" s="24"/>
      <c r="N978" s="24"/>
      <c r="O978" s="24"/>
      <c r="P978" s="24"/>
      <c r="Q978" s="24"/>
      <c r="R978" s="24"/>
      <c r="S978" s="24"/>
      <c r="T978" s="24"/>
      <c r="U978" s="24"/>
      <c r="V978" s="24"/>
      <c r="W978" s="24"/>
      <c r="X978" s="24"/>
      <c r="Y978" s="24"/>
      <c r="Z978" s="24"/>
    </row>
    <row r="979" spans="1:26" ht="15.75" customHeight="1">
      <c r="A979" s="24"/>
      <c r="B979" s="24"/>
      <c r="C979" s="24"/>
      <c r="D979" s="24"/>
      <c r="E979" s="24"/>
      <c r="F979" s="24"/>
      <c r="G979" s="3"/>
      <c r="H979" s="24"/>
      <c r="I979" s="24"/>
      <c r="J979" s="24"/>
      <c r="K979" s="24"/>
      <c r="L979" s="24"/>
      <c r="M979" s="24"/>
      <c r="N979" s="24"/>
      <c r="O979" s="24"/>
      <c r="P979" s="24"/>
      <c r="Q979" s="24"/>
      <c r="R979" s="24"/>
      <c r="S979" s="24"/>
      <c r="T979" s="24"/>
      <c r="U979" s="24"/>
      <c r="V979" s="24"/>
      <c r="W979" s="24"/>
      <c r="X979" s="24"/>
      <c r="Y979" s="24"/>
      <c r="Z979" s="24"/>
    </row>
    <row r="980" spans="1:26" ht="15.75" customHeight="1">
      <c r="A980" s="24"/>
      <c r="B980" s="24"/>
      <c r="C980" s="24"/>
      <c r="D980" s="24"/>
      <c r="E980" s="24"/>
      <c r="F980" s="24"/>
      <c r="G980" s="3"/>
      <c r="H980" s="24"/>
      <c r="I980" s="24"/>
      <c r="J980" s="24"/>
      <c r="K980" s="24"/>
      <c r="L980" s="24"/>
      <c r="M980" s="24"/>
      <c r="N980" s="24"/>
      <c r="O980" s="24"/>
      <c r="P980" s="24"/>
      <c r="Q980" s="24"/>
      <c r="R980" s="24"/>
      <c r="S980" s="24"/>
      <c r="T980" s="24"/>
      <c r="U980" s="24"/>
      <c r="V980" s="24"/>
      <c r="W980" s="24"/>
      <c r="X980" s="24"/>
      <c r="Y980" s="24"/>
      <c r="Z980" s="24"/>
    </row>
    <row r="981" spans="1:26" ht="15.75" customHeight="1">
      <c r="A981" s="24"/>
      <c r="B981" s="24"/>
      <c r="C981" s="24"/>
      <c r="D981" s="24"/>
      <c r="E981" s="24"/>
      <c r="F981" s="24"/>
      <c r="G981" s="3"/>
      <c r="H981" s="24"/>
      <c r="I981" s="24"/>
      <c r="J981" s="24"/>
      <c r="K981" s="24"/>
      <c r="L981" s="24"/>
      <c r="M981" s="24"/>
      <c r="N981" s="24"/>
      <c r="O981" s="24"/>
      <c r="P981" s="24"/>
      <c r="Q981" s="24"/>
      <c r="R981" s="24"/>
      <c r="S981" s="24"/>
      <c r="T981" s="24"/>
      <c r="U981" s="24"/>
      <c r="V981" s="24"/>
      <c r="W981" s="24"/>
      <c r="X981" s="24"/>
      <c r="Y981" s="24"/>
      <c r="Z981" s="24"/>
    </row>
    <row r="982" spans="1:26" ht="15.75" customHeight="1">
      <c r="A982" s="24"/>
      <c r="B982" s="24"/>
      <c r="C982" s="24"/>
      <c r="D982" s="24"/>
      <c r="E982" s="24"/>
      <c r="F982" s="24"/>
      <c r="G982" s="3"/>
      <c r="H982" s="24"/>
      <c r="I982" s="24"/>
      <c r="J982" s="24"/>
      <c r="K982" s="24"/>
      <c r="L982" s="24"/>
      <c r="M982" s="24"/>
      <c r="N982" s="24"/>
      <c r="O982" s="24"/>
      <c r="P982" s="24"/>
      <c r="Q982" s="24"/>
      <c r="R982" s="24"/>
      <c r="S982" s="24"/>
      <c r="T982" s="24"/>
      <c r="U982" s="24"/>
      <c r="V982" s="24"/>
      <c r="W982" s="24"/>
      <c r="X982" s="24"/>
      <c r="Y982" s="24"/>
      <c r="Z982" s="24"/>
    </row>
    <row r="983" spans="1:26" ht="15.75" customHeight="1">
      <c r="A983" s="24"/>
      <c r="B983" s="24"/>
      <c r="C983" s="24"/>
      <c r="D983" s="24"/>
      <c r="E983" s="24"/>
      <c r="F983" s="24"/>
      <c r="G983" s="3"/>
      <c r="H983" s="24"/>
      <c r="I983" s="24"/>
      <c r="J983" s="24"/>
      <c r="K983" s="24"/>
      <c r="L983" s="24"/>
      <c r="M983" s="24"/>
      <c r="N983" s="24"/>
      <c r="O983" s="24"/>
      <c r="P983" s="24"/>
      <c r="Q983" s="24"/>
      <c r="R983" s="24"/>
      <c r="S983" s="24"/>
      <c r="T983" s="24"/>
      <c r="U983" s="24"/>
      <c r="V983" s="24"/>
      <c r="W983" s="24"/>
      <c r="X983" s="24"/>
      <c r="Y983" s="24"/>
      <c r="Z983" s="24"/>
    </row>
    <row r="984" spans="1:26" ht="15.75" customHeight="1">
      <c r="A984" s="24"/>
      <c r="B984" s="24"/>
      <c r="C984" s="24"/>
      <c r="D984" s="24"/>
      <c r="E984" s="24"/>
      <c r="F984" s="24"/>
      <c r="G984" s="3"/>
      <c r="H984" s="24"/>
      <c r="I984" s="24"/>
      <c r="J984" s="24"/>
      <c r="K984" s="24"/>
      <c r="L984" s="24"/>
      <c r="M984" s="24"/>
      <c r="N984" s="24"/>
      <c r="O984" s="24"/>
      <c r="P984" s="24"/>
      <c r="Q984" s="24"/>
      <c r="R984" s="24"/>
      <c r="S984" s="24"/>
      <c r="T984" s="24"/>
      <c r="U984" s="24"/>
      <c r="V984" s="24"/>
      <c r="W984" s="24"/>
      <c r="X984" s="24"/>
      <c r="Y984" s="24"/>
      <c r="Z984" s="24"/>
    </row>
    <row r="985" spans="1:26" ht="15.75" customHeight="1">
      <c r="A985" s="24"/>
      <c r="B985" s="24"/>
      <c r="C985" s="24"/>
      <c r="D985" s="24"/>
      <c r="E985" s="24"/>
      <c r="F985" s="24"/>
      <c r="G985" s="3"/>
      <c r="H985" s="24"/>
      <c r="I985" s="24"/>
      <c r="J985" s="24"/>
      <c r="K985" s="24"/>
      <c r="L985" s="24"/>
      <c r="M985" s="24"/>
      <c r="N985" s="24"/>
      <c r="O985" s="24"/>
      <c r="P985" s="24"/>
      <c r="Q985" s="24"/>
      <c r="R985" s="24"/>
      <c r="S985" s="24"/>
      <c r="T985" s="24"/>
      <c r="U985" s="24"/>
      <c r="V985" s="24"/>
      <c r="W985" s="24"/>
      <c r="X985" s="24"/>
      <c r="Y985" s="24"/>
      <c r="Z985" s="24"/>
    </row>
    <row r="986" spans="1:26" ht="15.75" customHeight="1">
      <c r="A986" s="24"/>
      <c r="B986" s="24"/>
      <c r="C986" s="24"/>
      <c r="D986" s="24"/>
      <c r="E986" s="24"/>
      <c r="F986" s="24"/>
      <c r="G986" s="3"/>
      <c r="H986" s="24"/>
      <c r="I986" s="24"/>
      <c r="J986" s="24"/>
      <c r="K986" s="24"/>
      <c r="L986" s="24"/>
      <c r="M986" s="24"/>
      <c r="N986" s="24"/>
      <c r="O986" s="24"/>
      <c r="P986" s="24"/>
      <c r="Q986" s="24"/>
      <c r="R986" s="24"/>
      <c r="S986" s="24"/>
      <c r="T986" s="24"/>
      <c r="U986" s="24"/>
      <c r="V986" s="24"/>
      <c r="W986" s="24"/>
      <c r="X986" s="24"/>
      <c r="Y986" s="24"/>
      <c r="Z986" s="24"/>
    </row>
    <row r="987" spans="1:26" ht="15.75" customHeight="1">
      <c r="A987" s="24"/>
      <c r="B987" s="24"/>
      <c r="C987" s="24"/>
      <c r="D987" s="24"/>
      <c r="E987" s="24"/>
      <c r="F987" s="24"/>
      <c r="G987" s="3"/>
      <c r="H987" s="24"/>
      <c r="I987" s="24"/>
      <c r="J987" s="24"/>
      <c r="K987" s="24"/>
      <c r="L987" s="24"/>
      <c r="M987" s="24"/>
      <c r="N987" s="24"/>
      <c r="O987" s="24"/>
      <c r="P987" s="24"/>
      <c r="Q987" s="24"/>
      <c r="R987" s="24"/>
      <c r="S987" s="24"/>
      <c r="T987" s="24"/>
      <c r="U987" s="24"/>
      <c r="V987" s="24"/>
      <c r="W987" s="24"/>
      <c r="X987" s="24"/>
      <c r="Y987" s="24"/>
      <c r="Z987" s="24"/>
    </row>
    <row r="988" spans="1:26" ht="15.75" customHeight="1">
      <c r="A988" s="24"/>
      <c r="B988" s="24"/>
      <c r="C988" s="24"/>
      <c r="D988" s="24"/>
      <c r="E988" s="24"/>
      <c r="F988" s="24"/>
      <c r="G988" s="3"/>
      <c r="H988" s="24"/>
      <c r="I988" s="24"/>
      <c r="J988" s="24"/>
      <c r="K988" s="24"/>
      <c r="L988" s="24"/>
      <c r="M988" s="24"/>
      <c r="N988" s="24"/>
      <c r="O988" s="24"/>
      <c r="P988" s="24"/>
      <c r="Q988" s="24"/>
      <c r="R988" s="24"/>
      <c r="S988" s="24"/>
      <c r="T988" s="24"/>
      <c r="U988" s="24"/>
      <c r="V988" s="24"/>
      <c r="W988" s="24"/>
      <c r="X988" s="24"/>
      <c r="Y988" s="24"/>
      <c r="Z988" s="24"/>
    </row>
    <row r="989" spans="1:26" ht="15.75" customHeight="1">
      <c r="A989" s="24"/>
      <c r="B989" s="24"/>
      <c r="C989" s="24"/>
      <c r="D989" s="24"/>
      <c r="E989" s="24"/>
      <c r="F989" s="24"/>
      <c r="G989" s="3"/>
      <c r="H989" s="24"/>
      <c r="I989" s="24"/>
      <c r="J989" s="24"/>
      <c r="K989" s="24"/>
      <c r="L989" s="24"/>
      <c r="M989" s="24"/>
      <c r="N989" s="24"/>
      <c r="O989" s="24"/>
      <c r="P989" s="24"/>
      <c r="Q989" s="24"/>
      <c r="R989" s="24"/>
      <c r="S989" s="24"/>
      <c r="T989" s="24"/>
      <c r="U989" s="24"/>
      <c r="V989" s="24"/>
      <c r="W989" s="24"/>
      <c r="X989" s="24"/>
      <c r="Y989" s="24"/>
      <c r="Z989" s="24"/>
    </row>
    <row r="990" spans="1:26" ht="15.75" customHeight="1">
      <c r="A990" s="24"/>
      <c r="B990" s="24"/>
      <c r="C990" s="24"/>
      <c r="D990" s="24"/>
      <c r="E990" s="24"/>
      <c r="F990" s="24"/>
      <c r="G990" s="3"/>
      <c r="H990" s="24"/>
      <c r="I990" s="24"/>
      <c r="J990" s="24"/>
      <c r="K990" s="24"/>
      <c r="L990" s="24"/>
      <c r="M990" s="24"/>
      <c r="N990" s="24"/>
      <c r="O990" s="24"/>
      <c r="P990" s="24"/>
      <c r="Q990" s="24"/>
      <c r="R990" s="24"/>
      <c r="S990" s="24"/>
      <c r="T990" s="24"/>
      <c r="U990" s="24"/>
      <c r="V990" s="24"/>
      <c r="W990" s="24"/>
      <c r="X990" s="24"/>
      <c r="Y990" s="24"/>
      <c r="Z990" s="24"/>
    </row>
    <row r="991" spans="1:26" ht="15.75" customHeight="1">
      <c r="A991" s="24"/>
      <c r="B991" s="24"/>
      <c r="C991" s="24"/>
      <c r="D991" s="24"/>
      <c r="E991" s="24"/>
      <c r="F991" s="24"/>
      <c r="G991" s="3"/>
      <c r="H991" s="24"/>
      <c r="I991" s="24"/>
      <c r="J991" s="24"/>
      <c r="K991" s="24"/>
      <c r="L991" s="24"/>
      <c r="M991" s="24"/>
      <c r="N991" s="24"/>
      <c r="O991" s="24"/>
      <c r="P991" s="24"/>
      <c r="Q991" s="24"/>
      <c r="R991" s="24"/>
      <c r="S991" s="24"/>
      <c r="T991" s="24"/>
      <c r="U991" s="24"/>
      <c r="V991" s="24"/>
      <c r="W991" s="24"/>
      <c r="X991" s="24"/>
      <c r="Y991" s="24"/>
      <c r="Z991" s="24"/>
    </row>
    <row r="992" spans="1:26" ht="15.75" customHeight="1">
      <c r="A992" s="24"/>
      <c r="B992" s="24"/>
      <c r="C992" s="24"/>
      <c r="D992" s="24"/>
      <c r="E992" s="24"/>
      <c r="F992" s="24"/>
      <c r="G992" s="3"/>
      <c r="H992" s="24"/>
      <c r="I992" s="24"/>
      <c r="J992" s="24"/>
      <c r="K992" s="24"/>
      <c r="L992" s="24"/>
      <c r="M992" s="24"/>
      <c r="N992" s="24"/>
      <c r="O992" s="24"/>
      <c r="P992" s="24"/>
      <c r="Q992" s="24"/>
      <c r="R992" s="24"/>
      <c r="S992" s="24"/>
      <c r="T992" s="24"/>
      <c r="U992" s="24"/>
      <c r="V992" s="24"/>
      <c r="W992" s="24"/>
      <c r="X992" s="24"/>
      <c r="Y992" s="24"/>
      <c r="Z992" s="24"/>
    </row>
    <row r="993" spans="1:26" ht="15.75" customHeight="1">
      <c r="A993" s="24"/>
      <c r="B993" s="24"/>
      <c r="C993" s="24"/>
      <c r="D993" s="24"/>
      <c r="E993" s="24"/>
      <c r="F993" s="24"/>
      <c r="G993" s="3"/>
      <c r="H993" s="24"/>
      <c r="I993" s="24"/>
      <c r="J993" s="24"/>
      <c r="K993" s="24"/>
      <c r="L993" s="24"/>
      <c r="M993" s="24"/>
      <c r="N993" s="24"/>
      <c r="O993" s="24"/>
      <c r="P993" s="24"/>
      <c r="Q993" s="24"/>
      <c r="R993" s="24"/>
      <c r="S993" s="24"/>
      <c r="T993" s="24"/>
      <c r="U993" s="24"/>
      <c r="V993" s="24"/>
      <c r="W993" s="24"/>
      <c r="X993" s="24"/>
      <c r="Y993" s="24"/>
      <c r="Z993" s="24"/>
    </row>
    <row r="994" spans="1:26" ht="15.75" customHeight="1">
      <c r="A994" s="24"/>
      <c r="B994" s="24"/>
      <c r="C994" s="24"/>
      <c r="D994" s="24"/>
      <c r="E994" s="24"/>
      <c r="F994" s="24"/>
      <c r="G994" s="3"/>
      <c r="H994" s="24"/>
      <c r="I994" s="24"/>
      <c r="J994" s="24"/>
      <c r="K994" s="24"/>
      <c r="L994" s="24"/>
      <c r="M994" s="24"/>
      <c r="N994" s="24"/>
      <c r="O994" s="24"/>
      <c r="P994" s="24"/>
      <c r="Q994" s="24"/>
      <c r="R994" s="24"/>
      <c r="S994" s="24"/>
      <c r="T994" s="24"/>
      <c r="U994" s="24"/>
      <c r="V994" s="24"/>
      <c r="W994" s="24"/>
      <c r="X994" s="24"/>
      <c r="Y994" s="24"/>
      <c r="Z994" s="24"/>
    </row>
    <row r="995" spans="1:26" ht="15.75" customHeight="1">
      <c r="A995" s="24"/>
      <c r="B995" s="24"/>
      <c r="C995" s="24"/>
      <c r="D995" s="24"/>
      <c r="E995" s="24"/>
      <c r="F995" s="24"/>
      <c r="G995" s="3"/>
      <c r="H995" s="24"/>
      <c r="I995" s="24"/>
      <c r="J995" s="24"/>
      <c r="K995" s="24"/>
      <c r="L995" s="24"/>
      <c r="M995" s="24"/>
      <c r="N995" s="24"/>
      <c r="O995" s="24"/>
      <c r="P995" s="24"/>
      <c r="Q995" s="24"/>
      <c r="R995" s="24"/>
      <c r="S995" s="24"/>
      <c r="T995" s="24"/>
      <c r="U995" s="24"/>
      <c r="V995" s="24"/>
      <c r="W995" s="24"/>
      <c r="X995" s="24"/>
      <c r="Y995" s="24"/>
      <c r="Z995" s="24"/>
    </row>
    <row r="996" spans="1:26" ht="15.75" customHeight="1">
      <c r="A996" s="24"/>
      <c r="B996" s="24"/>
      <c r="C996" s="24"/>
      <c r="D996" s="24"/>
      <c r="E996" s="24"/>
      <c r="F996" s="24"/>
      <c r="G996" s="3"/>
      <c r="H996" s="24"/>
      <c r="I996" s="24"/>
      <c r="J996" s="24"/>
      <c r="K996" s="24"/>
      <c r="L996" s="24"/>
      <c r="M996" s="24"/>
      <c r="N996" s="24"/>
      <c r="O996" s="24"/>
      <c r="P996" s="24"/>
      <c r="Q996" s="24"/>
      <c r="R996" s="24"/>
      <c r="S996" s="24"/>
      <c r="T996" s="24"/>
      <c r="U996" s="24"/>
      <c r="V996" s="24"/>
      <c r="W996" s="24"/>
      <c r="X996" s="24"/>
      <c r="Y996" s="24"/>
      <c r="Z996" s="24"/>
    </row>
    <row r="997" spans="1:26" ht="15.75" customHeight="1">
      <c r="A997" s="24"/>
      <c r="B997" s="24"/>
      <c r="C997" s="24"/>
      <c r="D997" s="24"/>
      <c r="E997" s="24"/>
      <c r="F997" s="24"/>
      <c r="G997" s="3"/>
      <c r="H997" s="24"/>
      <c r="I997" s="24"/>
      <c r="J997" s="24"/>
      <c r="K997" s="24"/>
      <c r="L997" s="24"/>
      <c r="M997" s="24"/>
      <c r="N997" s="24"/>
      <c r="O997" s="24"/>
      <c r="P997" s="24"/>
      <c r="Q997" s="24"/>
      <c r="R997" s="24"/>
      <c r="S997" s="24"/>
      <c r="T997" s="24"/>
      <c r="U997" s="24"/>
      <c r="V997" s="24"/>
      <c r="W997" s="24"/>
      <c r="X997" s="24"/>
      <c r="Y997" s="24"/>
      <c r="Z997" s="24"/>
    </row>
    <row r="998" spans="1:26" ht="15.75" customHeight="1">
      <c r="A998" s="24"/>
      <c r="B998" s="24"/>
      <c r="C998" s="24"/>
      <c r="D998" s="24"/>
      <c r="E998" s="24"/>
      <c r="F998" s="24"/>
      <c r="G998" s="3"/>
      <c r="H998" s="24"/>
      <c r="I998" s="24"/>
      <c r="J998" s="24"/>
      <c r="K998" s="24"/>
      <c r="L998" s="24"/>
      <c r="M998" s="24"/>
      <c r="N998" s="24"/>
      <c r="O998" s="24"/>
      <c r="P998" s="24"/>
      <c r="Q998" s="24"/>
      <c r="R998" s="24"/>
      <c r="S998" s="24"/>
      <c r="T998" s="24"/>
      <c r="U998" s="24"/>
      <c r="V998" s="24"/>
      <c r="W998" s="24"/>
      <c r="X998" s="24"/>
      <c r="Y998" s="24"/>
      <c r="Z998" s="24"/>
    </row>
    <row r="999" spans="1:26" ht="15.75" customHeight="1">
      <c r="A999" s="24"/>
      <c r="B999" s="24"/>
      <c r="C999" s="24"/>
      <c r="D999" s="24"/>
      <c r="E999" s="24"/>
      <c r="F999" s="24"/>
      <c r="G999" s="3"/>
      <c r="H999" s="24"/>
      <c r="I999" s="24"/>
      <c r="J999" s="24"/>
      <c r="K999" s="24"/>
      <c r="L999" s="24"/>
      <c r="M999" s="24"/>
      <c r="N999" s="24"/>
      <c r="O999" s="24"/>
      <c r="P999" s="24"/>
      <c r="Q999" s="24"/>
      <c r="R999" s="24"/>
      <c r="S999" s="24"/>
      <c r="T999" s="24"/>
      <c r="U999" s="24"/>
      <c r="V999" s="24"/>
      <c r="W999" s="24"/>
      <c r="X999" s="24"/>
      <c r="Y999" s="24"/>
      <c r="Z999" s="24"/>
    </row>
    <row r="1000" spans="1:26" ht="15.75" customHeight="1">
      <c r="A1000" s="24"/>
      <c r="B1000" s="24"/>
      <c r="C1000" s="24"/>
      <c r="D1000" s="24"/>
      <c r="E1000" s="24"/>
      <c r="F1000" s="24"/>
      <c r="G1000" s="3"/>
      <c r="H1000" s="24"/>
      <c r="I1000" s="24"/>
      <c r="J1000" s="24"/>
      <c r="K1000" s="24"/>
      <c r="L1000" s="24"/>
      <c r="M1000" s="24"/>
      <c r="N1000" s="24"/>
      <c r="O1000" s="24"/>
      <c r="P1000" s="24"/>
      <c r="Q1000" s="24"/>
      <c r="R1000" s="24"/>
      <c r="S1000" s="24"/>
      <c r="T1000" s="24"/>
      <c r="U1000" s="24"/>
      <c r="V1000" s="24"/>
      <c r="W1000" s="24"/>
      <c r="X1000" s="24"/>
      <c r="Y1000" s="24"/>
      <c r="Z1000" s="24"/>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outlinePr summaryBelow="0" summaryRight="0"/>
    <pageSetUpPr autoPageBreaks="0"/>
  </sheetPr>
  <dimension ref="A1:R1584"/>
  <sheetViews>
    <sheetView workbookViewId="0"/>
  </sheetViews>
  <sheetFormatPr defaultRowHeight="12.75"/>
  <cols>
    <col min="1" max="1" width="11.125" style="40" customWidth="1"/>
    <col min="2" max="2" width="43.5" style="40" customWidth="1"/>
    <col min="3" max="256" width="9" style="40"/>
    <col min="257" max="257" width="11.125" style="40" customWidth="1"/>
    <col min="258" max="258" width="43.5" style="40" customWidth="1"/>
    <col min="259" max="512" width="9" style="40"/>
    <col min="513" max="513" width="11.125" style="40" customWidth="1"/>
    <col min="514" max="514" width="43.5" style="40" customWidth="1"/>
    <col min="515" max="768" width="9" style="40"/>
    <col min="769" max="769" width="11.125" style="40" customWidth="1"/>
    <col min="770" max="770" width="43.5" style="40" customWidth="1"/>
    <col min="771" max="1024" width="9" style="40"/>
    <col min="1025" max="1025" width="11.125" style="40" customWidth="1"/>
    <col min="1026" max="1026" width="43.5" style="40" customWidth="1"/>
    <col min="1027" max="1280" width="9" style="40"/>
    <col min="1281" max="1281" width="11.125" style="40" customWidth="1"/>
    <col min="1282" max="1282" width="43.5" style="40" customWidth="1"/>
    <col min="1283" max="1536" width="9" style="40"/>
    <col min="1537" max="1537" width="11.125" style="40" customWidth="1"/>
    <col min="1538" max="1538" width="43.5" style="40" customWidth="1"/>
    <col min="1539" max="1792" width="9" style="40"/>
    <col min="1793" max="1793" width="11.125" style="40" customWidth="1"/>
    <col min="1794" max="1794" width="43.5" style="40" customWidth="1"/>
    <col min="1795" max="2048" width="9" style="40"/>
    <col min="2049" max="2049" width="11.125" style="40" customWidth="1"/>
    <col min="2050" max="2050" width="43.5" style="40" customWidth="1"/>
    <col min="2051" max="2304" width="9" style="40"/>
    <col min="2305" max="2305" width="11.125" style="40" customWidth="1"/>
    <col min="2306" max="2306" width="43.5" style="40" customWidth="1"/>
    <col min="2307" max="2560" width="9" style="40"/>
    <col min="2561" max="2561" width="11.125" style="40" customWidth="1"/>
    <col min="2562" max="2562" width="43.5" style="40" customWidth="1"/>
    <col min="2563" max="2816" width="9" style="40"/>
    <col min="2817" max="2817" width="11.125" style="40" customWidth="1"/>
    <col min="2818" max="2818" width="43.5" style="40" customWidth="1"/>
    <col min="2819" max="3072" width="9" style="40"/>
    <col min="3073" max="3073" width="11.125" style="40" customWidth="1"/>
    <col min="3074" max="3074" width="43.5" style="40" customWidth="1"/>
    <col min="3075" max="3328" width="9" style="40"/>
    <col min="3329" max="3329" width="11.125" style="40" customWidth="1"/>
    <col min="3330" max="3330" width="43.5" style="40" customWidth="1"/>
    <col min="3331" max="3584" width="9" style="40"/>
    <col min="3585" max="3585" width="11.125" style="40" customWidth="1"/>
    <col min="3586" max="3586" width="43.5" style="40" customWidth="1"/>
    <col min="3587" max="3840" width="9" style="40"/>
    <col min="3841" max="3841" width="11.125" style="40" customWidth="1"/>
    <col min="3842" max="3842" width="43.5" style="40" customWidth="1"/>
    <col min="3843" max="4096" width="9" style="40"/>
    <col min="4097" max="4097" width="11.125" style="40" customWidth="1"/>
    <col min="4098" max="4098" width="43.5" style="40" customWidth="1"/>
    <col min="4099" max="4352" width="9" style="40"/>
    <col min="4353" max="4353" width="11.125" style="40" customWidth="1"/>
    <col min="4354" max="4354" width="43.5" style="40" customWidth="1"/>
    <col min="4355" max="4608" width="9" style="40"/>
    <col min="4609" max="4609" width="11.125" style="40" customWidth="1"/>
    <col min="4610" max="4610" width="43.5" style="40" customWidth="1"/>
    <col min="4611" max="4864" width="9" style="40"/>
    <col min="4865" max="4865" width="11.125" style="40" customWidth="1"/>
    <col min="4866" max="4866" width="43.5" style="40" customWidth="1"/>
    <col min="4867" max="5120" width="9" style="40"/>
    <col min="5121" max="5121" width="11.125" style="40" customWidth="1"/>
    <col min="5122" max="5122" width="43.5" style="40" customWidth="1"/>
    <col min="5123" max="5376" width="9" style="40"/>
    <col min="5377" max="5377" width="11.125" style="40" customWidth="1"/>
    <col min="5378" max="5378" width="43.5" style="40" customWidth="1"/>
    <col min="5379" max="5632" width="9" style="40"/>
    <col min="5633" max="5633" width="11.125" style="40" customWidth="1"/>
    <col min="5634" max="5634" width="43.5" style="40" customWidth="1"/>
    <col min="5635" max="5888" width="9" style="40"/>
    <col min="5889" max="5889" width="11.125" style="40" customWidth="1"/>
    <col min="5890" max="5890" width="43.5" style="40" customWidth="1"/>
    <col min="5891" max="6144" width="9" style="40"/>
    <col min="6145" max="6145" width="11.125" style="40" customWidth="1"/>
    <col min="6146" max="6146" width="43.5" style="40" customWidth="1"/>
    <col min="6147" max="6400" width="9" style="40"/>
    <col min="6401" max="6401" width="11.125" style="40" customWidth="1"/>
    <col min="6402" max="6402" width="43.5" style="40" customWidth="1"/>
    <col min="6403" max="6656" width="9" style="40"/>
    <col min="6657" max="6657" width="11.125" style="40" customWidth="1"/>
    <col min="6658" max="6658" width="43.5" style="40" customWidth="1"/>
    <col min="6659" max="6912" width="9" style="40"/>
    <col min="6913" max="6913" width="11.125" style="40" customWidth="1"/>
    <col min="6914" max="6914" width="43.5" style="40" customWidth="1"/>
    <col min="6915" max="7168" width="9" style="40"/>
    <col min="7169" max="7169" width="11.125" style="40" customWidth="1"/>
    <col min="7170" max="7170" width="43.5" style="40" customWidth="1"/>
    <col min="7171" max="7424" width="9" style="40"/>
    <col min="7425" max="7425" width="11.125" style="40" customWidth="1"/>
    <col min="7426" max="7426" width="43.5" style="40" customWidth="1"/>
    <col min="7427" max="7680" width="9" style="40"/>
    <col min="7681" max="7681" width="11.125" style="40" customWidth="1"/>
    <col min="7682" max="7682" width="43.5" style="40" customWidth="1"/>
    <col min="7683" max="7936" width="9" style="40"/>
    <col min="7937" max="7937" width="11.125" style="40" customWidth="1"/>
    <col min="7938" max="7938" width="43.5" style="40" customWidth="1"/>
    <col min="7939" max="8192" width="9" style="40"/>
    <col min="8193" max="8193" width="11.125" style="40" customWidth="1"/>
    <col min="8194" max="8194" width="43.5" style="40" customWidth="1"/>
    <col min="8195" max="8448" width="9" style="40"/>
    <col min="8449" max="8449" width="11.125" style="40" customWidth="1"/>
    <col min="8450" max="8450" width="43.5" style="40" customWidth="1"/>
    <col min="8451" max="8704" width="9" style="40"/>
    <col min="8705" max="8705" width="11.125" style="40" customWidth="1"/>
    <col min="8706" max="8706" width="43.5" style="40" customWidth="1"/>
    <col min="8707" max="8960" width="9" style="40"/>
    <col min="8961" max="8961" width="11.125" style="40" customWidth="1"/>
    <col min="8962" max="8962" width="43.5" style="40" customWidth="1"/>
    <col min="8963" max="9216" width="9" style="40"/>
    <col min="9217" max="9217" width="11.125" style="40" customWidth="1"/>
    <col min="9218" max="9218" width="43.5" style="40" customWidth="1"/>
    <col min="9219" max="9472" width="9" style="40"/>
    <col min="9473" max="9473" width="11.125" style="40" customWidth="1"/>
    <col min="9474" max="9474" width="43.5" style="40" customWidth="1"/>
    <col min="9475" max="9728" width="9" style="40"/>
    <col min="9729" max="9729" width="11.125" style="40" customWidth="1"/>
    <col min="9730" max="9730" width="43.5" style="40" customWidth="1"/>
    <col min="9731" max="9984" width="9" style="40"/>
    <col min="9985" max="9985" width="11.125" style="40" customWidth="1"/>
    <col min="9986" max="9986" width="43.5" style="40" customWidth="1"/>
    <col min="9987" max="10240" width="9" style="40"/>
    <col min="10241" max="10241" width="11.125" style="40" customWidth="1"/>
    <col min="10242" max="10242" width="43.5" style="40" customWidth="1"/>
    <col min="10243" max="10496" width="9" style="40"/>
    <col min="10497" max="10497" width="11.125" style="40" customWidth="1"/>
    <col min="10498" max="10498" width="43.5" style="40" customWidth="1"/>
    <col min="10499" max="10752" width="9" style="40"/>
    <col min="10753" max="10753" width="11.125" style="40" customWidth="1"/>
    <col min="10754" max="10754" width="43.5" style="40" customWidth="1"/>
    <col min="10755" max="11008" width="9" style="40"/>
    <col min="11009" max="11009" width="11.125" style="40" customWidth="1"/>
    <col min="11010" max="11010" width="43.5" style="40" customWidth="1"/>
    <col min="11011" max="11264" width="9" style="40"/>
    <col min="11265" max="11265" width="11.125" style="40" customWidth="1"/>
    <col min="11266" max="11266" width="43.5" style="40" customWidth="1"/>
    <col min="11267" max="11520" width="9" style="40"/>
    <col min="11521" max="11521" width="11.125" style="40" customWidth="1"/>
    <col min="11522" max="11522" width="43.5" style="40" customWidth="1"/>
    <col min="11523" max="11776" width="9" style="40"/>
    <col min="11777" max="11777" width="11.125" style="40" customWidth="1"/>
    <col min="11778" max="11778" width="43.5" style="40" customWidth="1"/>
    <col min="11779" max="12032" width="9" style="40"/>
    <col min="12033" max="12033" width="11.125" style="40" customWidth="1"/>
    <col min="12034" max="12034" width="43.5" style="40" customWidth="1"/>
    <col min="12035" max="12288" width="9" style="40"/>
    <col min="12289" max="12289" width="11.125" style="40" customWidth="1"/>
    <col min="12290" max="12290" width="43.5" style="40" customWidth="1"/>
    <col min="12291" max="12544" width="9" style="40"/>
    <col min="12545" max="12545" width="11.125" style="40" customWidth="1"/>
    <col min="12546" max="12546" width="43.5" style="40" customWidth="1"/>
    <col min="12547" max="12800" width="9" style="40"/>
    <col min="12801" max="12801" width="11.125" style="40" customWidth="1"/>
    <col min="12802" max="12802" width="43.5" style="40" customWidth="1"/>
    <col min="12803" max="13056" width="9" style="40"/>
    <col min="13057" max="13057" width="11.125" style="40" customWidth="1"/>
    <col min="13058" max="13058" width="43.5" style="40" customWidth="1"/>
    <col min="13059" max="13312" width="9" style="40"/>
    <col min="13313" max="13313" width="11.125" style="40" customWidth="1"/>
    <col min="13314" max="13314" width="43.5" style="40" customWidth="1"/>
    <col min="13315" max="13568" width="9" style="40"/>
    <col min="13569" max="13569" width="11.125" style="40" customWidth="1"/>
    <col min="13570" max="13570" width="43.5" style="40" customWidth="1"/>
    <col min="13571" max="13824" width="9" style="40"/>
    <col min="13825" max="13825" width="11.125" style="40" customWidth="1"/>
    <col min="13826" max="13826" width="43.5" style="40" customWidth="1"/>
    <col min="13827" max="14080" width="9" style="40"/>
    <col min="14081" max="14081" width="11.125" style="40" customWidth="1"/>
    <col min="14082" max="14082" width="43.5" style="40" customWidth="1"/>
    <col min="14083" max="14336" width="9" style="40"/>
    <col min="14337" max="14337" width="11.125" style="40" customWidth="1"/>
    <col min="14338" max="14338" width="43.5" style="40" customWidth="1"/>
    <col min="14339" max="14592" width="9" style="40"/>
    <col min="14593" max="14593" width="11.125" style="40" customWidth="1"/>
    <col min="14594" max="14594" width="43.5" style="40" customWidth="1"/>
    <col min="14595" max="14848" width="9" style="40"/>
    <col min="14849" max="14849" width="11.125" style="40" customWidth="1"/>
    <col min="14850" max="14850" width="43.5" style="40" customWidth="1"/>
    <col min="14851" max="15104" width="9" style="40"/>
    <col min="15105" max="15105" width="11.125" style="40" customWidth="1"/>
    <col min="15106" max="15106" width="43.5" style="40" customWidth="1"/>
    <col min="15107" max="15360" width="9" style="40"/>
    <col min="15361" max="15361" width="11.125" style="40" customWidth="1"/>
    <col min="15362" max="15362" width="43.5" style="40" customWidth="1"/>
    <col min="15363" max="15616" width="9" style="40"/>
    <col min="15617" max="15617" width="11.125" style="40" customWidth="1"/>
    <col min="15618" max="15618" width="43.5" style="40" customWidth="1"/>
    <col min="15619" max="15872" width="9" style="40"/>
    <col min="15873" max="15873" width="11.125" style="40" customWidth="1"/>
    <col min="15874" max="15874" width="43.5" style="40" customWidth="1"/>
    <col min="15875" max="16128" width="9" style="40"/>
    <col min="16129" max="16129" width="11.125" style="40" customWidth="1"/>
    <col min="16130" max="16130" width="43.5" style="40" customWidth="1"/>
    <col min="16131" max="16384" width="9" style="40"/>
  </cols>
  <sheetData>
    <row r="1" spans="1:2">
      <c r="A1" s="41" t="s">
        <v>873</v>
      </c>
      <c r="B1" s="41" t="s">
        <v>874</v>
      </c>
    </row>
    <row r="2" spans="1:2">
      <c r="A2" s="42">
        <v>41641</v>
      </c>
      <c r="B2" s="40">
        <v>911.23</v>
      </c>
    </row>
    <row r="3" spans="1:2">
      <c r="A3" s="42">
        <v>41642</v>
      </c>
      <c r="B3" s="40">
        <v>915.48</v>
      </c>
    </row>
    <row r="4" spans="1:2">
      <c r="A4" s="42">
        <v>41645</v>
      </c>
      <c r="B4" s="40">
        <v>910.89</v>
      </c>
    </row>
    <row r="5" spans="1:2">
      <c r="A5" s="42">
        <v>41646</v>
      </c>
      <c r="B5" s="40">
        <v>916.76</v>
      </c>
    </row>
    <row r="6" spans="1:2">
      <c r="A6" s="42">
        <v>41647</v>
      </c>
      <c r="B6" s="40">
        <v>919.25</v>
      </c>
    </row>
    <row r="7" spans="1:2">
      <c r="A7" s="42">
        <v>41648</v>
      </c>
      <c r="B7" s="40">
        <v>914.79</v>
      </c>
    </row>
    <row r="8" spans="1:2">
      <c r="A8" s="42">
        <v>41649</v>
      </c>
      <c r="B8" s="40">
        <v>919.02</v>
      </c>
    </row>
    <row r="9" spans="1:2">
      <c r="A9" s="42">
        <v>41652</v>
      </c>
      <c r="B9" s="40">
        <v>917.37</v>
      </c>
    </row>
    <row r="10" spans="1:2">
      <c r="A10" s="42">
        <v>41653</v>
      </c>
      <c r="B10" s="40">
        <v>924.3</v>
      </c>
    </row>
    <row r="11" spans="1:2">
      <c r="A11" s="42">
        <v>41654</v>
      </c>
      <c r="B11" s="40">
        <v>933.99</v>
      </c>
    </row>
    <row r="12" spans="1:2">
      <c r="A12" s="42">
        <v>41655</v>
      </c>
      <c r="B12" s="40">
        <v>944.1</v>
      </c>
    </row>
    <row r="13" spans="1:2">
      <c r="A13" s="42">
        <v>41656</v>
      </c>
      <c r="B13" s="40">
        <v>944.73</v>
      </c>
    </row>
    <row r="14" spans="1:2">
      <c r="A14" s="42">
        <v>41659</v>
      </c>
      <c r="B14" s="40">
        <v>944.73</v>
      </c>
    </row>
    <row r="15" spans="1:2">
      <c r="A15" s="42">
        <v>41660</v>
      </c>
      <c r="B15" s="40">
        <v>955</v>
      </c>
    </row>
    <row r="16" spans="1:2">
      <c r="A16" s="42">
        <v>41661</v>
      </c>
      <c r="B16" s="40">
        <v>954.53</v>
      </c>
    </row>
    <row r="17" spans="1:2">
      <c r="A17" s="42">
        <v>41662</v>
      </c>
      <c r="B17" s="40">
        <v>948.25</v>
      </c>
    </row>
    <row r="18" spans="1:2">
      <c r="A18" s="42">
        <v>41663</v>
      </c>
      <c r="B18" s="40">
        <v>929.65</v>
      </c>
    </row>
    <row r="19" spans="1:2">
      <c r="A19" s="42">
        <v>41666</v>
      </c>
      <c r="B19" s="40">
        <v>912.88</v>
      </c>
    </row>
    <row r="20" spans="1:2">
      <c r="A20" s="42">
        <v>41667</v>
      </c>
      <c r="B20" s="40">
        <v>925.81</v>
      </c>
    </row>
    <row r="21" spans="1:2">
      <c r="A21" s="42">
        <v>41668</v>
      </c>
      <c r="B21" s="40">
        <v>918.3</v>
      </c>
    </row>
    <row r="22" spans="1:2">
      <c r="A22" s="42">
        <v>41669</v>
      </c>
      <c r="B22" s="40">
        <v>920.04</v>
      </c>
    </row>
    <row r="23" spans="1:2">
      <c r="A23" s="42">
        <v>41670</v>
      </c>
      <c r="B23" s="40">
        <v>909.16</v>
      </c>
    </row>
    <row r="24" spans="1:2">
      <c r="A24" s="42">
        <v>41673</v>
      </c>
      <c r="B24" s="40">
        <v>895.05</v>
      </c>
    </row>
    <row r="25" spans="1:2">
      <c r="A25" s="42">
        <v>41674</v>
      </c>
      <c r="B25" s="40">
        <v>884.53</v>
      </c>
    </row>
    <row r="26" spans="1:2">
      <c r="A26" s="42">
        <v>41675</v>
      </c>
      <c r="B26" s="40">
        <v>889.14</v>
      </c>
    </row>
    <row r="27" spans="1:2">
      <c r="A27" s="42">
        <v>41676</v>
      </c>
      <c r="B27" s="40">
        <v>904.36</v>
      </c>
    </row>
    <row r="28" spans="1:2">
      <c r="A28" s="42">
        <v>41677</v>
      </c>
      <c r="B28" s="40">
        <v>919.39</v>
      </c>
    </row>
    <row r="29" spans="1:2">
      <c r="A29" s="42">
        <v>41680</v>
      </c>
      <c r="B29" s="40">
        <v>920.62</v>
      </c>
    </row>
    <row r="30" spans="1:2">
      <c r="A30" s="42">
        <v>41681</v>
      </c>
      <c r="B30" s="40">
        <v>927.05</v>
      </c>
    </row>
    <row r="31" spans="1:2">
      <c r="A31" s="42">
        <v>41682</v>
      </c>
      <c r="B31" s="40">
        <v>933.47</v>
      </c>
    </row>
    <row r="32" spans="1:2">
      <c r="A32" s="42">
        <v>41683</v>
      </c>
      <c r="B32" s="40">
        <v>931.32</v>
      </c>
    </row>
    <row r="33" spans="1:18">
      <c r="A33" s="42">
        <v>41684</v>
      </c>
      <c r="B33" s="40">
        <v>937.17</v>
      </c>
    </row>
    <row r="34" spans="1:18">
      <c r="A34" s="42">
        <v>41687</v>
      </c>
      <c r="B34" s="40">
        <v>937.17</v>
      </c>
    </row>
    <row r="35" spans="1:18">
      <c r="A35" s="42">
        <v>41688</v>
      </c>
      <c r="B35" s="40">
        <v>937.04</v>
      </c>
    </row>
    <row r="36" spans="1:18">
      <c r="A36" s="42">
        <v>41689</v>
      </c>
      <c r="B36" s="40">
        <v>924.83</v>
      </c>
    </row>
    <row r="37" spans="1:18">
      <c r="A37" s="42">
        <v>41690</v>
      </c>
      <c r="B37" s="40">
        <v>926.27</v>
      </c>
    </row>
    <row r="38" spans="1:18">
      <c r="A38" s="42">
        <v>41691</v>
      </c>
      <c r="B38" s="40">
        <v>933.08</v>
      </c>
      <c r="J38" s="153" t="s">
        <v>871</v>
      </c>
      <c r="K38" s="154"/>
      <c r="L38" s="154"/>
      <c r="M38" s="154"/>
      <c r="N38" s="154"/>
      <c r="O38" s="154"/>
      <c r="P38" s="154"/>
      <c r="Q38" s="154"/>
      <c r="R38" s="154"/>
    </row>
    <row r="39" spans="1:18">
      <c r="A39" s="42">
        <v>41694</v>
      </c>
      <c r="B39" s="40">
        <v>933.82</v>
      </c>
    </row>
    <row r="40" spans="1:18">
      <c r="A40" s="42">
        <v>41695</v>
      </c>
      <c r="B40" s="40">
        <v>933.13</v>
      </c>
    </row>
    <row r="41" spans="1:18">
      <c r="A41" s="42">
        <v>41696</v>
      </c>
      <c r="B41" s="40">
        <v>934.39</v>
      </c>
      <c r="J41" s="155" t="s">
        <v>872</v>
      </c>
      <c r="K41" s="154"/>
      <c r="L41" s="154"/>
      <c r="M41" s="154"/>
      <c r="N41" s="154"/>
      <c r="O41" s="154"/>
      <c r="P41" s="154"/>
    </row>
    <row r="42" spans="1:18">
      <c r="A42" s="42">
        <v>41697</v>
      </c>
      <c r="B42" s="40">
        <v>939.61</v>
      </c>
    </row>
    <row r="43" spans="1:18">
      <c r="A43" s="42">
        <v>41698</v>
      </c>
      <c r="B43" s="40">
        <v>951.37</v>
      </c>
    </row>
    <row r="44" spans="1:18">
      <c r="A44" s="42">
        <v>41701</v>
      </c>
      <c r="B44" s="40">
        <v>940.81</v>
      </c>
    </row>
    <row r="45" spans="1:18">
      <c r="A45" s="42">
        <v>41702</v>
      </c>
      <c r="B45" s="40">
        <v>954.42</v>
      </c>
    </row>
    <row r="46" spans="1:18">
      <c r="A46" s="42">
        <v>41703</v>
      </c>
      <c r="B46" s="40">
        <v>955.65</v>
      </c>
    </row>
    <row r="47" spans="1:18">
      <c r="A47" s="42">
        <v>41704</v>
      </c>
      <c r="B47" s="40">
        <v>958.43</v>
      </c>
    </row>
    <row r="48" spans="1:18">
      <c r="A48" s="42">
        <v>41705</v>
      </c>
      <c r="B48" s="40">
        <v>954.15</v>
      </c>
    </row>
    <row r="49" spans="1:2">
      <c r="A49" s="42">
        <v>41708</v>
      </c>
      <c r="B49" s="40">
        <v>951.14</v>
      </c>
    </row>
    <row r="50" spans="1:2">
      <c r="A50" s="42">
        <v>41709</v>
      </c>
      <c r="B50" s="40">
        <v>952</v>
      </c>
    </row>
    <row r="51" spans="1:2">
      <c r="A51" s="42">
        <v>41710</v>
      </c>
      <c r="B51" s="40">
        <v>938.45</v>
      </c>
    </row>
    <row r="52" spans="1:2">
      <c r="A52" s="42">
        <v>41711</v>
      </c>
      <c r="B52" s="40">
        <v>926.87</v>
      </c>
    </row>
    <row r="53" spans="1:2">
      <c r="A53" s="42">
        <v>41712</v>
      </c>
      <c r="B53" s="40">
        <v>927.38</v>
      </c>
    </row>
    <row r="54" spans="1:2">
      <c r="A54" s="42">
        <v>41715</v>
      </c>
      <c r="B54" s="40">
        <v>929.74</v>
      </c>
    </row>
    <row r="55" spans="1:2">
      <c r="A55" s="42">
        <v>41716</v>
      </c>
      <c r="B55" s="40">
        <v>938.17</v>
      </c>
    </row>
    <row r="56" spans="1:2">
      <c r="A56" s="42">
        <v>41717</v>
      </c>
      <c r="B56" s="40">
        <v>932.85</v>
      </c>
    </row>
    <row r="57" spans="1:2">
      <c r="A57" s="42">
        <v>41718</v>
      </c>
      <c r="B57" s="40">
        <v>922.76</v>
      </c>
    </row>
    <row r="58" spans="1:2">
      <c r="A58" s="42">
        <v>41719</v>
      </c>
      <c r="B58" s="40">
        <v>928.46</v>
      </c>
    </row>
    <row r="59" spans="1:2">
      <c r="A59" s="42">
        <v>41722</v>
      </c>
      <c r="B59" s="40">
        <v>925.36</v>
      </c>
    </row>
    <row r="60" spans="1:2">
      <c r="A60" s="42">
        <v>41723</v>
      </c>
      <c r="B60" s="40">
        <v>926.86</v>
      </c>
    </row>
    <row r="61" spans="1:2">
      <c r="A61" s="42">
        <v>41724</v>
      </c>
      <c r="B61" s="40">
        <v>921.56</v>
      </c>
    </row>
    <row r="62" spans="1:2">
      <c r="A62" s="42">
        <v>41725</v>
      </c>
      <c r="B62" s="40">
        <v>923</v>
      </c>
    </row>
    <row r="63" spans="1:2">
      <c r="A63" s="42">
        <v>41726</v>
      </c>
      <c r="B63" s="40">
        <v>934.82</v>
      </c>
    </row>
    <row r="64" spans="1:2">
      <c r="A64" s="42">
        <v>41729</v>
      </c>
      <c r="B64" s="40">
        <v>942.9</v>
      </c>
    </row>
    <row r="65" spans="1:2">
      <c r="A65" s="42">
        <v>41730</v>
      </c>
      <c r="B65" s="40">
        <v>946.67</v>
      </c>
    </row>
    <row r="66" spans="1:2">
      <c r="A66" s="42">
        <v>41731</v>
      </c>
      <c r="B66" s="40">
        <v>952.92</v>
      </c>
    </row>
    <row r="67" spans="1:2">
      <c r="A67" s="42">
        <v>41732</v>
      </c>
      <c r="B67" s="40">
        <v>950.02</v>
      </c>
    </row>
    <row r="68" spans="1:2">
      <c r="A68" s="42">
        <v>41733</v>
      </c>
      <c r="B68" s="40">
        <v>948.57</v>
      </c>
    </row>
    <row r="69" spans="1:2">
      <c r="A69" s="42">
        <v>41736</v>
      </c>
      <c r="B69" s="40">
        <v>935.13</v>
      </c>
    </row>
    <row r="70" spans="1:2">
      <c r="A70" s="42">
        <v>41737</v>
      </c>
      <c r="B70" s="40">
        <v>935.62</v>
      </c>
    </row>
    <row r="71" spans="1:2">
      <c r="A71" s="42">
        <v>41738</v>
      </c>
      <c r="B71" s="40">
        <v>939.68</v>
      </c>
    </row>
    <row r="72" spans="1:2">
      <c r="A72" s="42">
        <v>41739</v>
      </c>
      <c r="B72" s="40">
        <v>931.01</v>
      </c>
    </row>
    <row r="73" spans="1:2">
      <c r="A73" s="42">
        <v>41740</v>
      </c>
      <c r="B73" s="40">
        <v>922.99</v>
      </c>
    </row>
    <row r="74" spans="1:2">
      <c r="A74" s="42">
        <v>41743</v>
      </c>
      <c r="B74" s="40">
        <v>915.49</v>
      </c>
    </row>
    <row r="75" spans="1:2">
      <c r="A75" s="42">
        <v>41744</v>
      </c>
      <c r="B75" s="40">
        <v>913.4</v>
      </c>
    </row>
    <row r="76" spans="1:2">
      <c r="A76" s="42">
        <v>41745</v>
      </c>
      <c r="B76" s="40">
        <v>926.59</v>
      </c>
    </row>
    <row r="77" spans="1:2">
      <c r="A77" s="42">
        <v>41746</v>
      </c>
      <c r="B77" s="40">
        <v>932.42</v>
      </c>
    </row>
    <row r="78" spans="1:2">
      <c r="A78" s="42">
        <v>41747</v>
      </c>
      <c r="B78" s="40">
        <v>932.42</v>
      </c>
    </row>
    <row r="79" spans="1:2">
      <c r="A79" s="42">
        <v>41750</v>
      </c>
      <c r="B79" s="40">
        <v>934.36</v>
      </c>
    </row>
    <row r="80" spans="1:2">
      <c r="A80" s="42">
        <v>41751</v>
      </c>
      <c r="B80" s="40">
        <v>937.68</v>
      </c>
    </row>
    <row r="81" spans="1:2">
      <c r="A81" s="42">
        <v>41752</v>
      </c>
      <c r="B81" s="40">
        <v>936.31</v>
      </c>
    </row>
    <row r="82" spans="1:2">
      <c r="A82" s="42">
        <v>41753</v>
      </c>
      <c r="B82" s="40">
        <v>929.51</v>
      </c>
    </row>
    <row r="83" spans="1:2">
      <c r="A83" s="42">
        <v>41754</v>
      </c>
      <c r="B83" s="40">
        <v>919.01</v>
      </c>
    </row>
    <row r="84" spans="1:2">
      <c r="A84" s="42">
        <v>41757</v>
      </c>
      <c r="B84" s="40">
        <v>915.3</v>
      </c>
    </row>
    <row r="85" spans="1:2">
      <c r="A85" s="42">
        <v>41758</v>
      </c>
      <c r="B85" s="40">
        <v>920.55</v>
      </c>
    </row>
    <row r="86" spans="1:2">
      <c r="A86" s="42">
        <v>41759</v>
      </c>
      <c r="B86" s="40">
        <v>922.4</v>
      </c>
    </row>
    <row r="87" spans="1:2">
      <c r="A87" s="42">
        <v>41760</v>
      </c>
      <c r="B87" s="40">
        <v>927.52</v>
      </c>
    </row>
    <row r="88" spans="1:2">
      <c r="A88" s="42">
        <v>41761</v>
      </c>
      <c r="B88" s="40">
        <v>931.78</v>
      </c>
    </row>
    <row r="89" spans="1:2">
      <c r="A89" s="42">
        <v>41764</v>
      </c>
      <c r="B89" s="40">
        <v>931.86</v>
      </c>
    </row>
    <row r="90" spans="1:2">
      <c r="A90" s="42">
        <v>41765</v>
      </c>
      <c r="B90" s="40">
        <v>929.96</v>
      </c>
    </row>
    <row r="91" spans="1:2">
      <c r="A91" s="42">
        <v>41766</v>
      </c>
      <c r="B91" s="40">
        <v>923.56</v>
      </c>
    </row>
    <row r="92" spans="1:2">
      <c r="A92" s="42">
        <v>41767</v>
      </c>
      <c r="B92" s="40">
        <v>921.65</v>
      </c>
    </row>
    <row r="93" spans="1:2">
      <c r="A93" s="42">
        <v>41768</v>
      </c>
      <c r="B93" s="40">
        <v>923.22</v>
      </c>
    </row>
    <row r="94" spans="1:2">
      <c r="A94" s="42">
        <v>41771</v>
      </c>
      <c r="B94" s="40">
        <v>937.14</v>
      </c>
    </row>
    <row r="95" spans="1:2">
      <c r="A95" s="42">
        <v>41772</v>
      </c>
      <c r="B95" s="40">
        <v>936.85</v>
      </c>
    </row>
    <row r="96" spans="1:2">
      <c r="A96" s="42">
        <v>41773</v>
      </c>
      <c r="B96" s="40">
        <v>939.02</v>
      </c>
    </row>
    <row r="97" spans="1:2">
      <c r="A97" s="42">
        <v>41774</v>
      </c>
      <c r="B97" s="40">
        <v>934.89</v>
      </c>
    </row>
    <row r="98" spans="1:2">
      <c r="A98" s="42">
        <v>41775</v>
      </c>
      <c r="B98" s="40">
        <v>934.05</v>
      </c>
    </row>
    <row r="99" spans="1:2">
      <c r="A99" s="42">
        <v>41778</v>
      </c>
      <c r="B99" s="40">
        <v>936.39</v>
      </c>
    </row>
    <row r="100" spans="1:2">
      <c r="A100" s="42">
        <v>41779</v>
      </c>
      <c r="B100" s="40">
        <v>938.44</v>
      </c>
    </row>
    <row r="101" spans="1:2">
      <c r="A101" s="42">
        <v>41780</v>
      </c>
      <c r="B101" s="40">
        <v>944.62</v>
      </c>
    </row>
    <row r="102" spans="1:2">
      <c r="A102" s="42">
        <v>41781</v>
      </c>
      <c r="B102" s="40">
        <v>953.09</v>
      </c>
    </row>
    <row r="103" spans="1:2">
      <c r="A103" s="42">
        <v>41782</v>
      </c>
      <c r="B103" s="40">
        <v>960.81</v>
      </c>
    </row>
    <row r="104" spans="1:2">
      <c r="A104" s="42">
        <v>41785</v>
      </c>
      <c r="B104" s="40">
        <v>960.81</v>
      </c>
    </row>
    <row r="105" spans="1:2">
      <c r="A105" s="42">
        <v>41786</v>
      </c>
      <c r="B105" s="40">
        <v>964.13</v>
      </c>
    </row>
    <row r="106" spans="1:2">
      <c r="A106" s="42">
        <v>41787</v>
      </c>
      <c r="B106" s="40">
        <v>962.86</v>
      </c>
    </row>
    <row r="107" spans="1:2">
      <c r="A107" s="42">
        <v>41788</v>
      </c>
      <c r="B107" s="40">
        <v>963.69</v>
      </c>
    </row>
    <row r="108" spans="1:2">
      <c r="A108" s="42">
        <v>41789</v>
      </c>
      <c r="B108" s="40">
        <v>961.12</v>
      </c>
    </row>
    <row r="109" spans="1:2">
      <c r="A109" s="42">
        <v>41792</v>
      </c>
      <c r="B109" s="40">
        <v>963.93</v>
      </c>
    </row>
    <row r="110" spans="1:2">
      <c r="A110" s="42">
        <v>41793</v>
      </c>
      <c r="B110" s="40">
        <v>963.67</v>
      </c>
    </row>
    <row r="111" spans="1:2">
      <c r="A111" s="42">
        <v>41794</v>
      </c>
      <c r="B111" s="40">
        <v>967.24</v>
      </c>
    </row>
    <row r="112" spans="1:2">
      <c r="A112" s="42">
        <v>41795</v>
      </c>
      <c r="B112" s="40">
        <v>971.21</v>
      </c>
    </row>
    <row r="113" spans="1:2">
      <c r="A113" s="42">
        <v>41796</v>
      </c>
      <c r="B113" s="40">
        <v>980.86</v>
      </c>
    </row>
    <row r="114" spans="1:2">
      <c r="A114" s="42">
        <v>41799</v>
      </c>
      <c r="B114" s="40">
        <v>983.27</v>
      </c>
    </row>
    <row r="115" spans="1:2">
      <c r="A115" s="42">
        <v>41800</v>
      </c>
      <c r="B115" s="40">
        <v>982.06</v>
      </c>
    </row>
    <row r="116" spans="1:2">
      <c r="A116" s="42">
        <v>41801</v>
      </c>
      <c r="B116" s="40">
        <v>976.88</v>
      </c>
    </row>
    <row r="117" spans="1:2">
      <c r="A117" s="42">
        <v>41802</v>
      </c>
      <c r="B117" s="40">
        <v>976.29</v>
      </c>
    </row>
    <row r="118" spans="1:2">
      <c r="A118" s="42">
        <v>41803</v>
      </c>
      <c r="B118" s="40">
        <v>976.03</v>
      </c>
    </row>
    <row r="119" spans="1:2">
      <c r="A119" s="42">
        <v>41806</v>
      </c>
      <c r="B119" s="40">
        <v>976.46</v>
      </c>
    </row>
    <row r="120" spans="1:2">
      <c r="A120" s="42">
        <v>41807</v>
      </c>
      <c r="B120" s="40">
        <v>966.77</v>
      </c>
    </row>
    <row r="121" spans="1:2">
      <c r="A121" s="42">
        <v>41808</v>
      </c>
      <c r="B121" s="40">
        <v>966.77</v>
      </c>
    </row>
    <row r="122" spans="1:2">
      <c r="A122" s="42">
        <v>41809</v>
      </c>
      <c r="B122" s="40">
        <v>970.02</v>
      </c>
    </row>
    <row r="123" spans="1:2">
      <c r="A123" s="42">
        <v>41810</v>
      </c>
      <c r="B123" s="40">
        <v>972.36</v>
      </c>
    </row>
    <row r="124" spans="1:2">
      <c r="A124" s="42">
        <v>41813</v>
      </c>
      <c r="B124" s="40">
        <v>975.43</v>
      </c>
    </row>
    <row r="125" spans="1:2">
      <c r="A125" s="42">
        <v>41814</v>
      </c>
      <c r="B125" s="40">
        <v>969.71</v>
      </c>
    </row>
    <row r="126" spans="1:2">
      <c r="A126" s="42">
        <v>41815</v>
      </c>
      <c r="B126" s="40">
        <v>973.41</v>
      </c>
    </row>
    <row r="127" spans="1:2">
      <c r="A127" s="42">
        <v>41816</v>
      </c>
      <c r="B127" s="40">
        <v>976.14</v>
      </c>
    </row>
    <row r="128" spans="1:2">
      <c r="A128" s="42">
        <v>41817</v>
      </c>
      <c r="B128" s="40">
        <v>979.7</v>
      </c>
    </row>
    <row r="129" spans="1:2">
      <c r="A129" s="42">
        <v>41820</v>
      </c>
      <c r="B129" s="40">
        <v>982.21</v>
      </c>
    </row>
    <row r="130" spans="1:2">
      <c r="A130" s="42">
        <v>41821</v>
      </c>
      <c r="B130" s="40">
        <v>986.22</v>
      </c>
    </row>
    <row r="131" spans="1:2">
      <c r="A131" s="42">
        <v>41822</v>
      </c>
      <c r="B131" s="40">
        <v>985.46</v>
      </c>
    </row>
    <row r="132" spans="1:2">
      <c r="A132" s="42">
        <v>41823</v>
      </c>
      <c r="B132" s="40">
        <v>984.13</v>
      </c>
    </row>
    <row r="133" spans="1:2">
      <c r="A133" s="42">
        <v>41824</v>
      </c>
      <c r="B133" s="40">
        <v>984.13</v>
      </c>
    </row>
    <row r="134" spans="1:2">
      <c r="A134" s="42">
        <v>41827</v>
      </c>
      <c r="B134" s="40">
        <v>972.73</v>
      </c>
    </row>
    <row r="135" spans="1:2">
      <c r="A135" s="42">
        <v>41828</v>
      </c>
      <c r="B135" s="40">
        <v>962.56</v>
      </c>
    </row>
    <row r="136" spans="1:2">
      <c r="A136" s="42">
        <v>41829</v>
      </c>
      <c r="B136" s="40">
        <v>962.48</v>
      </c>
    </row>
    <row r="137" spans="1:2">
      <c r="A137" s="42">
        <v>41830</v>
      </c>
      <c r="B137" s="40">
        <v>953.3</v>
      </c>
    </row>
    <row r="138" spans="1:2">
      <c r="A138" s="42">
        <v>41831</v>
      </c>
      <c r="B138" s="40">
        <v>952.5</v>
      </c>
    </row>
    <row r="139" spans="1:2">
      <c r="A139" s="42">
        <v>41834</v>
      </c>
      <c r="B139" s="40">
        <v>960.36</v>
      </c>
    </row>
    <row r="140" spans="1:2">
      <c r="A140" s="42">
        <v>41835</v>
      </c>
      <c r="B140" s="40">
        <v>954.55</v>
      </c>
    </row>
    <row r="141" spans="1:2">
      <c r="A141" s="42">
        <v>41836</v>
      </c>
      <c r="B141" s="40">
        <v>960.56</v>
      </c>
    </row>
    <row r="142" spans="1:2">
      <c r="A142" s="42">
        <v>41837</v>
      </c>
      <c r="B142" s="40">
        <v>952.05</v>
      </c>
    </row>
    <row r="143" spans="1:2">
      <c r="A143" s="42">
        <v>41838</v>
      </c>
      <c r="B143" s="40">
        <v>951.29</v>
      </c>
    </row>
    <row r="144" spans="1:2">
      <c r="A144" s="42">
        <v>41841</v>
      </c>
      <c r="B144" s="40">
        <v>949.07</v>
      </c>
    </row>
    <row r="145" spans="1:2">
      <c r="A145" s="42">
        <v>41842</v>
      </c>
      <c r="B145" s="40">
        <v>954.56</v>
      </c>
    </row>
    <row r="146" spans="1:2">
      <c r="A146" s="42">
        <v>41843</v>
      </c>
      <c r="B146" s="40">
        <v>952.79</v>
      </c>
    </row>
    <row r="147" spans="1:2">
      <c r="A147" s="42">
        <v>41844</v>
      </c>
      <c r="B147" s="40">
        <v>951.9</v>
      </c>
    </row>
    <row r="148" spans="1:2">
      <c r="A148" s="42">
        <v>41845</v>
      </c>
      <c r="B148" s="40">
        <v>944.83</v>
      </c>
    </row>
    <row r="149" spans="1:2">
      <c r="A149" s="42">
        <v>41848</v>
      </c>
      <c r="B149" s="40">
        <v>941.35</v>
      </c>
    </row>
    <row r="150" spans="1:2">
      <c r="A150" s="42">
        <v>41849</v>
      </c>
      <c r="B150" s="40">
        <v>939.9</v>
      </c>
    </row>
    <row r="151" spans="1:2">
      <c r="A151" s="42">
        <v>41850</v>
      </c>
      <c r="B151" s="40">
        <v>936.6</v>
      </c>
    </row>
    <row r="152" spans="1:2">
      <c r="A152" s="42">
        <v>41851</v>
      </c>
      <c r="B152" s="40">
        <v>931.8</v>
      </c>
    </row>
    <row r="153" spans="1:2">
      <c r="A153" s="42">
        <v>41852</v>
      </c>
      <c r="B153" s="40">
        <v>922.06</v>
      </c>
    </row>
    <row r="154" spans="1:2">
      <c r="A154" s="42">
        <v>41855</v>
      </c>
      <c r="B154" s="40">
        <v>923.13</v>
      </c>
    </row>
    <row r="155" spans="1:2">
      <c r="A155" s="42">
        <v>41856</v>
      </c>
      <c r="B155" s="40">
        <v>915.08</v>
      </c>
    </row>
    <row r="156" spans="1:2">
      <c r="A156" s="42">
        <v>41857</v>
      </c>
      <c r="B156" s="40">
        <v>914.04</v>
      </c>
    </row>
    <row r="157" spans="1:2">
      <c r="A157" s="42">
        <v>41858</v>
      </c>
      <c r="B157" s="40">
        <v>906.25</v>
      </c>
    </row>
    <row r="158" spans="1:2">
      <c r="A158" s="42">
        <v>41859</v>
      </c>
      <c r="B158" s="40">
        <v>912.46</v>
      </c>
    </row>
    <row r="159" spans="1:2">
      <c r="A159" s="42">
        <v>41862</v>
      </c>
      <c r="B159" s="40">
        <v>926.8</v>
      </c>
    </row>
    <row r="160" spans="1:2">
      <c r="A160" s="42">
        <v>41863</v>
      </c>
      <c r="B160" s="40">
        <v>926.84</v>
      </c>
    </row>
    <row r="161" spans="1:2">
      <c r="A161" s="42">
        <v>41864</v>
      </c>
      <c r="B161" s="40">
        <v>939.87</v>
      </c>
    </row>
    <row r="162" spans="1:2">
      <c r="A162" s="42">
        <v>41865</v>
      </c>
      <c r="B162" s="40">
        <v>949.35</v>
      </c>
    </row>
    <row r="163" spans="1:2">
      <c r="A163" s="42">
        <v>41866</v>
      </c>
      <c r="B163" s="40">
        <v>955.57</v>
      </c>
    </row>
    <row r="164" spans="1:2">
      <c r="A164" s="42">
        <v>41869</v>
      </c>
      <c r="B164" s="40">
        <v>965.1</v>
      </c>
    </row>
    <row r="165" spans="1:2">
      <c r="A165" s="42">
        <v>41870</v>
      </c>
      <c r="B165" s="40">
        <v>972.31</v>
      </c>
    </row>
    <row r="166" spans="1:2">
      <c r="A166" s="42">
        <v>41871</v>
      </c>
      <c r="B166" s="40">
        <v>973.41</v>
      </c>
    </row>
    <row r="167" spans="1:2">
      <c r="A167" s="42">
        <v>41872</v>
      </c>
      <c r="B167" s="40">
        <v>975.84</v>
      </c>
    </row>
    <row r="168" spans="1:2">
      <c r="A168" s="42">
        <v>41873</v>
      </c>
      <c r="B168" s="40">
        <v>968.03</v>
      </c>
    </row>
    <row r="169" spans="1:2">
      <c r="A169" s="42">
        <v>41876</v>
      </c>
      <c r="B169" s="40">
        <v>972.38</v>
      </c>
    </row>
    <row r="170" spans="1:2">
      <c r="A170" s="42">
        <v>41877</v>
      </c>
      <c r="B170" s="40">
        <v>975.8</v>
      </c>
    </row>
    <row r="171" spans="1:2">
      <c r="A171" s="42">
        <v>41878</v>
      </c>
      <c r="B171" s="40">
        <v>975.95</v>
      </c>
    </row>
    <row r="172" spans="1:2">
      <c r="A172" s="42">
        <v>41879</v>
      </c>
      <c r="B172" s="40">
        <v>971.26</v>
      </c>
    </row>
    <row r="173" spans="1:2">
      <c r="A173" s="42">
        <v>41880</v>
      </c>
      <c r="B173" s="40">
        <v>969.09</v>
      </c>
    </row>
    <row r="174" spans="1:2">
      <c r="A174" s="42">
        <v>41883</v>
      </c>
      <c r="B174" s="40">
        <v>969.09</v>
      </c>
    </row>
    <row r="175" spans="1:2">
      <c r="A175" s="42">
        <v>41884</v>
      </c>
      <c r="B175" s="40">
        <v>966.77</v>
      </c>
    </row>
    <row r="176" spans="1:2">
      <c r="A176" s="42">
        <v>41885</v>
      </c>
      <c r="B176" s="40">
        <v>964.36</v>
      </c>
    </row>
    <row r="177" spans="1:2">
      <c r="A177" s="42">
        <v>41886</v>
      </c>
      <c r="B177" s="40">
        <v>958.64</v>
      </c>
    </row>
    <row r="178" spans="1:2">
      <c r="A178" s="42">
        <v>41887</v>
      </c>
      <c r="B178" s="40">
        <v>963.1</v>
      </c>
    </row>
    <row r="179" spans="1:2">
      <c r="A179" s="42">
        <v>41890</v>
      </c>
      <c r="B179" s="40">
        <v>964.56</v>
      </c>
    </row>
    <row r="180" spans="1:2">
      <c r="A180" s="42">
        <v>41891</v>
      </c>
      <c r="B180" s="40">
        <v>964.64</v>
      </c>
    </row>
    <row r="181" spans="1:2">
      <c r="A181" s="42">
        <v>41892</v>
      </c>
      <c r="B181" s="40">
        <v>962.36</v>
      </c>
    </row>
    <row r="182" spans="1:2">
      <c r="A182" s="42">
        <v>41893</v>
      </c>
      <c r="B182" s="40">
        <v>957.55</v>
      </c>
    </row>
    <row r="183" spans="1:2">
      <c r="A183" s="42">
        <v>41894</v>
      </c>
      <c r="B183" s="40">
        <v>948.42</v>
      </c>
    </row>
    <row r="184" spans="1:2">
      <c r="A184" s="42">
        <v>41897</v>
      </c>
      <c r="B184" s="40">
        <v>941.67</v>
      </c>
    </row>
    <row r="185" spans="1:2">
      <c r="A185" s="42">
        <v>41898</v>
      </c>
      <c r="B185" s="40">
        <v>944.77</v>
      </c>
    </row>
    <row r="186" spans="1:2">
      <c r="A186" s="42">
        <v>41899</v>
      </c>
      <c r="B186" s="40">
        <v>951.47</v>
      </c>
    </row>
    <row r="187" spans="1:2">
      <c r="A187" s="42">
        <v>41900</v>
      </c>
      <c r="B187" s="40">
        <v>944.93</v>
      </c>
    </row>
    <row r="188" spans="1:2">
      <c r="A188" s="42">
        <v>41901</v>
      </c>
      <c r="B188" s="40">
        <v>942.58</v>
      </c>
    </row>
    <row r="189" spans="1:2">
      <c r="A189" s="42">
        <v>41904</v>
      </c>
      <c r="B189" s="40">
        <v>922.7</v>
      </c>
    </row>
    <row r="190" spans="1:2">
      <c r="A190" s="42">
        <v>41905</v>
      </c>
      <c r="B190" s="40">
        <v>911.69</v>
      </c>
    </row>
    <row r="191" spans="1:2">
      <c r="A191" s="42">
        <v>41906</v>
      </c>
      <c r="B191" s="40">
        <v>899.44</v>
      </c>
    </row>
    <row r="192" spans="1:2">
      <c r="A192" s="42">
        <v>41907</v>
      </c>
      <c r="B192" s="40">
        <v>883.04</v>
      </c>
    </row>
    <row r="193" spans="1:2">
      <c r="A193" s="42">
        <v>41908</v>
      </c>
      <c r="B193" s="40">
        <v>888.31</v>
      </c>
    </row>
    <row r="194" spans="1:2">
      <c r="A194" s="42">
        <v>41911</v>
      </c>
      <c r="B194" s="40">
        <v>882.7</v>
      </c>
    </row>
    <row r="195" spans="1:2">
      <c r="A195" s="42">
        <v>41912</v>
      </c>
      <c r="B195" s="40">
        <v>882.3</v>
      </c>
    </row>
    <row r="196" spans="1:2">
      <c r="A196" s="42">
        <v>41913</v>
      </c>
      <c r="B196" s="40">
        <v>867.08</v>
      </c>
    </row>
    <row r="197" spans="1:2">
      <c r="A197" s="42">
        <v>41914</v>
      </c>
      <c r="B197" s="40">
        <v>863.37</v>
      </c>
    </row>
    <row r="198" spans="1:2">
      <c r="A198" s="42">
        <v>41915</v>
      </c>
      <c r="B198" s="40">
        <v>863.76</v>
      </c>
    </row>
    <row r="199" spans="1:2">
      <c r="A199" s="42">
        <v>41918</v>
      </c>
      <c r="B199" s="40">
        <v>863.32</v>
      </c>
    </row>
    <row r="200" spans="1:2">
      <c r="A200" s="42">
        <v>41919</v>
      </c>
      <c r="B200" s="40">
        <v>850.07</v>
      </c>
    </row>
    <row r="201" spans="1:2">
      <c r="A201" s="42">
        <v>41920</v>
      </c>
      <c r="B201" s="40">
        <v>838.99</v>
      </c>
    </row>
    <row r="202" spans="1:2">
      <c r="A202" s="42">
        <v>41921</v>
      </c>
      <c r="B202" s="40">
        <v>822.8</v>
      </c>
    </row>
    <row r="203" spans="1:2">
      <c r="A203" s="42">
        <v>41922</v>
      </c>
      <c r="B203" s="40">
        <v>804.04</v>
      </c>
    </row>
    <row r="204" spans="1:2">
      <c r="A204" s="42">
        <v>41925</v>
      </c>
      <c r="B204" s="40">
        <v>783.76</v>
      </c>
    </row>
    <row r="205" spans="1:2">
      <c r="A205" s="42">
        <v>41926</v>
      </c>
      <c r="B205" s="40">
        <v>777.04</v>
      </c>
    </row>
    <row r="206" spans="1:2">
      <c r="A206" s="42">
        <v>41927</v>
      </c>
      <c r="B206" s="40">
        <v>782.47</v>
      </c>
    </row>
    <row r="207" spans="1:2">
      <c r="A207" s="42">
        <v>41928</v>
      </c>
      <c r="B207" s="40">
        <v>797.89</v>
      </c>
    </row>
    <row r="208" spans="1:2">
      <c r="A208" s="42">
        <v>41929</v>
      </c>
      <c r="B208" s="40">
        <v>811.27</v>
      </c>
    </row>
    <row r="209" spans="1:2">
      <c r="A209" s="42">
        <v>41932</v>
      </c>
      <c r="B209" s="40">
        <v>817.61</v>
      </c>
    </row>
    <row r="210" spans="1:2">
      <c r="A210" s="42">
        <v>41933</v>
      </c>
      <c r="B210" s="40">
        <v>837.22</v>
      </c>
    </row>
    <row r="211" spans="1:2">
      <c r="A211" s="42">
        <v>41934</v>
      </c>
      <c r="B211" s="40">
        <v>836.87</v>
      </c>
    </row>
    <row r="212" spans="1:2">
      <c r="A212" s="42">
        <v>41935</v>
      </c>
      <c r="B212" s="40">
        <v>843.34</v>
      </c>
    </row>
    <row r="213" spans="1:2">
      <c r="A213" s="42">
        <v>41936</v>
      </c>
      <c r="B213" s="40">
        <v>842.37</v>
      </c>
    </row>
    <row r="214" spans="1:2">
      <c r="A214" s="42">
        <v>41939</v>
      </c>
      <c r="B214" s="40">
        <v>834.1</v>
      </c>
    </row>
    <row r="215" spans="1:2">
      <c r="A215" s="42">
        <v>41940</v>
      </c>
      <c r="B215" s="40">
        <v>855.18</v>
      </c>
    </row>
    <row r="216" spans="1:2">
      <c r="A216" s="42">
        <v>41941</v>
      </c>
      <c r="B216" s="40">
        <v>864.44</v>
      </c>
    </row>
    <row r="217" spans="1:2">
      <c r="A217" s="42">
        <v>41942</v>
      </c>
      <c r="B217" s="40">
        <v>854.43</v>
      </c>
    </row>
    <row r="218" spans="1:2">
      <c r="A218" s="42">
        <v>41943</v>
      </c>
      <c r="B218" s="40">
        <v>857.58</v>
      </c>
    </row>
    <row r="219" spans="1:2">
      <c r="A219" s="42">
        <v>41946</v>
      </c>
      <c r="B219" s="40">
        <v>854.71</v>
      </c>
    </row>
    <row r="220" spans="1:2">
      <c r="A220" s="42">
        <v>41947</v>
      </c>
      <c r="B220" s="40">
        <v>840.09</v>
      </c>
    </row>
    <row r="221" spans="1:2">
      <c r="A221" s="42">
        <v>41948</v>
      </c>
      <c r="B221" s="40">
        <v>827.86</v>
      </c>
    </row>
    <row r="222" spans="1:2">
      <c r="A222" s="42">
        <v>41949</v>
      </c>
      <c r="B222" s="40">
        <v>824.47</v>
      </c>
    </row>
    <row r="223" spans="1:2">
      <c r="A223" s="42">
        <v>41950</v>
      </c>
      <c r="B223" s="40">
        <v>834</v>
      </c>
    </row>
    <row r="224" spans="1:2">
      <c r="A224" s="42">
        <v>41953</v>
      </c>
      <c r="B224" s="40">
        <v>836.15</v>
      </c>
    </row>
    <row r="225" spans="1:2">
      <c r="A225" s="42">
        <v>41954</v>
      </c>
      <c r="B225" s="40">
        <v>824.88</v>
      </c>
    </row>
    <row r="226" spans="1:2">
      <c r="A226" s="42">
        <v>41955</v>
      </c>
      <c r="B226" s="40">
        <v>829.13</v>
      </c>
    </row>
    <row r="227" spans="1:2">
      <c r="A227" s="42">
        <v>41956</v>
      </c>
      <c r="B227" s="40">
        <v>814.26</v>
      </c>
    </row>
    <row r="228" spans="1:2">
      <c r="A228" s="42">
        <v>41957</v>
      </c>
      <c r="B228" s="40">
        <v>820.55</v>
      </c>
    </row>
    <row r="229" spans="1:2">
      <c r="A229" s="42">
        <v>41960</v>
      </c>
      <c r="B229" s="40">
        <v>814.22</v>
      </c>
    </row>
    <row r="230" spans="1:2">
      <c r="A230" s="42">
        <v>41961</v>
      </c>
      <c r="B230" s="40">
        <v>823.14</v>
      </c>
    </row>
    <row r="231" spans="1:2">
      <c r="A231" s="42">
        <v>41962</v>
      </c>
      <c r="B231" s="40">
        <v>816.45</v>
      </c>
    </row>
    <row r="232" spans="1:2">
      <c r="A232" s="42">
        <v>41963</v>
      </c>
      <c r="B232" s="40">
        <v>824.12</v>
      </c>
    </row>
    <row r="233" spans="1:2">
      <c r="A233" s="42">
        <v>41964</v>
      </c>
      <c r="B233" s="40">
        <v>827.94</v>
      </c>
    </row>
    <row r="234" spans="1:2">
      <c r="A234" s="42">
        <v>41967</v>
      </c>
      <c r="B234" s="40">
        <v>834.63</v>
      </c>
    </row>
    <row r="235" spans="1:2">
      <c r="A235" s="42">
        <v>41968</v>
      </c>
      <c r="B235" s="40">
        <v>832.41</v>
      </c>
    </row>
    <row r="236" spans="1:2">
      <c r="A236" s="42">
        <v>41969</v>
      </c>
      <c r="B236" s="40">
        <v>834.58</v>
      </c>
    </row>
    <row r="237" spans="1:2">
      <c r="A237" s="42">
        <v>41970</v>
      </c>
      <c r="B237" s="40">
        <v>834.58</v>
      </c>
    </row>
    <row r="238" spans="1:2">
      <c r="A238" s="42">
        <v>41971</v>
      </c>
      <c r="B238" s="40">
        <v>806.2</v>
      </c>
    </row>
    <row r="239" spans="1:2">
      <c r="A239" s="42">
        <v>41974</v>
      </c>
      <c r="B239" s="40">
        <v>788.27</v>
      </c>
    </row>
    <row r="240" spans="1:2">
      <c r="A240" s="42">
        <v>41975</v>
      </c>
      <c r="B240" s="40">
        <v>791.05</v>
      </c>
    </row>
    <row r="241" spans="1:2">
      <c r="A241" s="42">
        <v>41976</v>
      </c>
      <c r="B241" s="40">
        <v>799.69</v>
      </c>
    </row>
    <row r="242" spans="1:2">
      <c r="A242" s="42">
        <v>41977</v>
      </c>
      <c r="B242" s="40">
        <v>801.68</v>
      </c>
    </row>
    <row r="243" spans="1:2">
      <c r="A243" s="42">
        <v>41978</v>
      </c>
      <c r="B243" s="40">
        <v>795.28</v>
      </c>
    </row>
    <row r="244" spans="1:2">
      <c r="A244" s="42">
        <v>41981</v>
      </c>
      <c r="B244" s="40">
        <v>765.66</v>
      </c>
    </row>
    <row r="245" spans="1:2">
      <c r="A245" s="42">
        <v>41982</v>
      </c>
      <c r="B245" s="40">
        <v>771</v>
      </c>
    </row>
    <row r="246" spans="1:2">
      <c r="A246" s="42">
        <v>41983</v>
      </c>
      <c r="B246" s="40">
        <v>753.99</v>
      </c>
    </row>
    <row r="247" spans="1:2">
      <c r="A247" s="42">
        <v>41984</v>
      </c>
      <c r="B247" s="40">
        <v>747.02</v>
      </c>
    </row>
    <row r="248" spans="1:2">
      <c r="A248" s="42">
        <v>41985</v>
      </c>
      <c r="B248" s="40">
        <v>756.39</v>
      </c>
    </row>
    <row r="249" spans="1:2">
      <c r="A249" s="42">
        <v>41988</v>
      </c>
      <c r="B249" s="40">
        <v>749.37</v>
      </c>
    </row>
    <row r="250" spans="1:2">
      <c r="A250" s="42">
        <v>41989</v>
      </c>
      <c r="B250" s="40">
        <v>749.16</v>
      </c>
    </row>
    <row r="251" spans="1:2">
      <c r="A251" s="42">
        <v>41990</v>
      </c>
      <c r="B251" s="40">
        <v>770.71</v>
      </c>
    </row>
    <row r="252" spans="1:2">
      <c r="A252" s="42">
        <v>41991</v>
      </c>
      <c r="B252" s="40">
        <v>786.51</v>
      </c>
    </row>
    <row r="253" spans="1:2">
      <c r="A253" s="42">
        <v>41992</v>
      </c>
      <c r="B253" s="40">
        <v>797.84</v>
      </c>
    </row>
    <row r="254" spans="1:2">
      <c r="A254" s="42">
        <v>41995</v>
      </c>
      <c r="B254" s="40">
        <v>797.57</v>
      </c>
    </row>
    <row r="255" spans="1:2">
      <c r="A255" s="42">
        <v>41996</v>
      </c>
      <c r="B255" s="40">
        <v>799.3</v>
      </c>
    </row>
    <row r="256" spans="1:2">
      <c r="A256" s="42">
        <v>41997</v>
      </c>
      <c r="B256" s="40">
        <v>794.94</v>
      </c>
    </row>
    <row r="257" spans="1:2">
      <c r="A257" s="42">
        <v>41998</v>
      </c>
      <c r="B257" s="40">
        <v>794.94</v>
      </c>
    </row>
    <row r="258" spans="1:2">
      <c r="A258" s="42">
        <v>41999</v>
      </c>
      <c r="B258" s="40">
        <v>796.51</v>
      </c>
    </row>
    <row r="259" spans="1:2">
      <c r="A259" s="42">
        <v>42002</v>
      </c>
      <c r="B259" s="40">
        <v>795.29</v>
      </c>
    </row>
    <row r="260" spans="1:2">
      <c r="A260" s="42">
        <v>42003</v>
      </c>
      <c r="B260" s="40">
        <v>794.84</v>
      </c>
    </row>
    <row r="261" spans="1:2">
      <c r="A261" s="42">
        <v>42004</v>
      </c>
      <c r="B261" s="40">
        <v>793.91</v>
      </c>
    </row>
    <row r="262" spans="1:2">
      <c r="A262" s="42">
        <v>42005</v>
      </c>
      <c r="B262" s="40">
        <v>793.91</v>
      </c>
    </row>
    <row r="263" spans="1:2">
      <c r="A263" s="42">
        <v>42006</v>
      </c>
      <c r="B263" s="40">
        <v>797.88</v>
      </c>
    </row>
    <row r="264" spans="1:2">
      <c r="A264" s="42">
        <v>42009</v>
      </c>
      <c r="B264" s="40">
        <v>772.97</v>
      </c>
    </row>
    <row r="265" spans="1:2">
      <c r="A265" s="42">
        <v>42010</v>
      </c>
      <c r="B265" s="40">
        <v>773.72</v>
      </c>
    </row>
    <row r="266" spans="1:2">
      <c r="A266" s="42">
        <v>42011</v>
      </c>
      <c r="B266" s="40">
        <v>771.65</v>
      </c>
    </row>
    <row r="267" spans="1:2">
      <c r="A267" s="42">
        <v>42012</v>
      </c>
      <c r="B267" s="40">
        <v>804.06</v>
      </c>
    </row>
    <row r="268" spans="1:2">
      <c r="A268" s="42">
        <v>42013</v>
      </c>
      <c r="B268" s="40">
        <v>795.09</v>
      </c>
    </row>
    <row r="269" spans="1:2">
      <c r="A269" s="42">
        <v>42016</v>
      </c>
      <c r="B269" s="40">
        <v>795.95</v>
      </c>
    </row>
    <row r="270" spans="1:2">
      <c r="A270" s="42">
        <v>42017</v>
      </c>
      <c r="B270" s="40">
        <v>795.84</v>
      </c>
    </row>
    <row r="271" spans="1:2">
      <c r="A271" s="42">
        <v>42018</v>
      </c>
      <c r="B271" s="40">
        <v>788.92</v>
      </c>
    </row>
    <row r="272" spans="1:2">
      <c r="A272" s="42">
        <v>42019</v>
      </c>
      <c r="B272" s="40">
        <v>785.02</v>
      </c>
    </row>
    <row r="273" spans="1:2">
      <c r="A273" s="42">
        <v>42020</v>
      </c>
      <c r="B273" s="40">
        <v>782.04</v>
      </c>
    </row>
    <row r="274" spans="1:2">
      <c r="A274" s="42">
        <v>42023</v>
      </c>
      <c r="B274" s="40">
        <v>782.04</v>
      </c>
    </row>
    <row r="275" spans="1:2">
      <c r="A275" s="42">
        <v>42024</v>
      </c>
      <c r="B275" s="40">
        <v>782.04</v>
      </c>
    </row>
    <row r="276" spans="1:2">
      <c r="A276" s="42">
        <v>42025</v>
      </c>
      <c r="B276" s="40">
        <v>787.66</v>
      </c>
    </row>
    <row r="277" spans="1:2">
      <c r="A277" s="42">
        <v>42026</v>
      </c>
      <c r="B277" s="40">
        <v>792.47</v>
      </c>
    </row>
    <row r="278" spans="1:2">
      <c r="A278" s="42">
        <v>42027</v>
      </c>
      <c r="B278" s="40">
        <v>789.68</v>
      </c>
    </row>
    <row r="279" spans="1:2">
      <c r="A279" s="42">
        <v>42030</v>
      </c>
      <c r="B279" s="40">
        <v>789.67</v>
      </c>
    </row>
    <row r="280" spans="1:2">
      <c r="A280" s="42">
        <v>42031</v>
      </c>
      <c r="B280" s="40">
        <v>787.97</v>
      </c>
    </row>
    <row r="281" spans="1:2">
      <c r="A281" s="42">
        <v>42032</v>
      </c>
      <c r="B281" s="40">
        <v>779.98</v>
      </c>
    </row>
    <row r="282" spans="1:2">
      <c r="A282" s="42">
        <v>42033</v>
      </c>
      <c r="B282" s="40">
        <v>770.94</v>
      </c>
    </row>
    <row r="283" spans="1:2">
      <c r="A283" s="42">
        <v>42034</v>
      </c>
      <c r="B283" s="40">
        <v>769.8</v>
      </c>
    </row>
    <row r="284" spans="1:2">
      <c r="A284" s="42">
        <v>42037</v>
      </c>
      <c r="B284" s="40">
        <v>783</v>
      </c>
    </row>
    <row r="285" spans="1:2">
      <c r="A285" s="42">
        <v>42038</v>
      </c>
      <c r="B285" s="40">
        <v>794.2</v>
      </c>
    </row>
    <row r="286" spans="1:2">
      <c r="A286" s="42">
        <v>42039</v>
      </c>
      <c r="B286" s="40">
        <v>791.03</v>
      </c>
    </row>
    <row r="287" spans="1:2">
      <c r="A287" s="42">
        <v>42040</v>
      </c>
      <c r="B287" s="40">
        <v>803.68</v>
      </c>
    </row>
    <row r="288" spans="1:2">
      <c r="A288" s="42">
        <v>42041</v>
      </c>
      <c r="B288" s="40">
        <v>796.3</v>
      </c>
    </row>
    <row r="289" spans="1:2">
      <c r="A289" s="42">
        <v>42044</v>
      </c>
      <c r="B289" s="40">
        <v>786.16</v>
      </c>
    </row>
    <row r="290" spans="1:2">
      <c r="A290" s="42">
        <v>42045</v>
      </c>
      <c r="B290" s="40">
        <v>780.78</v>
      </c>
    </row>
    <row r="291" spans="1:2">
      <c r="A291" s="42">
        <v>42046</v>
      </c>
      <c r="B291" s="40">
        <v>776.23</v>
      </c>
    </row>
    <row r="292" spans="1:2">
      <c r="A292" s="42">
        <v>42047</v>
      </c>
      <c r="B292" s="40">
        <v>781.86</v>
      </c>
    </row>
    <row r="293" spans="1:2">
      <c r="A293" s="42">
        <v>42048</v>
      </c>
      <c r="B293" s="40">
        <v>795.74</v>
      </c>
    </row>
    <row r="294" spans="1:2">
      <c r="A294" s="42">
        <v>42051</v>
      </c>
      <c r="B294" s="40">
        <v>795.74</v>
      </c>
    </row>
    <row r="295" spans="1:2">
      <c r="A295" s="42">
        <v>42052</v>
      </c>
      <c r="B295" s="40">
        <v>805.45</v>
      </c>
    </row>
    <row r="296" spans="1:2">
      <c r="A296" s="42">
        <v>42053</v>
      </c>
      <c r="B296" s="40">
        <v>812.15</v>
      </c>
    </row>
    <row r="297" spans="1:2">
      <c r="A297" s="42">
        <v>42054</v>
      </c>
      <c r="B297" s="40">
        <v>816.71</v>
      </c>
    </row>
    <row r="298" spans="1:2">
      <c r="A298" s="42">
        <v>42055</v>
      </c>
      <c r="B298" s="40">
        <v>815.11</v>
      </c>
    </row>
    <row r="299" spans="1:2">
      <c r="A299" s="42">
        <v>42058</v>
      </c>
      <c r="B299" s="40">
        <v>810.66</v>
      </c>
    </row>
    <row r="300" spans="1:2">
      <c r="A300" s="42">
        <v>42059</v>
      </c>
      <c r="B300" s="40">
        <v>810.56</v>
      </c>
    </row>
    <row r="301" spans="1:2">
      <c r="A301" s="42">
        <v>42060</v>
      </c>
      <c r="B301" s="40">
        <v>828.38</v>
      </c>
    </row>
    <row r="302" spans="1:2">
      <c r="A302" s="42">
        <v>42061</v>
      </c>
      <c r="B302" s="40">
        <v>830.08</v>
      </c>
    </row>
    <row r="303" spans="1:2">
      <c r="A303" s="42">
        <v>42062</v>
      </c>
      <c r="B303" s="40">
        <v>830.68</v>
      </c>
    </row>
    <row r="304" spans="1:2">
      <c r="A304" s="42">
        <v>42065</v>
      </c>
      <c r="B304" s="40">
        <v>827.09</v>
      </c>
    </row>
    <row r="305" spans="1:2">
      <c r="A305" s="42">
        <v>42066</v>
      </c>
      <c r="B305" s="40">
        <v>828.43</v>
      </c>
    </row>
    <row r="306" spans="1:2">
      <c r="A306" s="42">
        <v>42067</v>
      </c>
      <c r="B306" s="40">
        <v>818.41</v>
      </c>
    </row>
    <row r="307" spans="1:2">
      <c r="A307" s="42">
        <v>42068</v>
      </c>
      <c r="B307" s="40">
        <v>817.67</v>
      </c>
    </row>
    <row r="308" spans="1:2">
      <c r="A308" s="42">
        <v>42069</v>
      </c>
      <c r="B308" s="40">
        <v>803.47</v>
      </c>
    </row>
    <row r="309" spans="1:2">
      <c r="A309" s="42">
        <v>42072</v>
      </c>
      <c r="B309" s="40">
        <v>800.42</v>
      </c>
    </row>
    <row r="310" spans="1:2">
      <c r="A310" s="42">
        <v>42073</v>
      </c>
      <c r="B310" s="40">
        <v>785.2</v>
      </c>
    </row>
    <row r="311" spans="1:2">
      <c r="A311" s="42">
        <v>42074</v>
      </c>
      <c r="B311" s="40">
        <v>789.66</v>
      </c>
    </row>
    <row r="312" spans="1:2">
      <c r="A312" s="42">
        <v>42075</v>
      </c>
      <c r="B312" s="40">
        <v>795.06</v>
      </c>
    </row>
    <row r="313" spans="1:2">
      <c r="A313" s="42">
        <v>42076</v>
      </c>
      <c r="B313" s="40">
        <v>792.63</v>
      </c>
    </row>
    <row r="314" spans="1:2">
      <c r="A314" s="42">
        <v>42079</v>
      </c>
      <c r="B314" s="40">
        <v>788.44</v>
      </c>
    </row>
    <row r="315" spans="1:2">
      <c r="A315" s="42">
        <v>42080</v>
      </c>
      <c r="B315" s="40">
        <v>792.73</v>
      </c>
    </row>
    <row r="316" spans="1:2">
      <c r="A316" s="42">
        <v>42081</v>
      </c>
      <c r="B316" s="40">
        <v>807.34</v>
      </c>
    </row>
    <row r="317" spans="1:2">
      <c r="A317" s="42">
        <v>42082</v>
      </c>
      <c r="B317" s="40">
        <v>815.88</v>
      </c>
    </row>
    <row r="318" spans="1:2">
      <c r="A318" s="42">
        <v>42083</v>
      </c>
      <c r="B318" s="40">
        <v>822.62</v>
      </c>
    </row>
    <row r="319" spans="1:2">
      <c r="A319" s="42">
        <v>42086</v>
      </c>
      <c r="B319" s="40">
        <v>831.78</v>
      </c>
    </row>
    <row r="320" spans="1:2">
      <c r="A320" s="42">
        <v>42087</v>
      </c>
      <c r="B320" s="40">
        <v>830.09</v>
      </c>
    </row>
    <row r="321" spans="1:2">
      <c r="A321" s="42">
        <v>42088</v>
      </c>
      <c r="B321" s="40">
        <v>829.77</v>
      </c>
    </row>
    <row r="322" spans="1:2">
      <c r="A322" s="42">
        <v>42089</v>
      </c>
      <c r="B322" s="40">
        <v>821.82</v>
      </c>
    </row>
    <row r="323" spans="1:2">
      <c r="A323" s="42">
        <v>42090</v>
      </c>
      <c r="B323" s="40">
        <v>813.96</v>
      </c>
    </row>
    <row r="324" spans="1:2">
      <c r="A324" s="42">
        <v>42093</v>
      </c>
      <c r="B324" s="40">
        <v>820.43</v>
      </c>
    </row>
    <row r="325" spans="1:2">
      <c r="A325" s="42">
        <v>42094</v>
      </c>
      <c r="B325" s="40">
        <v>814.53</v>
      </c>
    </row>
    <row r="326" spans="1:2">
      <c r="A326" s="42">
        <v>42095</v>
      </c>
      <c r="B326" s="40">
        <v>818.97</v>
      </c>
    </row>
    <row r="327" spans="1:2">
      <c r="A327" s="42">
        <v>42096</v>
      </c>
      <c r="B327" s="40">
        <v>823.3</v>
      </c>
    </row>
    <row r="328" spans="1:2">
      <c r="A328" s="42">
        <v>42097</v>
      </c>
      <c r="B328" s="40">
        <v>823.3</v>
      </c>
    </row>
    <row r="329" spans="1:2">
      <c r="A329" s="42">
        <v>42100</v>
      </c>
      <c r="B329" s="40">
        <v>832.9</v>
      </c>
    </row>
    <row r="330" spans="1:2">
      <c r="A330" s="42">
        <v>42101</v>
      </c>
      <c r="B330" s="40">
        <v>828.17</v>
      </c>
    </row>
    <row r="331" spans="1:2">
      <c r="A331" s="42">
        <v>42102</v>
      </c>
      <c r="B331" s="40">
        <v>833.71</v>
      </c>
    </row>
    <row r="332" spans="1:2">
      <c r="A332" s="42">
        <v>42103</v>
      </c>
      <c r="B332" s="40">
        <v>833.38</v>
      </c>
    </row>
    <row r="333" spans="1:2">
      <c r="A333" s="42">
        <v>42104</v>
      </c>
      <c r="B333" s="40">
        <v>839.6</v>
      </c>
    </row>
    <row r="334" spans="1:2">
      <c r="A334" s="42">
        <v>42107</v>
      </c>
      <c r="B334" s="40">
        <v>834.59</v>
      </c>
    </row>
    <row r="335" spans="1:2">
      <c r="A335" s="42">
        <v>42108</v>
      </c>
      <c r="B335" s="40">
        <v>839.98</v>
      </c>
    </row>
    <row r="336" spans="1:2">
      <c r="A336" s="42">
        <v>42109</v>
      </c>
      <c r="B336" s="40">
        <v>849.33</v>
      </c>
    </row>
    <row r="337" spans="1:2">
      <c r="A337" s="42">
        <v>42110</v>
      </c>
      <c r="B337" s="40">
        <v>847.16</v>
      </c>
    </row>
    <row r="338" spans="1:2">
      <c r="A338" s="42">
        <v>42111</v>
      </c>
      <c r="B338" s="40">
        <v>847.1</v>
      </c>
    </row>
    <row r="339" spans="1:2">
      <c r="A339" s="42">
        <v>42114</v>
      </c>
      <c r="B339" s="40">
        <v>848.35</v>
      </c>
    </row>
    <row r="340" spans="1:2">
      <c r="A340" s="42">
        <v>42115</v>
      </c>
      <c r="B340" s="40">
        <v>851.41</v>
      </c>
    </row>
    <row r="341" spans="1:2">
      <c r="A341" s="42">
        <v>42116</v>
      </c>
      <c r="B341" s="40">
        <v>850.31</v>
      </c>
    </row>
    <row r="342" spans="1:2">
      <c r="A342" s="42">
        <v>42117</v>
      </c>
      <c r="B342" s="40">
        <v>857.73</v>
      </c>
    </row>
    <row r="343" spans="1:2">
      <c r="A343" s="42">
        <v>42118</v>
      </c>
      <c r="B343" s="40">
        <v>859.8</v>
      </c>
    </row>
    <row r="344" spans="1:2">
      <c r="A344" s="42">
        <v>42121</v>
      </c>
      <c r="B344" s="40">
        <v>855.55</v>
      </c>
    </row>
    <row r="345" spans="1:2">
      <c r="A345" s="42">
        <v>42122</v>
      </c>
      <c r="B345" s="40">
        <v>860.64</v>
      </c>
    </row>
    <row r="346" spans="1:2">
      <c r="A346" s="42">
        <v>42123</v>
      </c>
      <c r="B346" s="40">
        <v>858.89</v>
      </c>
    </row>
    <row r="347" spans="1:2">
      <c r="A347" s="42">
        <v>42124</v>
      </c>
      <c r="B347" s="40">
        <v>851.45</v>
      </c>
    </row>
    <row r="348" spans="1:2">
      <c r="A348" s="42">
        <v>42125</v>
      </c>
      <c r="B348" s="40">
        <v>851.92</v>
      </c>
    </row>
    <row r="349" spans="1:2">
      <c r="A349" s="42">
        <v>42128</v>
      </c>
      <c r="B349" s="40">
        <v>852.99</v>
      </c>
    </row>
    <row r="350" spans="1:2">
      <c r="A350" s="42">
        <v>42129</v>
      </c>
      <c r="B350" s="40">
        <v>845.13</v>
      </c>
    </row>
    <row r="351" spans="1:2">
      <c r="A351" s="42">
        <v>42130</v>
      </c>
      <c r="B351" s="40">
        <v>845.89</v>
      </c>
    </row>
    <row r="352" spans="1:2">
      <c r="A352" s="42">
        <v>42131</v>
      </c>
      <c r="B352" s="40">
        <v>830.91</v>
      </c>
    </row>
    <row r="353" spans="1:2">
      <c r="A353" s="42">
        <v>42132</v>
      </c>
      <c r="B353" s="40">
        <v>836.77</v>
      </c>
    </row>
    <row r="354" spans="1:2">
      <c r="A354" s="42">
        <v>42135</v>
      </c>
      <c r="B354" s="40">
        <v>835.04</v>
      </c>
    </row>
    <row r="355" spans="1:2">
      <c r="A355" s="42">
        <v>42136</v>
      </c>
      <c r="B355" s="40">
        <v>840.81</v>
      </c>
    </row>
    <row r="356" spans="1:2">
      <c r="A356" s="42">
        <v>42137</v>
      </c>
      <c r="B356" s="40">
        <v>845.82</v>
      </c>
    </row>
    <row r="357" spans="1:2">
      <c r="A357" s="42">
        <v>42138</v>
      </c>
      <c r="B357" s="40">
        <v>848.56</v>
      </c>
    </row>
    <row r="358" spans="1:2">
      <c r="A358" s="42">
        <v>42139</v>
      </c>
      <c r="B358" s="40">
        <v>853.56</v>
      </c>
    </row>
    <row r="359" spans="1:2">
      <c r="A359" s="42">
        <v>42142</v>
      </c>
      <c r="B359" s="40">
        <v>851.43</v>
      </c>
    </row>
    <row r="360" spans="1:2">
      <c r="A360" s="42">
        <v>42143</v>
      </c>
      <c r="B360" s="40">
        <v>840.66</v>
      </c>
    </row>
    <row r="361" spans="1:2">
      <c r="A361" s="42">
        <v>42144</v>
      </c>
      <c r="B361" s="40">
        <v>835.97</v>
      </c>
    </row>
    <row r="362" spans="1:2">
      <c r="A362" s="42">
        <v>42145</v>
      </c>
      <c r="B362" s="40">
        <v>837.15</v>
      </c>
    </row>
    <row r="363" spans="1:2">
      <c r="A363" s="42">
        <v>42146</v>
      </c>
      <c r="B363" s="40">
        <v>836.41</v>
      </c>
    </row>
    <row r="364" spans="1:2">
      <c r="A364" s="42">
        <v>42149</v>
      </c>
      <c r="B364" s="40">
        <v>836.41</v>
      </c>
    </row>
    <row r="365" spans="1:2">
      <c r="A365" s="42">
        <v>42150</v>
      </c>
      <c r="B365" s="40">
        <v>822.35</v>
      </c>
    </row>
    <row r="366" spans="1:2">
      <c r="A366" s="42">
        <v>42151</v>
      </c>
      <c r="B366" s="40">
        <v>822.62</v>
      </c>
    </row>
    <row r="367" spans="1:2">
      <c r="A367" s="42">
        <v>42152</v>
      </c>
      <c r="B367" s="40">
        <v>818.13</v>
      </c>
    </row>
    <row r="368" spans="1:2">
      <c r="A368" s="42">
        <v>42153</v>
      </c>
      <c r="B368" s="40">
        <v>820.24</v>
      </c>
    </row>
    <row r="369" spans="1:2">
      <c r="A369" s="42">
        <v>42156</v>
      </c>
      <c r="B369" s="40">
        <v>824.14</v>
      </c>
    </row>
    <row r="370" spans="1:2">
      <c r="A370" s="42">
        <v>42157</v>
      </c>
      <c r="B370" s="40">
        <v>832.93</v>
      </c>
    </row>
    <row r="371" spans="1:2">
      <c r="A371" s="42">
        <v>42158</v>
      </c>
      <c r="B371" s="40">
        <v>835.03</v>
      </c>
    </row>
    <row r="372" spans="1:2">
      <c r="A372" s="42">
        <v>42159</v>
      </c>
      <c r="B372" s="40">
        <v>822.01</v>
      </c>
    </row>
    <row r="373" spans="1:2">
      <c r="A373" s="42">
        <v>42160</v>
      </c>
      <c r="B373" s="40">
        <v>818.17</v>
      </c>
    </row>
    <row r="374" spans="1:2">
      <c r="A374" s="42">
        <v>42163</v>
      </c>
      <c r="B374" s="40">
        <v>812.67</v>
      </c>
    </row>
    <row r="375" spans="1:2">
      <c r="A375" s="42">
        <v>42164</v>
      </c>
      <c r="B375" s="40">
        <v>803.19</v>
      </c>
    </row>
    <row r="376" spans="1:2">
      <c r="A376" s="42">
        <v>42165</v>
      </c>
      <c r="B376" s="40">
        <v>808.46</v>
      </c>
    </row>
    <row r="377" spans="1:2">
      <c r="A377" s="42">
        <v>42166</v>
      </c>
      <c r="B377" s="40">
        <v>805.38</v>
      </c>
    </row>
    <row r="378" spans="1:2">
      <c r="A378" s="42">
        <v>42167</v>
      </c>
      <c r="B378" s="40">
        <v>800.77</v>
      </c>
    </row>
    <row r="379" spans="1:2">
      <c r="A379" s="42">
        <v>42170</v>
      </c>
      <c r="B379" s="40">
        <v>791.88</v>
      </c>
    </row>
    <row r="380" spans="1:2">
      <c r="A380" s="42">
        <v>42171</v>
      </c>
      <c r="B380" s="40">
        <v>794.7</v>
      </c>
    </row>
    <row r="381" spans="1:2">
      <c r="A381" s="42">
        <v>42172</v>
      </c>
      <c r="B381" s="40">
        <v>795.02</v>
      </c>
    </row>
    <row r="382" spans="1:2">
      <c r="A382" s="42">
        <v>42173</v>
      </c>
      <c r="B382" s="40">
        <v>802.26</v>
      </c>
    </row>
    <row r="383" spans="1:2">
      <c r="A383" s="42">
        <v>42174</v>
      </c>
      <c r="B383" s="40">
        <v>802.07</v>
      </c>
    </row>
    <row r="384" spans="1:2">
      <c r="A384" s="42">
        <v>42177</v>
      </c>
      <c r="B384" s="40">
        <v>812.33</v>
      </c>
    </row>
    <row r="385" spans="1:2">
      <c r="A385" s="42">
        <v>42178</v>
      </c>
      <c r="B385" s="40">
        <v>813.61</v>
      </c>
    </row>
    <row r="386" spans="1:2">
      <c r="A386" s="42">
        <v>42179</v>
      </c>
      <c r="B386" s="40">
        <v>808.07</v>
      </c>
    </row>
    <row r="387" spans="1:2">
      <c r="A387" s="42">
        <v>42180</v>
      </c>
      <c r="B387" s="40">
        <v>803.98</v>
      </c>
    </row>
    <row r="388" spans="1:2">
      <c r="A388" s="42">
        <v>42181</v>
      </c>
      <c r="B388" s="40">
        <v>802.39</v>
      </c>
    </row>
    <row r="389" spans="1:2">
      <c r="A389" s="42">
        <v>42184</v>
      </c>
      <c r="B389" s="40">
        <v>786.7</v>
      </c>
    </row>
    <row r="390" spans="1:2">
      <c r="A390" s="42">
        <v>42185</v>
      </c>
      <c r="B390" s="40">
        <v>785.96</v>
      </c>
    </row>
    <row r="391" spans="1:2">
      <c r="A391" s="42">
        <v>42186</v>
      </c>
      <c r="B391" s="40">
        <v>781.47</v>
      </c>
    </row>
    <row r="392" spans="1:2">
      <c r="A392" s="42">
        <v>42187</v>
      </c>
      <c r="B392" s="40">
        <v>782.72</v>
      </c>
    </row>
    <row r="393" spans="1:2">
      <c r="A393" s="42">
        <v>42188</v>
      </c>
      <c r="B393" s="40">
        <v>782.72</v>
      </c>
    </row>
    <row r="394" spans="1:2">
      <c r="A394" s="42">
        <v>42191</v>
      </c>
      <c r="B394" s="40">
        <v>769.56</v>
      </c>
    </row>
    <row r="395" spans="1:2">
      <c r="A395" s="42">
        <v>42192</v>
      </c>
      <c r="B395" s="40">
        <v>764.17</v>
      </c>
    </row>
    <row r="396" spans="1:2">
      <c r="A396" s="42">
        <v>42193</v>
      </c>
      <c r="B396" s="40">
        <v>748.96</v>
      </c>
    </row>
    <row r="397" spans="1:2">
      <c r="A397" s="42">
        <v>42194</v>
      </c>
      <c r="B397" s="40">
        <v>755.96</v>
      </c>
    </row>
    <row r="398" spans="1:2">
      <c r="A398" s="42">
        <v>42195</v>
      </c>
      <c r="B398" s="40">
        <v>768.49</v>
      </c>
    </row>
    <row r="399" spans="1:2">
      <c r="A399" s="42">
        <v>42198</v>
      </c>
      <c r="B399" s="40">
        <v>775.21</v>
      </c>
    </row>
    <row r="400" spans="1:2">
      <c r="A400" s="42">
        <v>42199</v>
      </c>
      <c r="B400" s="40">
        <v>776.98</v>
      </c>
    </row>
    <row r="401" spans="1:2">
      <c r="A401" s="42">
        <v>42200</v>
      </c>
      <c r="B401" s="40">
        <v>772.06</v>
      </c>
    </row>
    <row r="402" spans="1:2">
      <c r="A402" s="42">
        <v>42201</v>
      </c>
      <c r="B402" s="40">
        <v>780.35</v>
      </c>
    </row>
    <row r="403" spans="1:2">
      <c r="A403" s="42">
        <v>42202</v>
      </c>
      <c r="B403" s="40">
        <v>777.24</v>
      </c>
    </row>
    <row r="404" spans="1:2">
      <c r="A404" s="42">
        <v>42205</v>
      </c>
      <c r="B404" s="40">
        <v>771.1</v>
      </c>
    </row>
    <row r="405" spans="1:2">
      <c r="A405" s="42">
        <v>42206</v>
      </c>
      <c r="B405" s="40">
        <v>779.61</v>
      </c>
    </row>
    <row r="406" spans="1:2">
      <c r="A406" s="42">
        <v>42207</v>
      </c>
      <c r="B406" s="40">
        <v>767.57</v>
      </c>
    </row>
    <row r="407" spans="1:2">
      <c r="A407" s="42">
        <v>42208</v>
      </c>
      <c r="B407" s="40">
        <v>759.66</v>
      </c>
    </row>
    <row r="408" spans="1:2">
      <c r="A408" s="42">
        <v>42209</v>
      </c>
      <c r="B408" s="40">
        <v>749.95</v>
      </c>
    </row>
    <row r="409" spans="1:2">
      <c r="A409" s="42">
        <v>42212</v>
      </c>
      <c r="B409" s="40">
        <v>737.56</v>
      </c>
    </row>
    <row r="410" spans="1:2">
      <c r="A410" s="42">
        <v>42213</v>
      </c>
      <c r="B410" s="40">
        <v>738.28</v>
      </c>
    </row>
    <row r="411" spans="1:2">
      <c r="A411" s="42">
        <v>42214</v>
      </c>
      <c r="B411" s="40">
        <v>743.47</v>
      </c>
    </row>
    <row r="412" spans="1:2">
      <c r="A412" s="42">
        <v>42215</v>
      </c>
      <c r="B412" s="40">
        <v>739.44</v>
      </c>
    </row>
    <row r="413" spans="1:2">
      <c r="A413" s="42">
        <v>42216</v>
      </c>
      <c r="B413" s="40">
        <v>739.11</v>
      </c>
    </row>
    <row r="414" spans="1:2">
      <c r="A414" s="42">
        <v>42219</v>
      </c>
      <c r="B414" s="40">
        <v>734.19</v>
      </c>
    </row>
    <row r="415" spans="1:2">
      <c r="A415" s="42">
        <v>42220</v>
      </c>
      <c r="B415" s="40">
        <v>729.87</v>
      </c>
    </row>
    <row r="416" spans="1:2">
      <c r="A416" s="42">
        <v>42221</v>
      </c>
      <c r="B416" s="40">
        <v>727.56</v>
      </c>
    </row>
    <row r="417" spans="1:2">
      <c r="A417" s="42">
        <v>42222</v>
      </c>
      <c r="B417" s="40">
        <v>730.42</v>
      </c>
    </row>
    <row r="418" spans="1:2">
      <c r="A418" s="42">
        <v>42223</v>
      </c>
      <c r="B418" s="40">
        <v>727.14</v>
      </c>
    </row>
    <row r="419" spans="1:2">
      <c r="A419" s="42">
        <v>42226</v>
      </c>
      <c r="B419" s="40">
        <v>734.24</v>
      </c>
    </row>
    <row r="420" spans="1:2">
      <c r="A420" s="42">
        <v>42227</v>
      </c>
      <c r="B420" s="40">
        <v>728.51</v>
      </c>
    </row>
    <row r="421" spans="1:2">
      <c r="A421" s="42">
        <v>42228</v>
      </c>
      <c r="B421" s="40">
        <v>731.81</v>
      </c>
    </row>
    <row r="422" spans="1:2">
      <c r="A422" s="42">
        <v>42229</v>
      </c>
      <c r="B422" s="40">
        <v>738.78</v>
      </c>
    </row>
    <row r="423" spans="1:2">
      <c r="A423" s="42">
        <v>42230</v>
      </c>
      <c r="B423" s="40">
        <v>738.35</v>
      </c>
    </row>
    <row r="424" spans="1:2">
      <c r="A424" s="42">
        <v>42233</v>
      </c>
      <c r="B424" s="40">
        <v>737.86</v>
      </c>
    </row>
    <row r="425" spans="1:2">
      <c r="A425" s="42">
        <v>42234</v>
      </c>
      <c r="B425" s="40">
        <v>729.36</v>
      </c>
    </row>
    <row r="426" spans="1:2">
      <c r="A426" s="42">
        <v>42235</v>
      </c>
      <c r="B426" s="40">
        <v>718.33</v>
      </c>
    </row>
    <row r="427" spans="1:2">
      <c r="A427" s="42">
        <v>42236</v>
      </c>
      <c r="B427" s="40">
        <v>706.05</v>
      </c>
    </row>
    <row r="428" spans="1:2">
      <c r="A428" s="42">
        <v>42237</v>
      </c>
      <c r="B428" s="40">
        <v>694.42</v>
      </c>
    </row>
    <row r="429" spans="1:2">
      <c r="A429" s="42">
        <v>42240</v>
      </c>
      <c r="B429" s="40">
        <v>663.8</v>
      </c>
    </row>
    <row r="430" spans="1:2">
      <c r="A430" s="42">
        <v>42241</v>
      </c>
      <c r="B430" s="40">
        <v>666.92</v>
      </c>
    </row>
    <row r="431" spans="1:2">
      <c r="A431" s="42">
        <v>42242</v>
      </c>
      <c r="B431" s="40">
        <v>670.05</v>
      </c>
    </row>
    <row r="432" spans="1:2">
      <c r="A432" s="42">
        <v>42243</v>
      </c>
      <c r="B432" s="40">
        <v>688.42</v>
      </c>
    </row>
    <row r="433" spans="1:2">
      <c r="A433" s="42">
        <v>42244</v>
      </c>
      <c r="B433" s="40">
        <v>700.61</v>
      </c>
    </row>
    <row r="434" spans="1:2">
      <c r="A434" s="42">
        <v>42247</v>
      </c>
      <c r="B434" s="40">
        <v>695.87</v>
      </c>
    </row>
    <row r="435" spans="1:2">
      <c r="A435" s="42">
        <v>42248</v>
      </c>
      <c r="B435" s="40">
        <v>682.3</v>
      </c>
    </row>
    <row r="436" spans="1:2">
      <c r="A436" s="42">
        <v>42249</v>
      </c>
      <c r="B436" s="40">
        <v>685.21</v>
      </c>
    </row>
    <row r="437" spans="1:2">
      <c r="A437" s="42">
        <v>42250</v>
      </c>
      <c r="B437" s="40">
        <v>688.87</v>
      </c>
    </row>
    <row r="438" spans="1:2">
      <c r="A438" s="42">
        <v>42251</v>
      </c>
      <c r="B438" s="40">
        <v>683.05</v>
      </c>
    </row>
    <row r="439" spans="1:2">
      <c r="A439" s="42">
        <v>42254</v>
      </c>
      <c r="B439" s="40">
        <v>683.05</v>
      </c>
    </row>
    <row r="440" spans="1:2">
      <c r="A440" s="42">
        <v>42255</v>
      </c>
      <c r="B440" s="40">
        <v>682.02</v>
      </c>
    </row>
    <row r="441" spans="1:2">
      <c r="A441" s="42">
        <v>42256</v>
      </c>
      <c r="B441" s="40">
        <v>688.6</v>
      </c>
    </row>
    <row r="442" spans="1:2">
      <c r="A442" s="42">
        <v>42257</v>
      </c>
      <c r="B442" s="40">
        <v>686.39</v>
      </c>
    </row>
    <row r="443" spans="1:2">
      <c r="A443" s="42">
        <v>42258</v>
      </c>
      <c r="B443" s="40">
        <v>680.9</v>
      </c>
    </row>
    <row r="444" spans="1:2">
      <c r="A444" s="42">
        <v>42261</v>
      </c>
      <c r="B444" s="40">
        <v>674.72</v>
      </c>
    </row>
    <row r="445" spans="1:2">
      <c r="A445" s="42">
        <v>42262</v>
      </c>
      <c r="B445" s="40">
        <v>676.87</v>
      </c>
    </row>
    <row r="446" spans="1:2">
      <c r="A446" s="42">
        <v>42263</v>
      </c>
      <c r="B446" s="40">
        <v>683.53</v>
      </c>
    </row>
    <row r="447" spans="1:2">
      <c r="A447" s="42">
        <v>42264</v>
      </c>
      <c r="B447" s="40">
        <v>693.62</v>
      </c>
    </row>
    <row r="448" spans="1:2">
      <c r="A448" s="42">
        <v>42265</v>
      </c>
      <c r="B448" s="40">
        <v>685.96</v>
      </c>
    </row>
    <row r="449" spans="1:2">
      <c r="A449" s="42">
        <v>42268</v>
      </c>
      <c r="B449" s="40">
        <v>682.02</v>
      </c>
    </row>
    <row r="450" spans="1:2">
      <c r="A450" s="42">
        <v>42269</v>
      </c>
      <c r="B450" s="40">
        <v>671.16</v>
      </c>
    </row>
    <row r="451" spans="1:2">
      <c r="A451" s="42">
        <v>42270</v>
      </c>
      <c r="B451" s="40">
        <v>659.2</v>
      </c>
    </row>
    <row r="452" spans="1:2">
      <c r="A452" s="42">
        <v>42271</v>
      </c>
      <c r="B452" s="40">
        <v>650.38</v>
      </c>
    </row>
    <row r="453" spans="1:2">
      <c r="A453" s="42">
        <v>42272</v>
      </c>
      <c r="B453" s="40">
        <v>643.72</v>
      </c>
    </row>
    <row r="454" spans="1:2">
      <c r="A454" s="42">
        <v>42275</v>
      </c>
      <c r="B454" s="40">
        <v>626.33000000000004</v>
      </c>
    </row>
    <row r="455" spans="1:2">
      <c r="A455" s="42">
        <v>42276</v>
      </c>
      <c r="B455" s="40">
        <v>619.12</v>
      </c>
    </row>
    <row r="456" spans="1:2">
      <c r="A456" s="42">
        <v>42277</v>
      </c>
      <c r="B456" s="40">
        <v>632.54999999999995</v>
      </c>
    </row>
    <row r="457" spans="1:2">
      <c r="A457" s="42">
        <v>42278</v>
      </c>
      <c r="B457" s="40">
        <v>638.41</v>
      </c>
    </row>
    <row r="458" spans="1:2">
      <c r="A458" s="42">
        <v>42279</v>
      </c>
      <c r="B458" s="40">
        <v>650.67999999999995</v>
      </c>
    </row>
    <row r="459" spans="1:2">
      <c r="A459" s="42">
        <v>42282</v>
      </c>
      <c r="B459" s="40">
        <v>673.18</v>
      </c>
    </row>
    <row r="460" spans="1:2">
      <c r="A460" s="42">
        <v>42283</v>
      </c>
      <c r="B460" s="40">
        <v>679.98</v>
      </c>
    </row>
    <row r="461" spans="1:2">
      <c r="A461" s="42">
        <v>42284</v>
      </c>
      <c r="B461" s="40">
        <v>699.31</v>
      </c>
    </row>
    <row r="462" spans="1:2">
      <c r="A462" s="42">
        <v>42285</v>
      </c>
      <c r="B462" s="40">
        <v>703.66</v>
      </c>
    </row>
    <row r="463" spans="1:2">
      <c r="A463" s="42">
        <v>42286</v>
      </c>
      <c r="B463" s="40">
        <v>711.61</v>
      </c>
    </row>
    <row r="464" spans="1:2">
      <c r="A464" s="42">
        <v>42289</v>
      </c>
      <c r="B464" s="40">
        <v>706.06</v>
      </c>
    </row>
    <row r="465" spans="1:2">
      <c r="A465" s="42">
        <v>42290</v>
      </c>
      <c r="B465" s="40">
        <v>698.46</v>
      </c>
    </row>
    <row r="466" spans="1:2">
      <c r="A466" s="42">
        <v>42291</v>
      </c>
      <c r="B466" s="40">
        <v>696.33</v>
      </c>
    </row>
    <row r="467" spans="1:2">
      <c r="A467" s="42">
        <v>42292</v>
      </c>
      <c r="B467" s="40">
        <v>698.02</v>
      </c>
    </row>
    <row r="468" spans="1:2">
      <c r="A468" s="42">
        <v>42293</v>
      </c>
      <c r="B468" s="40">
        <v>695.46</v>
      </c>
    </row>
    <row r="469" spans="1:2">
      <c r="A469" s="42">
        <v>42296</v>
      </c>
      <c r="B469" s="40">
        <v>689.62</v>
      </c>
    </row>
    <row r="470" spans="1:2">
      <c r="A470" s="42">
        <v>42297</v>
      </c>
      <c r="B470" s="40">
        <v>691.85</v>
      </c>
    </row>
    <row r="471" spans="1:2">
      <c r="A471" s="42">
        <v>42298</v>
      </c>
      <c r="B471" s="40">
        <v>688.19</v>
      </c>
    </row>
    <row r="472" spans="1:2">
      <c r="A472" s="42">
        <v>42299</v>
      </c>
      <c r="B472" s="40">
        <v>687.24</v>
      </c>
    </row>
    <row r="473" spans="1:2">
      <c r="A473" s="42">
        <v>42300</v>
      </c>
      <c r="B473" s="40">
        <v>681.94</v>
      </c>
    </row>
    <row r="474" spans="1:2">
      <c r="A474" s="42">
        <v>42303</v>
      </c>
      <c r="B474" s="40">
        <v>672.28</v>
      </c>
    </row>
    <row r="475" spans="1:2">
      <c r="A475" s="42">
        <v>42304</v>
      </c>
      <c r="B475" s="40">
        <v>657.46</v>
      </c>
    </row>
    <row r="476" spans="1:2">
      <c r="A476" s="42">
        <v>42305</v>
      </c>
      <c r="B476" s="40">
        <v>667.28</v>
      </c>
    </row>
    <row r="477" spans="1:2">
      <c r="A477" s="42">
        <v>42306</v>
      </c>
      <c r="B477" s="40">
        <v>661.92</v>
      </c>
    </row>
    <row r="478" spans="1:2">
      <c r="A478" s="42">
        <v>42307</v>
      </c>
      <c r="B478" s="40">
        <v>668.66</v>
      </c>
    </row>
    <row r="479" spans="1:2">
      <c r="A479" s="42">
        <v>42310</v>
      </c>
      <c r="B479" s="40">
        <v>668.69</v>
      </c>
    </row>
    <row r="480" spans="1:2">
      <c r="A480" s="42">
        <v>42311</v>
      </c>
      <c r="B480" s="40">
        <v>665.49</v>
      </c>
    </row>
    <row r="481" spans="1:2">
      <c r="A481" s="42">
        <v>42312</v>
      </c>
      <c r="B481" s="40">
        <v>661.36</v>
      </c>
    </row>
    <row r="482" spans="1:2">
      <c r="A482" s="42">
        <v>42313</v>
      </c>
      <c r="B482" s="40">
        <v>657.77</v>
      </c>
    </row>
    <row r="483" spans="1:2">
      <c r="A483" s="42">
        <v>42314</v>
      </c>
      <c r="B483" s="40">
        <v>661.55</v>
      </c>
    </row>
    <row r="484" spans="1:2">
      <c r="A484" s="42">
        <v>42317</v>
      </c>
      <c r="B484" s="40">
        <v>651.79999999999995</v>
      </c>
    </row>
    <row r="485" spans="1:2">
      <c r="A485" s="42">
        <v>42318</v>
      </c>
      <c r="B485" s="40">
        <v>642.45000000000005</v>
      </c>
    </row>
    <row r="486" spans="1:2">
      <c r="A486" s="42">
        <v>42319</v>
      </c>
      <c r="B486" s="40">
        <v>639.37</v>
      </c>
    </row>
    <row r="487" spans="1:2">
      <c r="A487" s="42">
        <v>42320</v>
      </c>
      <c r="B487" s="40">
        <v>631.67999999999995</v>
      </c>
    </row>
    <row r="488" spans="1:2">
      <c r="A488" s="42">
        <v>42321</v>
      </c>
      <c r="B488" s="40">
        <v>632.04999999999995</v>
      </c>
    </row>
    <row r="489" spans="1:2">
      <c r="A489" s="42">
        <v>42324</v>
      </c>
      <c r="B489" s="40">
        <v>637.70000000000005</v>
      </c>
    </row>
    <row r="490" spans="1:2">
      <c r="A490" s="42">
        <v>42325</v>
      </c>
      <c r="B490" s="40">
        <v>632.17999999999995</v>
      </c>
    </row>
    <row r="491" spans="1:2">
      <c r="A491" s="42">
        <v>42326</v>
      </c>
      <c r="B491" s="40">
        <v>632.29999999999995</v>
      </c>
    </row>
    <row r="492" spans="1:2">
      <c r="A492" s="42">
        <v>42327</v>
      </c>
      <c r="B492" s="40">
        <v>634</v>
      </c>
    </row>
    <row r="493" spans="1:2">
      <c r="A493" s="42">
        <v>42328</v>
      </c>
      <c r="B493" s="40">
        <v>626.85</v>
      </c>
    </row>
    <row r="494" spans="1:2">
      <c r="A494" s="42">
        <v>42331</v>
      </c>
      <c r="B494" s="40">
        <v>623.02</v>
      </c>
    </row>
    <row r="495" spans="1:2">
      <c r="A495" s="42">
        <v>42332</v>
      </c>
      <c r="B495" s="40">
        <v>631.92999999999995</v>
      </c>
    </row>
    <row r="496" spans="1:2">
      <c r="A496" s="42">
        <v>42333</v>
      </c>
      <c r="B496" s="40">
        <v>632.47</v>
      </c>
    </row>
    <row r="497" spans="1:2">
      <c r="A497" s="42">
        <v>42334</v>
      </c>
      <c r="B497" s="40">
        <v>632.47</v>
      </c>
    </row>
    <row r="498" spans="1:2">
      <c r="A498" s="42">
        <v>42335</v>
      </c>
      <c r="B498" s="40">
        <v>638.69000000000005</v>
      </c>
    </row>
    <row r="499" spans="1:2">
      <c r="A499" s="42">
        <v>42338</v>
      </c>
      <c r="B499" s="40">
        <v>638.41</v>
      </c>
    </row>
    <row r="500" spans="1:2">
      <c r="A500" s="42">
        <v>42339</v>
      </c>
      <c r="B500" s="40">
        <v>637.45000000000005</v>
      </c>
    </row>
    <row r="501" spans="1:2">
      <c r="A501" s="42">
        <v>42340</v>
      </c>
      <c r="B501" s="40">
        <v>621.58000000000004</v>
      </c>
    </row>
    <row r="502" spans="1:2">
      <c r="A502" s="42">
        <v>42341</v>
      </c>
      <c r="B502" s="40">
        <v>615.95000000000005</v>
      </c>
    </row>
    <row r="503" spans="1:2">
      <c r="A503" s="42">
        <v>42342</v>
      </c>
      <c r="B503" s="40">
        <v>607.39</v>
      </c>
    </row>
    <row r="504" spans="1:2">
      <c r="A504" s="42">
        <v>42345</v>
      </c>
      <c r="B504" s="40">
        <v>589.20000000000005</v>
      </c>
    </row>
    <row r="505" spans="1:2">
      <c r="A505" s="42">
        <v>42346</v>
      </c>
      <c r="B505" s="40">
        <v>582.66999999999996</v>
      </c>
    </row>
    <row r="506" spans="1:2">
      <c r="A506" s="42">
        <v>42347</v>
      </c>
      <c r="B506" s="40">
        <v>592.29</v>
      </c>
    </row>
    <row r="507" spans="1:2">
      <c r="A507" s="42">
        <v>42348</v>
      </c>
      <c r="B507" s="40">
        <v>584.82000000000005</v>
      </c>
    </row>
    <row r="508" spans="1:2">
      <c r="A508" s="42">
        <v>42349</v>
      </c>
      <c r="B508" s="40">
        <v>570.9</v>
      </c>
    </row>
    <row r="509" spans="1:2">
      <c r="A509" s="42">
        <v>42352</v>
      </c>
      <c r="B509" s="40">
        <v>555.63</v>
      </c>
    </row>
    <row r="510" spans="1:2">
      <c r="A510" s="42">
        <v>42353</v>
      </c>
      <c r="B510" s="40">
        <v>555.05999999999995</v>
      </c>
    </row>
    <row r="511" spans="1:2">
      <c r="A511" s="42">
        <v>42354</v>
      </c>
      <c r="B511" s="40">
        <v>557.42999999999995</v>
      </c>
    </row>
    <row r="512" spans="1:2">
      <c r="A512" s="42">
        <v>42355</v>
      </c>
      <c r="B512" s="40">
        <v>516.5</v>
      </c>
    </row>
    <row r="513" spans="1:2">
      <c r="A513" s="42">
        <v>42356</v>
      </c>
      <c r="B513" s="40">
        <v>518.63</v>
      </c>
    </row>
    <row r="514" spans="1:2">
      <c r="A514" s="42">
        <v>42359</v>
      </c>
      <c r="B514" s="40">
        <v>526.52</v>
      </c>
    </row>
    <row r="515" spans="1:2">
      <c r="A515" s="42">
        <v>42360</v>
      </c>
      <c r="B515" s="40">
        <v>532.65</v>
      </c>
    </row>
    <row r="516" spans="1:2">
      <c r="A516" s="42">
        <v>42361</v>
      </c>
      <c r="B516" s="40">
        <v>548</v>
      </c>
    </row>
    <row r="517" spans="1:2">
      <c r="A517" s="42">
        <v>42362</v>
      </c>
      <c r="B517" s="40">
        <v>555.54999999999995</v>
      </c>
    </row>
    <row r="518" spans="1:2">
      <c r="A518" s="42">
        <v>42363</v>
      </c>
      <c r="B518" s="40">
        <v>555.54999999999995</v>
      </c>
    </row>
    <row r="519" spans="1:2">
      <c r="A519" s="42">
        <v>42366</v>
      </c>
      <c r="B519" s="40">
        <v>552.38</v>
      </c>
    </row>
    <row r="520" spans="1:2">
      <c r="A520" s="42">
        <v>42367</v>
      </c>
      <c r="B520" s="40">
        <v>547.49</v>
      </c>
    </row>
    <row r="521" spans="1:2">
      <c r="A521" s="42">
        <v>42368</v>
      </c>
      <c r="B521" s="40">
        <v>547.41</v>
      </c>
    </row>
    <row r="522" spans="1:2">
      <c r="A522" s="42">
        <v>42369</v>
      </c>
      <c r="B522" s="40">
        <v>553.61</v>
      </c>
    </row>
    <row r="523" spans="1:2">
      <c r="A523" s="42">
        <v>42370</v>
      </c>
      <c r="B523" s="40">
        <v>553.61</v>
      </c>
    </row>
    <row r="524" spans="1:2">
      <c r="A524" s="42">
        <v>42373</v>
      </c>
      <c r="B524" s="40">
        <v>545.67999999999995</v>
      </c>
    </row>
    <row r="525" spans="1:2">
      <c r="A525" s="42">
        <v>42374</v>
      </c>
      <c r="B525" s="40">
        <v>537.38</v>
      </c>
    </row>
    <row r="526" spans="1:2">
      <c r="A526" s="42">
        <v>42375</v>
      </c>
      <c r="B526" s="40">
        <v>525.21</v>
      </c>
    </row>
    <row r="527" spans="1:2">
      <c r="A527" s="42">
        <v>42376</v>
      </c>
      <c r="B527" s="40">
        <v>499.39</v>
      </c>
    </row>
    <row r="528" spans="1:2">
      <c r="A528" s="42">
        <v>42377</v>
      </c>
      <c r="B528" s="40">
        <v>495.03</v>
      </c>
    </row>
    <row r="529" spans="1:2">
      <c r="A529" s="42">
        <v>42380</v>
      </c>
      <c r="B529" s="40">
        <v>483.33</v>
      </c>
    </row>
    <row r="530" spans="1:2">
      <c r="A530" s="42">
        <v>42381</v>
      </c>
      <c r="B530" s="40">
        <v>467.39</v>
      </c>
    </row>
    <row r="531" spans="1:2">
      <c r="A531" s="42">
        <v>42382</v>
      </c>
      <c r="B531" s="40">
        <v>459.59</v>
      </c>
    </row>
    <row r="532" spans="1:2">
      <c r="A532" s="42">
        <v>42383</v>
      </c>
      <c r="B532" s="40">
        <v>465.13</v>
      </c>
    </row>
    <row r="533" spans="1:2">
      <c r="A533" s="42">
        <v>42384</v>
      </c>
      <c r="B533" s="40">
        <v>450.99</v>
      </c>
    </row>
    <row r="534" spans="1:2">
      <c r="A534" s="42">
        <v>42387</v>
      </c>
      <c r="B534" s="40">
        <v>450.99</v>
      </c>
    </row>
    <row r="535" spans="1:2">
      <c r="A535" s="42">
        <v>42388</v>
      </c>
      <c r="B535" s="40">
        <v>450.77</v>
      </c>
    </row>
    <row r="536" spans="1:2">
      <c r="A536" s="42">
        <v>42389</v>
      </c>
      <c r="B536" s="40">
        <v>435.85</v>
      </c>
    </row>
    <row r="537" spans="1:2">
      <c r="A537" s="42">
        <v>42390</v>
      </c>
      <c r="B537" s="40">
        <v>446.38</v>
      </c>
    </row>
    <row r="538" spans="1:2">
      <c r="A538" s="42">
        <v>42391</v>
      </c>
      <c r="B538" s="40">
        <v>475.05</v>
      </c>
    </row>
    <row r="539" spans="1:2">
      <c r="A539" s="42">
        <v>42394</v>
      </c>
      <c r="B539" s="40">
        <v>467.97</v>
      </c>
    </row>
    <row r="540" spans="1:2">
      <c r="A540" s="42">
        <v>42395</v>
      </c>
      <c r="B540" s="40">
        <v>473.22</v>
      </c>
    </row>
    <row r="541" spans="1:2">
      <c r="A541" s="42">
        <v>42396</v>
      </c>
      <c r="B541" s="40">
        <v>475.06</v>
      </c>
    </row>
    <row r="542" spans="1:2">
      <c r="A542" s="42">
        <v>42397</v>
      </c>
      <c r="B542" s="40">
        <v>483.22</v>
      </c>
    </row>
    <row r="543" spans="1:2">
      <c r="A543" s="42">
        <v>42398</v>
      </c>
      <c r="B543" s="40">
        <v>490.67</v>
      </c>
    </row>
    <row r="544" spans="1:2">
      <c r="A544" s="42">
        <v>42401</v>
      </c>
      <c r="B544" s="40">
        <v>488.71</v>
      </c>
    </row>
    <row r="545" spans="1:2">
      <c r="A545" s="42">
        <v>42402</v>
      </c>
      <c r="B545" s="40">
        <v>469.44</v>
      </c>
    </row>
    <row r="546" spans="1:2">
      <c r="A546" s="42">
        <v>42403</v>
      </c>
      <c r="B546" s="40">
        <v>466.92</v>
      </c>
    </row>
    <row r="547" spans="1:2">
      <c r="A547" s="42">
        <v>42404</v>
      </c>
      <c r="B547" s="40">
        <v>475.74</v>
      </c>
    </row>
    <row r="548" spans="1:2">
      <c r="A548" s="42">
        <v>42405</v>
      </c>
      <c r="B548" s="40">
        <v>475.2</v>
      </c>
    </row>
    <row r="549" spans="1:2">
      <c r="A549" s="42">
        <v>42408</v>
      </c>
      <c r="B549" s="40">
        <v>464.55</v>
      </c>
    </row>
    <row r="550" spans="1:2">
      <c r="A550" s="42">
        <v>42409</v>
      </c>
      <c r="B550" s="40">
        <v>444.45</v>
      </c>
    </row>
    <row r="551" spans="1:2">
      <c r="A551" s="42">
        <v>42410</v>
      </c>
      <c r="B551" s="40">
        <v>435.63</v>
      </c>
    </row>
    <row r="552" spans="1:2">
      <c r="A552" s="42">
        <v>42411</v>
      </c>
      <c r="B552" s="40">
        <v>423.61</v>
      </c>
    </row>
    <row r="553" spans="1:2">
      <c r="A553" s="42">
        <v>42412</v>
      </c>
      <c r="B553" s="40">
        <v>433.58</v>
      </c>
    </row>
    <row r="554" spans="1:2">
      <c r="A554" s="42">
        <v>42415</v>
      </c>
      <c r="B554" s="40">
        <v>433.58</v>
      </c>
    </row>
    <row r="555" spans="1:2">
      <c r="A555" s="42">
        <v>42416</v>
      </c>
      <c r="B555" s="40">
        <v>453.48</v>
      </c>
    </row>
    <row r="556" spans="1:2">
      <c r="A556" s="42">
        <v>42417</v>
      </c>
      <c r="B556" s="40">
        <v>466.16</v>
      </c>
    </row>
    <row r="557" spans="1:2">
      <c r="A557" s="42">
        <v>42418</v>
      </c>
      <c r="B557" s="40">
        <v>466.21</v>
      </c>
    </row>
    <row r="558" spans="1:2">
      <c r="A558" s="42">
        <v>42419</v>
      </c>
      <c r="B558" s="40">
        <v>459.73</v>
      </c>
    </row>
    <row r="559" spans="1:2">
      <c r="A559" s="42">
        <v>42422</v>
      </c>
      <c r="B559" s="40">
        <v>468.76</v>
      </c>
    </row>
    <row r="560" spans="1:2">
      <c r="A560" s="42">
        <v>42423</v>
      </c>
      <c r="B560" s="40">
        <v>460.2</v>
      </c>
    </row>
    <row r="561" spans="1:2">
      <c r="A561" s="42">
        <v>42424</v>
      </c>
      <c r="B561" s="40">
        <v>454.21</v>
      </c>
    </row>
    <row r="562" spans="1:2">
      <c r="A562" s="42">
        <v>42425</v>
      </c>
      <c r="B562" s="40">
        <v>457.02</v>
      </c>
    </row>
    <row r="563" spans="1:2">
      <c r="A563" s="42">
        <v>42426</v>
      </c>
      <c r="B563" s="40">
        <v>466.01</v>
      </c>
    </row>
    <row r="564" spans="1:2">
      <c r="A564" s="42">
        <v>42429</v>
      </c>
      <c r="B564" s="40">
        <v>470.98</v>
      </c>
    </row>
    <row r="565" spans="1:2">
      <c r="A565" s="42">
        <v>42430</v>
      </c>
      <c r="B565" s="40">
        <v>473.61</v>
      </c>
    </row>
    <row r="566" spans="1:2">
      <c r="A566" s="42">
        <v>42431</v>
      </c>
      <c r="B566" s="40">
        <v>484.2</v>
      </c>
    </row>
    <row r="567" spans="1:2">
      <c r="A567" s="42">
        <v>42432</v>
      </c>
      <c r="B567" s="40">
        <v>499.18</v>
      </c>
    </row>
    <row r="568" spans="1:2">
      <c r="A568" s="42">
        <v>42433</v>
      </c>
      <c r="B568" s="40">
        <v>511.13</v>
      </c>
    </row>
    <row r="569" spans="1:2">
      <c r="A569" s="42">
        <v>42436</v>
      </c>
      <c r="B569" s="40">
        <v>522.42999999999995</v>
      </c>
    </row>
    <row r="570" spans="1:2">
      <c r="A570" s="42">
        <v>42437</v>
      </c>
      <c r="B570" s="40">
        <v>500.79</v>
      </c>
    </row>
    <row r="571" spans="1:2">
      <c r="A571" s="42">
        <v>42438</v>
      </c>
      <c r="B571" s="40">
        <v>499.45</v>
      </c>
    </row>
    <row r="572" spans="1:2">
      <c r="A572" s="42">
        <v>42439</v>
      </c>
      <c r="B572" s="40">
        <v>494.8</v>
      </c>
    </row>
    <row r="573" spans="1:2">
      <c r="A573" s="42">
        <v>42440</v>
      </c>
      <c r="B573" s="40">
        <v>504.53</v>
      </c>
    </row>
    <row r="574" spans="1:2">
      <c r="A574" s="42">
        <v>42443</v>
      </c>
      <c r="B574" s="40">
        <v>510.98</v>
      </c>
    </row>
    <row r="575" spans="1:2">
      <c r="A575" s="42">
        <v>42444</v>
      </c>
      <c r="B575" s="40">
        <v>503.43</v>
      </c>
    </row>
    <row r="576" spans="1:2">
      <c r="A576" s="42">
        <v>42445</v>
      </c>
      <c r="B576" s="40">
        <v>512.20000000000005</v>
      </c>
    </row>
    <row r="577" spans="1:2">
      <c r="A577" s="42">
        <v>42446</v>
      </c>
      <c r="B577" s="40">
        <v>524.27</v>
      </c>
    </row>
    <row r="578" spans="1:2">
      <c r="A578" s="42">
        <v>42447</v>
      </c>
      <c r="B578" s="40">
        <v>526.27</v>
      </c>
    </row>
    <row r="579" spans="1:2">
      <c r="A579" s="42">
        <v>42450</v>
      </c>
      <c r="B579" s="40">
        <v>516.51</v>
      </c>
    </row>
    <row r="580" spans="1:2">
      <c r="A580" s="42">
        <v>42451</v>
      </c>
      <c r="B580" s="40">
        <v>517.16</v>
      </c>
    </row>
    <row r="581" spans="1:2">
      <c r="A581" s="42">
        <v>42452</v>
      </c>
      <c r="B581" s="40">
        <v>499.36</v>
      </c>
    </row>
    <row r="582" spans="1:2">
      <c r="A582" s="42">
        <v>42453</v>
      </c>
      <c r="B582" s="40">
        <v>500</v>
      </c>
    </row>
    <row r="583" spans="1:2">
      <c r="A583" s="42">
        <v>42454</v>
      </c>
      <c r="B583" s="40">
        <v>500</v>
      </c>
    </row>
    <row r="584" spans="1:2">
      <c r="A584" s="42">
        <v>42457</v>
      </c>
      <c r="B584" s="40">
        <v>497.08</v>
      </c>
    </row>
    <row r="585" spans="1:2">
      <c r="A585" s="42">
        <v>42458</v>
      </c>
      <c r="B585" s="40">
        <v>495.2</v>
      </c>
    </row>
    <row r="586" spans="1:2">
      <c r="A586" s="42">
        <v>42459</v>
      </c>
      <c r="B586" s="40">
        <v>502.31</v>
      </c>
    </row>
    <row r="587" spans="1:2">
      <c r="A587" s="42">
        <v>42460</v>
      </c>
      <c r="B587" s="40">
        <v>502.74</v>
      </c>
    </row>
    <row r="588" spans="1:2">
      <c r="A588" s="42">
        <v>42461</v>
      </c>
      <c r="B588" s="40">
        <v>491.97</v>
      </c>
    </row>
    <row r="589" spans="1:2">
      <c r="A589" s="42">
        <v>42464</v>
      </c>
      <c r="B589" s="40">
        <v>489</v>
      </c>
    </row>
    <row r="590" spans="1:2">
      <c r="A590" s="42">
        <v>42465</v>
      </c>
      <c r="B590" s="40">
        <v>480.37</v>
      </c>
    </row>
    <row r="591" spans="1:2">
      <c r="A591" s="42">
        <v>42466</v>
      </c>
      <c r="B591" s="40">
        <v>485.22</v>
      </c>
    </row>
    <row r="592" spans="1:2">
      <c r="A592" s="42">
        <v>42467</v>
      </c>
      <c r="B592" s="40">
        <v>485.82</v>
      </c>
    </row>
    <row r="593" spans="1:2">
      <c r="A593" s="42">
        <v>42468</v>
      </c>
      <c r="B593" s="40">
        <v>500.05</v>
      </c>
    </row>
    <row r="594" spans="1:2">
      <c r="A594" s="42">
        <v>42471</v>
      </c>
      <c r="B594" s="40">
        <v>509.33</v>
      </c>
    </row>
    <row r="595" spans="1:2">
      <c r="A595" s="42">
        <v>42472</v>
      </c>
      <c r="B595" s="40">
        <v>514.47</v>
      </c>
    </row>
    <row r="596" spans="1:2">
      <c r="A596" s="42">
        <v>42473</v>
      </c>
      <c r="B596" s="40">
        <v>530.08000000000004</v>
      </c>
    </row>
    <row r="597" spans="1:2">
      <c r="A597" s="42">
        <v>42474</v>
      </c>
      <c r="B597" s="40">
        <v>532.14</v>
      </c>
    </row>
    <row r="598" spans="1:2">
      <c r="A598" s="42">
        <v>42475</v>
      </c>
      <c r="B598" s="40">
        <v>531.20000000000005</v>
      </c>
    </row>
    <row r="599" spans="1:2">
      <c r="A599" s="42">
        <v>42478</v>
      </c>
      <c r="B599" s="40">
        <v>532.97</v>
      </c>
    </row>
    <row r="600" spans="1:2">
      <c r="A600" s="42">
        <v>42479</v>
      </c>
      <c r="B600" s="40">
        <v>547.69000000000005</v>
      </c>
    </row>
    <row r="601" spans="1:2">
      <c r="A601" s="42">
        <v>42480</v>
      </c>
      <c r="B601" s="40">
        <v>554.11</v>
      </c>
    </row>
    <row r="602" spans="1:2">
      <c r="A602" s="42">
        <v>42481</v>
      </c>
      <c r="B602" s="40">
        <v>558.44000000000005</v>
      </c>
    </row>
    <row r="603" spans="1:2">
      <c r="A603" s="42">
        <v>42482</v>
      </c>
      <c r="B603" s="40">
        <v>563.37</v>
      </c>
    </row>
    <row r="604" spans="1:2">
      <c r="A604" s="42">
        <v>42485</v>
      </c>
      <c r="B604" s="40">
        <v>555.66</v>
      </c>
    </row>
    <row r="605" spans="1:2">
      <c r="A605" s="42">
        <v>42486</v>
      </c>
      <c r="B605" s="40">
        <v>548.66</v>
      </c>
    </row>
    <row r="606" spans="1:2">
      <c r="A606" s="42">
        <v>42487</v>
      </c>
      <c r="B606" s="40">
        <v>546.36</v>
      </c>
    </row>
    <row r="607" spans="1:2">
      <c r="A607" s="42">
        <v>42488</v>
      </c>
      <c r="B607" s="40">
        <v>537.21</v>
      </c>
    </row>
    <row r="608" spans="1:2">
      <c r="A608" s="42">
        <v>42489</v>
      </c>
      <c r="B608" s="40">
        <v>534.69000000000005</v>
      </c>
    </row>
    <row r="609" spans="1:2">
      <c r="A609" s="42">
        <v>42492</v>
      </c>
      <c r="B609" s="40">
        <v>527.14</v>
      </c>
    </row>
    <row r="610" spans="1:2">
      <c r="A610" s="42">
        <v>42493</v>
      </c>
      <c r="B610" s="40">
        <v>513.91</v>
      </c>
    </row>
    <row r="611" spans="1:2">
      <c r="A611" s="42">
        <v>42494</v>
      </c>
      <c r="B611" s="40">
        <v>516.58000000000004</v>
      </c>
    </row>
    <row r="612" spans="1:2">
      <c r="A612" s="42">
        <v>42495</v>
      </c>
      <c r="B612" s="40">
        <v>507.81</v>
      </c>
    </row>
    <row r="613" spans="1:2">
      <c r="A613" s="42">
        <v>42496</v>
      </c>
      <c r="B613" s="40">
        <v>507.04</v>
      </c>
    </row>
    <row r="614" spans="1:2">
      <c r="A614" s="42">
        <v>42499</v>
      </c>
      <c r="B614" s="40">
        <v>500.29</v>
      </c>
    </row>
    <row r="615" spans="1:2">
      <c r="A615" s="42">
        <v>42500</v>
      </c>
      <c r="B615" s="40">
        <v>502.76</v>
      </c>
    </row>
    <row r="616" spans="1:2">
      <c r="A616" s="42">
        <v>42501</v>
      </c>
      <c r="B616" s="40">
        <v>506.09</v>
      </c>
    </row>
    <row r="617" spans="1:2">
      <c r="A617" s="42">
        <v>42502</v>
      </c>
      <c r="B617" s="40">
        <v>499.67</v>
      </c>
    </row>
    <row r="618" spans="1:2">
      <c r="A618" s="42">
        <v>42503</v>
      </c>
      <c r="B618" s="40">
        <v>490.98</v>
      </c>
    </row>
    <row r="619" spans="1:2">
      <c r="A619" s="42">
        <v>42506</v>
      </c>
      <c r="B619" s="40">
        <v>497.44</v>
      </c>
    </row>
    <row r="620" spans="1:2">
      <c r="A620" s="42">
        <v>42507</v>
      </c>
      <c r="B620" s="40">
        <v>504.73</v>
      </c>
    </row>
    <row r="621" spans="1:2">
      <c r="A621" s="42">
        <v>42508</v>
      </c>
      <c r="B621" s="40">
        <v>498.99</v>
      </c>
    </row>
    <row r="622" spans="1:2">
      <c r="A622" s="42">
        <v>42509</v>
      </c>
      <c r="B622" s="40">
        <v>494.31</v>
      </c>
    </row>
    <row r="623" spans="1:2">
      <c r="A623" s="42">
        <v>42510</v>
      </c>
      <c r="B623" s="40">
        <v>498.65</v>
      </c>
    </row>
    <row r="624" spans="1:2">
      <c r="A624" s="42">
        <v>42513</v>
      </c>
      <c r="B624" s="40">
        <v>495.44</v>
      </c>
    </row>
    <row r="625" spans="1:2">
      <c r="A625" s="42">
        <v>42514</v>
      </c>
      <c r="B625" s="40">
        <v>493.2</v>
      </c>
    </row>
    <row r="626" spans="1:2">
      <c r="A626" s="42">
        <v>42515</v>
      </c>
      <c r="B626" s="40">
        <v>502.48</v>
      </c>
    </row>
    <row r="627" spans="1:2">
      <c r="A627" s="42">
        <v>42516</v>
      </c>
      <c r="B627" s="40">
        <v>501.58</v>
      </c>
    </row>
    <row r="628" spans="1:2">
      <c r="A628" s="42">
        <v>42517</v>
      </c>
      <c r="B628" s="40">
        <v>503.13</v>
      </c>
    </row>
    <row r="629" spans="1:2">
      <c r="A629" s="42">
        <v>42520</v>
      </c>
      <c r="B629" s="40">
        <v>503.13</v>
      </c>
    </row>
    <row r="630" spans="1:2">
      <c r="A630" s="42">
        <v>42521</v>
      </c>
      <c r="B630" s="40">
        <v>511.01</v>
      </c>
    </row>
    <row r="631" spans="1:2">
      <c r="A631" s="42">
        <v>42522</v>
      </c>
      <c r="B631" s="40">
        <v>509.45</v>
      </c>
    </row>
    <row r="632" spans="1:2">
      <c r="A632" s="42">
        <v>42523</v>
      </c>
      <c r="B632" s="40">
        <v>507.43</v>
      </c>
    </row>
    <row r="633" spans="1:2">
      <c r="A633" s="42">
        <v>42524</v>
      </c>
      <c r="B633" s="40">
        <v>507.43</v>
      </c>
    </row>
    <row r="634" spans="1:2">
      <c r="A634" s="42">
        <v>42527</v>
      </c>
      <c r="B634" s="40">
        <v>514.64</v>
      </c>
    </row>
    <row r="635" spans="1:2">
      <c r="A635" s="42">
        <v>42528</v>
      </c>
      <c r="B635" s="40">
        <v>522.92999999999995</v>
      </c>
    </row>
    <row r="636" spans="1:2">
      <c r="A636" s="42">
        <v>42529</v>
      </c>
      <c r="B636" s="40">
        <v>526.29</v>
      </c>
    </row>
    <row r="637" spans="1:2">
      <c r="A637" s="42">
        <v>42530</v>
      </c>
      <c r="B637" s="40">
        <v>516.39</v>
      </c>
    </row>
    <row r="638" spans="1:2">
      <c r="A638" s="42">
        <v>42531</v>
      </c>
      <c r="B638" s="40">
        <v>499.52</v>
      </c>
    </row>
    <row r="639" spans="1:2">
      <c r="A639" s="42">
        <v>42534</v>
      </c>
      <c r="B639" s="40">
        <v>483.79</v>
      </c>
    </row>
    <row r="640" spans="1:2">
      <c r="A640" s="42">
        <v>42535</v>
      </c>
      <c r="B640" s="40">
        <v>469.26</v>
      </c>
    </row>
    <row r="641" spans="1:2">
      <c r="A641" s="42">
        <v>42536</v>
      </c>
      <c r="B641" s="40">
        <v>471.57</v>
      </c>
    </row>
    <row r="642" spans="1:2">
      <c r="A642" s="42">
        <v>42537</v>
      </c>
      <c r="B642" s="40">
        <v>461.52</v>
      </c>
    </row>
    <row r="643" spans="1:2">
      <c r="A643" s="42">
        <v>42538</v>
      </c>
      <c r="B643" s="40">
        <v>470.81</v>
      </c>
    </row>
    <row r="644" spans="1:2">
      <c r="A644" s="42">
        <v>42541</v>
      </c>
      <c r="B644" s="40">
        <v>479.66</v>
      </c>
    </row>
    <row r="645" spans="1:2">
      <c r="A645" s="42">
        <v>42542</v>
      </c>
      <c r="B645" s="40">
        <v>479.58</v>
      </c>
    </row>
    <row r="646" spans="1:2">
      <c r="A646" s="42">
        <v>42543</v>
      </c>
      <c r="B646" s="40">
        <v>477.43</v>
      </c>
    </row>
    <row r="647" spans="1:2">
      <c r="A647" s="42">
        <v>42544</v>
      </c>
      <c r="B647" s="40">
        <v>497.7</v>
      </c>
    </row>
    <row r="648" spans="1:2">
      <c r="A648" s="42">
        <v>42545</v>
      </c>
      <c r="B648" s="40">
        <v>479.99</v>
      </c>
    </row>
    <row r="649" spans="1:2">
      <c r="A649" s="42">
        <v>42548</v>
      </c>
      <c r="B649" s="40">
        <v>453.79</v>
      </c>
    </row>
    <row r="650" spans="1:2">
      <c r="A650" s="42">
        <v>42549</v>
      </c>
      <c r="B650" s="40">
        <v>465.4</v>
      </c>
    </row>
    <row r="651" spans="1:2">
      <c r="A651" s="42">
        <v>42550</v>
      </c>
      <c r="B651" s="40">
        <v>478.12</v>
      </c>
    </row>
    <row r="652" spans="1:2">
      <c r="A652" s="42">
        <v>42551</v>
      </c>
      <c r="B652" s="40">
        <v>476.38</v>
      </c>
    </row>
    <row r="653" spans="1:2">
      <c r="A653" s="42">
        <v>42552</v>
      </c>
      <c r="B653" s="40">
        <v>483</v>
      </c>
    </row>
    <row r="654" spans="1:2">
      <c r="A654" s="42">
        <v>42555</v>
      </c>
      <c r="B654" s="40">
        <v>483</v>
      </c>
    </row>
    <row r="655" spans="1:2">
      <c r="A655" s="42">
        <v>42556</v>
      </c>
      <c r="B655" s="40">
        <v>469.07</v>
      </c>
    </row>
    <row r="656" spans="1:2">
      <c r="A656" s="42">
        <v>42557</v>
      </c>
      <c r="B656" s="40">
        <v>465.16</v>
      </c>
    </row>
    <row r="657" spans="1:2">
      <c r="A657" s="42">
        <v>42558</v>
      </c>
      <c r="B657" s="40">
        <v>462.97</v>
      </c>
    </row>
    <row r="658" spans="1:2">
      <c r="A658" s="42">
        <v>42559</v>
      </c>
      <c r="B658" s="40">
        <v>468.86</v>
      </c>
    </row>
    <row r="659" spans="1:2">
      <c r="A659" s="42">
        <v>42562</v>
      </c>
      <c r="B659" s="40">
        <v>476.03</v>
      </c>
    </row>
    <row r="660" spans="1:2">
      <c r="A660" s="42">
        <v>42563</v>
      </c>
      <c r="B660" s="40">
        <v>485.94</v>
      </c>
    </row>
    <row r="661" spans="1:2">
      <c r="A661" s="42">
        <v>42564</v>
      </c>
      <c r="B661" s="40">
        <v>484.4</v>
      </c>
    </row>
    <row r="662" spans="1:2">
      <c r="A662" s="42">
        <v>42565</v>
      </c>
      <c r="B662" s="40">
        <v>483.73</v>
      </c>
    </row>
    <row r="663" spans="1:2">
      <c r="A663" s="42">
        <v>42566</v>
      </c>
      <c r="B663" s="40">
        <v>483.77</v>
      </c>
    </row>
    <row r="664" spans="1:2">
      <c r="A664" s="42">
        <v>42569</v>
      </c>
      <c r="B664" s="40">
        <v>487.71</v>
      </c>
    </row>
    <row r="665" spans="1:2">
      <c r="A665" s="42">
        <v>42570</v>
      </c>
      <c r="B665" s="40">
        <v>486.65</v>
      </c>
    </row>
    <row r="666" spans="1:2">
      <c r="A666" s="42">
        <v>42571</v>
      </c>
      <c r="B666" s="40">
        <v>488.11</v>
      </c>
    </row>
    <row r="667" spans="1:2">
      <c r="A667" s="42">
        <v>42572</v>
      </c>
      <c r="B667" s="40">
        <v>491.05</v>
      </c>
    </row>
    <row r="668" spans="1:2">
      <c r="A668" s="42">
        <v>42573</v>
      </c>
      <c r="B668" s="40">
        <v>487.53</v>
      </c>
    </row>
    <row r="669" spans="1:2">
      <c r="A669" s="42">
        <v>42576</v>
      </c>
      <c r="B669" s="40">
        <v>483.81</v>
      </c>
    </row>
    <row r="670" spans="1:2">
      <c r="A670" s="42">
        <v>42577</v>
      </c>
      <c r="B670" s="40">
        <v>484.76</v>
      </c>
    </row>
    <row r="671" spans="1:2">
      <c r="A671" s="42">
        <v>42578</v>
      </c>
      <c r="B671" s="40">
        <v>482.52</v>
      </c>
    </row>
    <row r="672" spans="1:2">
      <c r="A672" s="42">
        <v>42579</v>
      </c>
      <c r="B672" s="40">
        <v>483.87</v>
      </c>
    </row>
    <row r="673" spans="1:2">
      <c r="A673" s="42">
        <v>42580</v>
      </c>
      <c r="B673" s="40">
        <v>490.77</v>
      </c>
    </row>
    <row r="674" spans="1:2">
      <c r="A674" s="42">
        <v>42583</v>
      </c>
      <c r="B674" s="40">
        <v>480.02</v>
      </c>
    </row>
    <row r="675" spans="1:2">
      <c r="A675" s="42">
        <v>42584</v>
      </c>
      <c r="B675" s="40">
        <v>472.02</v>
      </c>
    </row>
    <row r="676" spans="1:2">
      <c r="A676" s="42">
        <v>42585</v>
      </c>
      <c r="B676" s="40">
        <v>471.64</v>
      </c>
    </row>
    <row r="677" spans="1:2">
      <c r="A677" s="42">
        <v>42586</v>
      </c>
      <c r="B677" s="40">
        <v>477.01</v>
      </c>
    </row>
    <row r="678" spans="1:2">
      <c r="A678" s="42">
        <v>42587</v>
      </c>
      <c r="B678" s="40">
        <v>481.52</v>
      </c>
    </row>
    <row r="679" spans="1:2">
      <c r="A679" s="42">
        <v>42590</v>
      </c>
      <c r="B679" s="40">
        <v>489.77</v>
      </c>
    </row>
    <row r="680" spans="1:2">
      <c r="A680" s="42">
        <v>42591</v>
      </c>
      <c r="B680" s="40">
        <v>490.34</v>
      </c>
    </row>
    <row r="681" spans="1:2">
      <c r="A681" s="42">
        <v>42592</v>
      </c>
      <c r="B681" s="40">
        <v>488.69</v>
      </c>
    </row>
    <row r="682" spans="1:2">
      <c r="A682" s="42">
        <v>42593</v>
      </c>
      <c r="B682" s="40">
        <v>491.09</v>
      </c>
    </row>
    <row r="683" spans="1:2">
      <c r="A683" s="42">
        <v>42594</v>
      </c>
      <c r="B683" s="40">
        <v>495.51</v>
      </c>
    </row>
    <row r="684" spans="1:2">
      <c r="A684" s="42">
        <v>42597</v>
      </c>
      <c r="B684" s="40">
        <v>497.07</v>
      </c>
    </row>
    <row r="685" spans="1:2">
      <c r="A685" s="42">
        <v>42598</v>
      </c>
      <c r="B685" s="40">
        <v>495.47</v>
      </c>
    </row>
    <row r="686" spans="1:2">
      <c r="A686" s="42">
        <v>42599</v>
      </c>
      <c r="B686" s="40">
        <v>490.64</v>
      </c>
    </row>
    <row r="687" spans="1:2">
      <c r="A687" s="42">
        <v>42600</v>
      </c>
      <c r="B687" s="40">
        <v>497.9</v>
      </c>
    </row>
    <row r="688" spans="1:2">
      <c r="A688" s="42">
        <v>42601</v>
      </c>
      <c r="B688" s="40">
        <v>499.03</v>
      </c>
    </row>
    <row r="689" spans="1:2">
      <c r="A689" s="42">
        <v>42604</v>
      </c>
      <c r="B689" s="40">
        <v>496.3</v>
      </c>
    </row>
    <row r="690" spans="1:2">
      <c r="A690" s="42">
        <v>42605</v>
      </c>
      <c r="B690" s="40">
        <v>500.6</v>
      </c>
    </row>
    <row r="691" spans="1:2">
      <c r="A691" s="42">
        <v>42606</v>
      </c>
      <c r="B691" s="40">
        <v>495.28</v>
      </c>
    </row>
    <row r="692" spans="1:2">
      <c r="A692" s="42">
        <v>42607</v>
      </c>
      <c r="B692" s="40">
        <v>489.03</v>
      </c>
    </row>
    <row r="693" spans="1:2">
      <c r="A693" s="42">
        <v>42608</v>
      </c>
      <c r="B693" s="40">
        <v>486.66</v>
      </c>
    </row>
    <row r="694" spans="1:2">
      <c r="A694" s="42">
        <v>42611</v>
      </c>
      <c r="B694" s="40">
        <v>490.06</v>
      </c>
    </row>
    <row r="695" spans="1:2">
      <c r="A695" s="42">
        <v>42612</v>
      </c>
      <c r="B695" s="40">
        <v>493.21</v>
      </c>
    </row>
    <row r="696" spans="1:2">
      <c r="A696" s="42">
        <v>42613</v>
      </c>
      <c r="B696" s="40">
        <v>491.7</v>
      </c>
    </row>
    <row r="697" spans="1:2">
      <c r="A697" s="42">
        <v>42614</v>
      </c>
      <c r="B697" s="40">
        <v>493.46</v>
      </c>
    </row>
    <row r="698" spans="1:2">
      <c r="A698" s="42">
        <v>42615</v>
      </c>
      <c r="B698" s="40">
        <v>495.62</v>
      </c>
    </row>
    <row r="699" spans="1:2">
      <c r="A699" s="42">
        <v>42618</v>
      </c>
      <c r="B699" s="40">
        <v>495.62</v>
      </c>
    </row>
    <row r="700" spans="1:2">
      <c r="A700" s="42">
        <v>42619</v>
      </c>
      <c r="B700" s="40">
        <v>503.39</v>
      </c>
    </row>
    <row r="701" spans="1:2">
      <c r="A701" s="42">
        <v>42620</v>
      </c>
      <c r="B701" s="40">
        <v>507.74</v>
      </c>
    </row>
    <row r="702" spans="1:2">
      <c r="A702" s="42">
        <v>42621</v>
      </c>
      <c r="B702" s="40">
        <v>514.82000000000005</v>
      </c>
    </row>
    <row r="703" spans="1:2">
      <c r="A703" s="42">
        <v>42622</v>
      </c>
      <c r="B703" s="40">
        <v>507.18</v>
      </c>
    </row>
    <row r="704" spans="1:2">
      <c r="A704" s="42">
        <v>42625</v>
      </c>
      <c r="B704" s="40">
        <v>503.33</v>
      </c>
    </row>
    <row r="705" spans="1:2">
      <c r="A705" s="42">
        <v>42626</v>
      </c>
      <c r="B705" s="40">
        <v>495.62</v>
      </c>
    </row>
    <row r="706" spans="1:2">
      <c r="A706" s="42">
        <v>42627</v>
      </c>
      <c r="B706" s="40">
        <v>489.76</v>
      </c>
    </row>
    <row r="707" spans="1:2">
      <c r="A707" s="42">
        <v>42628</v>
      </c>
      <c r="B707" s="40">
        <v>488.57</v>
      </c>
    </row>
    <row r="708" spans="1:2">
      <c r="A708" s="42">
        <v>42629</v>
      </c>
      <c r="B708" s="40">
        <v>486.73</v>
      </c>
    </row>
    <row r="709" spans="1:2">
      <c r="A709" s="42">
        <v>42632</v>
      </c>
      <c r="B709" s="40">
        <v>490</v>
      </c>
    </row>
    <row r="710" spans="1:2">
      <c r="A710" s="42">
        <v>42633</v>
      </c>
      <c r="B710" s="40">
        <v>485.88</v>
      </c>
    </row>
    <row r="711" spans="1:2">
      <c r="A711" s="42">
        <v>42634</v>
      </c>
      <c r="B711" s="40">
        <v>492.92</v>
      </c>
    </row>
    <row r="712" spans="1:2">
      <c r="A712" s="42">
        <v>42635</v>
      </c>
      <c r="B712" s="40">
        <v>502.91</v>
      </c>
    </row>
    <row r="713" spans="1:2">
      <c r="A713" s="42">
        <v>42636</v>
      </c>
      <c r="B713" s="40">
        <v>497.61</v>
      </c>
    </row>
    <row r="714" spans="1:2">
      <c r="A714" s="42">
        <v>42639</v>
      </c>
      <c r="B714" s="40">
        <v>493.86</v>
      </c>
    </row>
    <row r="715" spans="1:2">
      <c r="A715" s="42">
        <v>42640</v>
      </c>
      <c r="B715" s="40">
        <v>489.53</v>
      </c>
    </row>
    <row r="716" spans="1:2">
      <c r="A716" s="42">
        <v>42641</v>
      </c>
      <c r="B716" s="40">
        <v>496.42</v>
      </c>
    </row>
    <row r="717" spans="1:2">
      <c r="A717" s="42">
        <v>42642</v>
      </c>
      <c r="B717" s="40">
        <v>496.07</v>
      </c>
    </row>
    <row r="718" spans="1:2">
      <c r="A718" s="42">
        <v>42643</v>
      </c>
      <c r="B718" s="40">
        <v>498.24</v>
      </c>
    </row>
    <row r="719" spans="1:2">
      <c r="A719" s="42">
        <v>42646</v>
      </c>
      <c r="B719" s="40">
        <v>499.56</v>
      </c>
    </row>
    <row r="720" spans="1:2">
      <c r="A720" s="42">
        <v>42647</v>
      </c>
      <c r="B720" s="40">
        <v>499.75</v>
      </c>
    </row>
    <row r="721" spans="1:2">
      <c r="A721" s="42">
        <v>42648</v>
      </c>
      <c r="B721" s="40">
        <v>504.93</v>
      </c>
    </row>
    <row r="722" spans="1:2">
      <c r="A722" s="42">
        <v>42649</v>
      </c>
      <c r="B722" s="40">
        <v>510.43</v>
      </c>
    </row>
    <row r="723" spans="1:2">
      <c r="A723" s="42">
        <v>42650</v>
      </c>
      <c r="B723" s="40">
        <v>509.13</v>
      </c>
    </row>
    <row r="724" spans="1:2">
      <c r="A724" s="42">
        <v>42653</v>
      </c>
      <c r="B724" s="40">
        <v>513.51</v>
      </c>
    </row>
    <row r="725" spans="1:2">
      <c r="A725" s="42">
        <v>42654</v>
      </c>
      <c r="B725" s="40">
        <v>508.97</v>
      </c>
    </row>
    <row r="726" spans="1:2">
      <c r="A726" s="42">
        <v>42655</v>
      </c>
      <c r="B726" s="40">
        <v>502.72</v>
      </c>
    </row>
    <row r="727" spans="1:2">
      <c r="A727" s="42">
        <v>42656</v>
      </c>
      <c r="B727" s="40">
        <v>495.6</v>
      </c>
    </row>
    <row r="728" spans="1:2">
      <c r="A728" s="42">
        <v>42657</v>
      </c>
      <c r="B728" s="40">
        <v>499.48</v>
      </c>
    </row>
    <row r="729" spans="1:2">
      <c r="A729" s="42">
        <v>42660</v>
      </c>
      <c r="B729" s="40">
        <v>496.49</v>
      </c>
    </row>
    <row r="730" spans="1:2">
      <c r="A730" s="42">
        <v>42661</v>
      </c>
      <c r="B730" s="40">
        <v>500.24</v>
      </c>
    </row>
    <row r="731" spans="1:2">
      <c r="A731" s="42">
        <v>42662</v>
      </c>
      <c r="B731" s="40">
        <v>504.15</v>
      </c>
    </row>
    <row r="732" spans="1:2">
      <c r="A732" s="42">
        <v>42663</v>
      </c>
      <c r="B732" s="40">
        <v>507.77</v>
      </c>
    </row>
    <row r="733" spans="1:2">
      <c r="A733" s="42">
        <v>42664</v>
      </c>
      <c r="B733" s="40">
        <v>506</v>
      </c>
    </row>
    <row r="734" spans="1:2">
      <c r="A734" s="42">
        <v>42667</v>
      </c>
      <c r="B734" s="40">
        <v>509</v>
      </c>
    </row>
    <row r="735" spans="1:2">
      <c r="A735" s="42">
        <v>42668</v>
      </c>
      <c r="B735" s="40">
        <v>504.32</v>
      </c>
    </row>
    <row r="736" spans="1:2">
      <c r="A736" s="42">
        <v>42669</v>
      </c>
      <c r="B736" s="40">
        <v>500.95</v>
      </c>
    </row>
    <row r="737" spans="1:2">
      <c r="A737" s="42">
        <v>42670</v>
      </c>
      <c r="B737" s="40">
        <v>500.27</v>
      </c>
    </row>
    <row r="738" spans="1:2">
      <c r="A738" s="42">
        <v>42671</v>
      </c>
      <c r="B738" s="40">
        <v>491.81</v>
      </c>
    </row>
    <row r="739" spans="1:2">
      <c r="A739" s="42">
        <v>42674</v>
      </c>
      <c r="B739" s="40">
        <v>487.87</v>
      </c>
    </row>
    <row r="740" spans="1:2">
      <c r="A740" s="42">
        <v>42675</v>
      </c>
      <c r="B740" s="40">
        <v>481.85</v>
      </c>
    </row>
    <row r="741" spans="1:2">
      <c r="A741" s="42">
        <v>42676</v>
      </c>
      <c r="B741" s="40">
        <v>462.41</v>
      </c>
    </row>
    <row r="742" spans="1:2">
      <c r="A742" s="42">
        <v>42677</v>
      </c>
      <c r="B742" s="40">
        <v>461.67</v>
      </c>
    </row>
    <row r="743" spans="1:2">
      <c r="A743" s="42">
        <v>42678</v>
      </c>
      <c r="B743" s="40">
        <v>457.39</v>
      </c>
    </row>
    <row r="744" spans="1:2">
      <c r="A744" s="42">
        <v>42681</v>
      </c>
      <c r="B744" s="40">
        <v>463.85</v>
      </c>
    </row>
    <row r="745" spans="1:2">
      <c r="A745" s="42">
        <v>42682</v>
      </c>
      <c r="B745" s="40">
        <v>455.83</v>
      </c>
    </row>
    <row r="746" spans="1:2">
      <c r="A746" s="42">
        <v>42683</v>
      </c>
      <c r="B746" s="40">
        <v>453.18</v>
      </c>
    </row>
    <row r="747" spans="1:2">
      <c r="A747" s="42">
        <v>42684</v>
      </c>
      <c r="B747" s="40">
        <v>461.8</v>
      </c>
    </row>
    <row r="748" spans="1:2">
      <c r="A748" s="42">
        <v>42685</v>
      </c>
      <c r="B748" s="40">
        <v>457.75</v>
      </c>
    </row>
    <row r="749" spans="1:2">
      <c r="A749" s="42">
        <v>42688</v>
      </c>
      <c r="B749" s="40">
        <v>463.73</v>
      </c>
    </row>
    <row r="750" spans="1:2">
      <c r="A750" s="42">
        <v>42689</v>
      </c>
      <c r="B750" s="40">
        <v>467.04</v>
      </c>
    </row>
    <row r="751" spans="1:2">
      <c r="A751" s="42">
        <v>42690</v>
      </c>
      <c r="B751" s="40">
        <v>468.16</v>
      </c>
    </row>
    <row r="752" spans="1:2">
      <c r="A752" s="42">
        <v>42691</v>
      </c>
      <c r="B752" s="40">
        <v>462.37</v>
      </c>
    </row>
    <row r="753" spans="1:2">
      <c r="A753" s="42">
        <v>42692</v>
      </c>
      <c r="B753" s="40">
        <v>464.72</v>
      </c>
    </row>
    <row r="754" spans="1:2">
      <c r="A754" s="42">
        <v>42695</v>
      </c>
      <c r="B754" s="40">
        <v>474.81</v>
      </c>
    </row>
    <row r="755" spans="1:2">
      <c r="A755" s="42">
        <v>42696</v>
      </c>
      <c r="B755" s="40">
        <v>475.82</v>
      </c>
    </row>
    <row r="756" spans="1:2">
      <c r="A756" s="42">
        <v>42697</v>
      </c>
      <c r="B756" s="40">
        <v>474.33</v>
      </c>
    </row>
    <row r="757" spans="1:2">
      <c r="A757" s="42">
        <v>42698</v>
      </c>
      <c r="B757" s="40">
        <v>474.33</v>
      </c>
    </row>
    <row r="758" spans="1:2">
      <c r="A758" s="42">
        <v>42699</v>
      </c>
      <c r="B758" s="40">
        <v>472.66</v>
      </c>
    </row>
    <row r="759" spans="1:2">
      <c r="A759" s="42">
        <v>42702</v>
      </c>
      <c r="B759" s="40">
        <v>466.84</v>
      </c>
    </row>
    <row r="760" spans="1:2">
      <c r="A760" s="42">
        <v>42703</v>
      </c>
      <c r="B760" s="40">
        <v>465.39</v>
      </c>
    </row>
    <row r="761" spans="1:2">
      <c r="A761" s="42">
        <v>42704</v>
      </c>
      <c r="B761" s="40">
        <v>467.27</v>
      </c>
    </row>
    <row r="762" spans="1:2">
      <c r="A762" s="42">
        <v>42705</v>
      </c>
      <c r="B762" s="40">
        <v>473.5</v>
      </c>
    </row>
    <row r="763" spans="1:2">
      <c r="A763" s="42">
        <v>42706</v>
      </c>
      <c r="B763" s="40">
        <v>481.63</v>
      </c>
    </row>
    <row r="764" spans="1:2">
      <c r="A764" s="42">
        <v>42709</v>
      </c>
      <c r="B764" s="40">
        <v>487.7</v>
      </c>
    </row>
    <row r="765" spans="1:2">
      <c r="A765" s="42">
        <v>42710</v>
      </c>
      <c r="B765" s="40">
        <v>494.11</v>
      </c>
    </row>
    <row r="766" spans="1:2">
      <c r="A766" s="42">
        <v>42711</v>
      </c>
      <c r="B766" s="40">
        <v>499.73</v>
      </c>
    </row>
    <row r="767" spans="1:2">
      <c r="A767" s="42">
        <v>42712</v>
      </c>
      <c r="B767" s="40">
        <v>508.54</v>
      </c>
    </row>
    <row r="768" spans="1:2">
      <c r="A768" s="42">
        <v>42713</v>
      </c>
      <c r="B768" s="40">
        <v>508.05</v>
      </c>
    </row>
    <row r="769" spans="1:2">
      <c r="A769" s="42">
        <v>42716</v>
      </c>
      <c r="B769" s="40">
        <v>500</v>
      </c>
    </row>
    <row r="770" spans="1:2">
      <c r="A770" s="42">
        <v>42717</v>
      </c>
      <c r="B770" s="40">
        <v>504.69</v>
      </c>
    </row>
    <row r="771" spans="1:2">
      <c r="A771" s="42">
        <v>42718</v>
      </c>
      <c r="B771" s="40">
        <v>500.55</v>
      </c>
    </row>
    <row r="772" spans="1:2">
      <c r="A772" s="42">
        <v>42719</v>
      </c>
      <c r="B772" s="40">
        <v>500.92</v>
      </c>
    </row>
    <row r="773" spans="1:2">
      <c r="A773" s="42">
        <v>42720</v>
      </c>
      <c r="B773" s="40">
        <v>502.39</v>
      </c>
    </row>
    <row r="774" spans="1:2">
      <c r="A774" s="42">
        <v>42723</v>
      </c>
      <c r="B774" s="40">
        <v>497.13</v>
      </c>
    </row>
    <row r="775" spans="1:2">
      <c r="A775" s="42">
        <v>42724</v>
      </c>
      <c r="B775" s="40">
        <v>497.96</v>
      </c>
    </row>
    <row r="776" spans="1:2">
      <c r="A776" s="42">
        <v>42725</v>
      </c>
      <c r="B776" s="40">
        <v>502.3</v>
      </c>
    </row>
    <row r="777" spans="1:2">
      <c r="A777" s="42">
        <v>42726</v>
      </c>
      <c r="B777" s="40">
        <v>500.67</v>
      </c>
    </row>
    <row r="778" spans="1:2">
      <c r="A778" s="42">
        <v>42727</v>
      </c>
      <c r="B778" s="40">
        <v>499.9</v>
      </c>
    </row>
    <row r="779" spans="1:2">
      <c r="A779" s="42">
        <v>42730</v>
      </c>
      <c r="B779" s="40">
        <v>499.9</v>
      </c>
    </row>
    <row r="780" spans="1:2">
      <c r="A780" s="42">
        <v>42731</v>
      </c>
      <c r="B780" s="40">
        <v>500.34</v>
      </c>
    </row>
    <row r="781" spans="1:2">
      <c r="A781" s="42">
        <v>42732</v>
      </c>
      <c r="B781" s="40">
        <v>499.6</v>
      </c>
    </row>
    <row r="782" spans="1:2">
      <c r="A782" s="42">
        <v>42733</v>
      </c>
      <c r="B782" s="40">
        <v>500.27</v>
      </c>
    </row>
    <row r="783" spans="1:2">
      <c r="A783" s="42">
        <v>42734</v>
      </c>
      <c r="B783" s="40">
        <v>499.06</v>
      </c>
    </row>
    <row r="784" spans="1:2">
      <c r="A784" s="42">
        <v>42737</v>
      </c>
      <c r="B784" s="40">
        <v>499.06</v>
      </c>
    </row>
    <row r="785" spans="1:2">
      <c r="A785" s="42">
        <v>42738</v>
      </c>
      <c r="B785" s="40">
        <v>511.82</v>
      </c>
    </row>
    <row r="786" spans="1:2">
      <c r="A786" s="42">
        <v>42739</v>
      </c>
      <c r="B786" s="40">
        <v>518.53</v>
      </c>
    </row>
    <row r="787" spans="1:2">
      <c r="A787" s="42">
        <v>42740</v>
      </c>
      <c r="B787" s="40">
        <v>524.92999999999995</v>
      </c>
    </row>
    <row r="788" spans="1:2">
      <c r="A788" s="42">
        <v>42741</v>
      </c>
      <c r="B788" s="40">
        <v>526.24</v>
      </c>
    </row>
    <row r="789" spans="1:2">
      <c r="A789" s="42">
        <v>42744</v>
      </c>
      <c r="B789" s="40">
        <v>521.51</v>
      </c>
    </row>
    <row r="790" spans="1:2">
      <c r="A790" s="42">
        <v>42745</v>
      </c>
      <c r="B790" s="40">
        <v>516.1</v>
      </c>
    </row>
    <row r="791" spans="1:2">
      <c r="A791" s="42">
        <v>42746</v>
      </c>
      <c r="B791" s="40">
        <v>522.1</v>
      </c>
    </row>
    <row r="792" spans="1:2">
      <c r="A792" s="42">
        <v>42747</v>
      </c>
      <c r="B792" s="40">
        <v>526.85</v>
      </c>
    </row>
    <row r="793" spans="1:2">
      <c r="A793" s="42">
        <v>42748</v>
      </c>
      <c r="B793" s="40">
        <v>528.37</v>
      </c>
    </row>
    <row r="794" spans="1:2">
      <c r="A794" s="42">
        <v>42751</v>
      </c>
      <c r="B794" s="40">
        <v>528.37</v>
      </c>
    </row>
    <row r="795" spans="1:2">
      <c r="A795" s="42">
        <v>42752</v>
      </c>
      <c r="B795" s="40">
        <v>529.33000000000004</v>
      </c>
    </row>
    <row r="796" spans="1:2">
      <c r="A796" s="42">
        <v>42753</v>
      </c>
      <c r="B796" s="40">
        <v>529.61</v>
      </c>
    </row>
    <row r="797" spans="1:2">
      <c r="A797" s="42">
        <v>42754</v>
      </c>
      <c r="B797" s="40">
        <v>532.48</v>
      </c>
    </row>
    <row r="798" spans="1:2">
      <c r="A798" s="42">
        <v>42755</v>
      </c>
      <c r="B798" s="40">
        <v>539.14</v>
      </c>
    </row>
    <row r="799" spans="1:2">
      <c r="A799" s="42">
        <v>42758</v>
      </c>
      <c r="B799" s="40">
        <v>536.76</v>
      </c>
    </row>
    <row r="800" spans="1:2">
      <c r="A800" s="42">
        <v>42759</v>
      </c>
      <c r="B800" s="40">
        <v>541.12</v>
      </c>
    </row>
    <row r="801" spans="1:2">
      <c r="A801" s="42">
        <v>42760</v>
      </c>
      <c r="B801" s="40">
        <v>545.65</v>
      </c>
    </row>
    <row r="802" spans="1:2">
      <c r="A802" s="42">
        <v>42761</v>
      </c>
      <c r="B802" s="40">
        <v>542.84</v>
      </c>
    </row>
    <row r="803" spans="1:2">
      <c r="A803" s="42">
        <v>42762</v>
      </c>
      <c r="B803" s="40">
        <v>539.4</v>
      </c>
    </row>
    <row r="804" spans="1:2">
      <c r="A804" s="42">
        <v>42765</v>
      </c>
      <c r="B804" s="40">
        <v>531.79</v>
      </c>
    </row>
    <row r="805" spans="1:2">
      <c r="A805" s="42">
        <v>42766</v>
      </c>
      <c r="B805" s="40">
        <v>533.57000000000005</v>
      </c>
    </row>
    <row r="806" spans="1:2">
      <c r="A806" s="42">
        <v>42767</v>
      </c>
      <c r="B806" s="40">
        <v>533.20000000000005</v>
      </c>
    </row>
    <row r="807" spans="1:2">
      <c r="A807" s="42">
        <v>42768</v>
      </c>
      <c r="B807" s="40">
        <v>522.71</v>
      </c>
    </row>
    <row r="808" spans="1:2">
      <c r="A808" s="42">
        <v>42769</v>
      </c>
      <c r="B808" s="40">
        <v>528.07000000000005</v>
      </c>
    </row>
    <row r="809" spans="1:2">
      <c r="A809" s="42">
        <v>42772</v>
      </c>
      <c r="B809" s="40">
        <v>527.16999999999996</v>
      </c>
    </row>
    <row r="810" spans="1:2">
      <c r="A810" s="42">
        <v>42773</v>
      </c>
      <c r="B810" s="40">
        <v>525.6</v>
      </c>
    </row>
    <row r="811" spans="1:2">
      <c r="A811" s="42">
        <v>42774</v>
      </c>
      <c r="B811" s="40">
        <v>516.44000000000005</v>
      </c>
    </row>
    <row r="812" spans="1:2">
      <c r="A812" s="42">
        <v>42775</v>
      </c>
      <c r="B812" s="40">
        <v>522.44000000000005</v>
      </c>
    </row>
    <row r="813" spans="1:2">
      <c r="A813" s="42">
        <v>42776</v>
      </c>
      <c r="B813" s="40">
        <v>532.61</v>
      </c>
    </row>
    <row r="814" spans="1:2">
      <c r="A814" s="42">
        <v>42779</v>
      </c>
      <c r="B814" s="40">
        <v>538.12</v>
      </c>
    </row>
    <row r="815" spans="1:2">
      <c r="A815" s="42">
        <v>42780</v>
      </c>
      <c r="B815" s="40">
        <v>539.25</v>
      </c>
    </row>
    <row r="816" spans="1:2">
      <c r="A816" s="42">
        <v>42781</v>
      </c>
      <c r="B816" s="40">
        <v>540.45000000000005</v>
      </c>
    </row>
    <row r="817" spans="1:2">
      <c r="A817" s="42">
        <v>42782</v>
      </c>
      <c r="B817" s="40">
        <v>540.46</v>
      </c>
    </row>
    <row r="818" spans="1:2">
      <c r="A818" s="42">
        <v>42783</v>
      </c>
      <c r="B818" s="40">
        <v>536.79</v>
      </c>
    </row>
    <row r="819" spans="1:2">
      <c r="A819" s="42">
        <v>42786</v>
      </c>
      <c r="B819" s="40">
        <v>536.79</v>
      </c>
    </row>
    <row r="820" spans="1:2">
      <c r="A820" s="42">
        <v>42787</v>
      </c>
      <c r="B820" s="40">
        <v>543.26</v>
      </c>
    </row>
    <row r="821" spans="1:2">
      <c r="A821" s="42">
        <v>42788</v>
      </c>
      <c r="B821" s="40">
        <v>538.67999999999995</v>
      </c>
    </row>
    <row r="822" spans="1:2">
      <c r="A822" s="42">
        <v>42789</v>
      </c>
      <c r="B822" s="40">
        <v>538.91</v>
      </c>
    </row>
    <row r="823" spans="1:2">
      <c r="A823" s="42">
        <v>42790</v>
      </c>
      <c r="B823" s="40">
        <v>530.62</v>
      </c>
    </row>
    <row r="824" spans="1:2">
      <c r="A824" s="42">
        <v>42793</v>
      </c>
      <c r="B824" s="40">
        <v>531.76</v>
      </c>
    </row>
    <row r="825" spans="1:2">
      <c r="A825" s="42">
        <v>42794</v>
      </c>
      <c r="B825" s="40">
        <v>532.64</v>
      </c>
    </row>
    <row r="826" spans="1:2">
      <c r="A826" s="42">
        <v>42795</v>
      </c>
      <c r="B826" s="40">
        <v>540.53</v>
      </c>
    </row>
    <row r="827" spans="1:2">
      <c r="A827" s="42">
        <v>42796</v>
      </c>
      <c r="B827" s="40">
        <v>537.75</v>
      </c>
    </row>
    <row r="828" spans="1:2">
      <c r="A828" s="42">
        <v>42797</v>
      </c>
      <c r="B828" s="40">
        <v>539.16</v>
      </c>
    </row>
    <row r="829" spans="1:2">
      <c r="A829" s="42">
        <v>42800</v>
      </c>
      <c r="B829" s="40">
        <v>541.03</v>
      </c>
    </row>
    <row r="830" spans="1:2">
      <c r="A830" s="42">
        <v>42801</v>
      </c>
      <c r="B830" s="40">
        <v>536.4</v>
      </c>
    </row>
    <row r="831" spans="1:2">
      <c r="A831" s="42">
        <v>42802</v>
      </c>
      <c r="B831" s="40">
        <v>533.65</v>
      </c>
    </row>
    <row r="832" spans="1:2">
      <c r="A832" s="42">
        <v>42803</v>
      </c>
      <c r="B832" s="40">
        <v>528.75</v>
      </c>
    </row>
    <row r="833" spans="1:2">
      <c r="A833" s="42">
        <v>42804</v>
      </c>
      <c r="B833" s="40">
        <v>532.46</v>
      </c>
    </row>
    <row r="834" spans="1:2">
      <c r="A834" s="42">
        <v>42807</v>
      </c>
      <c r="B834" s="40">
        <v>535.66999999999996</v>
      </c>
    </row>
    <row r="835" spans="1:2">
      <c r="A835" s="42">
        <v>42808</v>
      </c>
      <c r="B835" s="40">
        <v>529.49</v>
      </c>
    </row>
    <row r="836" spans="1:2">
      <c r="A836" s="42">
        <v>42809</v>
      </c>
      <c r="B836" s="40">
        <v>534.95000000000005</v>
      </c>
    </row>
    <row r="837" spans="1:2">
      <c r="A837" s="42">
        <v>42810</v>
      </c>
      <c r="B837" s="40">
        <v>543.13</v>
      </c>
    </row>
    <row r="838" spans="1:2">
      <c r="A838" s="42">
        <v>42811</v>
      </c>
      <c r="B838" s="40">
        <v>544.25</v>
      </c>
    </row>
    <row r="839" spans="1:2">
      <c r="A839" s="42">
        <v>42814</v>
      </c>
      <c r="B839" s="40">
        <v>542.46</v>
      </c>
    </row>
    <row r="840" spans="1:2">
      <c r="A840" s="42">
        <v>42815</v>
      </c>
      <c r="B840" s="40">
        <v>532.32000000000005</v>
      </c>
    </row>
    <row r="841" spans="1:2">
      <c r="A841" s="42">
        <v>42816</v>
      </c>
      <c r="B841" s="40">
        <v>524.19000000000005</v>
      </c>
    </row>
    <row r="842" spans="1:2">
      <c r="A842" s="42">
        <v>42817</v>
      </c>
      <c r="B842" s="40">
        <v>524.08000000000004</v>
      </c>
    </row>
    <row r="843" spans="1:2">
      <c r="A843" s="42">
        <v>42818</v>
      </c>
      <c r="B843" s="40">
        <v>525.4</v>
      </c>
    </row>
    <row r="844" spans="1:2">
      <c r="A844" s="42">
        <v>42821</v>
      </c>
      <c r="B844" s="40">
        <v>518.96</v>
      </c>
    </row>
    <row r="845" spans="1:2">
      <c r="A845" s="42">
        <v>42822</v>
      </c>
      <c r="B845" s="40">
        <v>526.52</v>
      </c>
    </row>
    <row r="846" spans="1:2">
      <c r="A846" s="42">
        <v>42823</v>
      </c>
      <c r="B846" s="40">
        <v>527.1</v>
      </c>
    </row>
    <row r="847" spans="1:2">
      <c r="A847" s="42">
        <v>42824</v>
      </c>
      <c r="B847" s="40">
        <v>534.11</v>
      </c>
    </row>
    <row r="848" spans="1:2">
      <c r="A848" s="42">
        <v>42825</v>
      </c>
      <c r="B848" s="40">
        <v>531.14</v>
      </c>
    </row>
    <row r="849" spans="1:2">
      <c r="A849" s="42">
        <v>42828</v>
      </c>
      <c r="B849" s="40">
        <v>528.65</v>
      </c>
    </row>
    <row r="850" spans="1:2">
      <c r="A850" s="42">
        <v>42829</v>
      </c>
      <c r="B850" s="40">
        <v>526.05999999999995</v>
      </c>
    </row>
    <row r="851" spans="1:2">
      <c r="A851" s="42">
        <v>42830</v>
      </c>
      <c r="B851" s="40">
        <v>522.29</v>
      </c>
    </row>
    <row r="852" spans="1:2">
      <c r="A852" s="42">
        <v>42831</v>
      </c>
      <c r="B852" s="40">
        <v>524.65</v>
      </c>
    </row>
    <row r="853" spans="1:2">
      <c r="A853" s="42">
        <v>42832</v>
      </c>
      <c r="B853" s="40">
        <v>524.63</v>
      </c>
    </row>
    <row r="854" spans="1:2">
      <c r="A854" s="42">
        <v>42835</v>
      </c>
      <c r="B854" s="40">
        <v>532.4</v>
      </c>
    </row>
    <row r="855" spans="1:2">
      <c r="A855" s="42">
        <v>42836</v>
      </c>
      <c r="B855" s="40">
        <v>533.73</v>
      </c>
    </row>
    <row r="856" spans="1:2">
      <c r="A856" s="42">
        <v>42837</v>
      </c>
      <c r="B856" s="40">
        <v>529.29</v>
      </c>
    </row>
    <row r="857" spans="1:2">
      <c r="A857" s="42">
        <v>42838</v>
      </c>
      <c r="B857" s="40">
        <v>525.63</v>
      </c>
    </row>
    <row r="858" spans="1:2">
      <c r="A858" s="42">
        <v>42839</v>
      </c>
      <c r="B858" s="40">
        <v>525.63</v>
      </c>
    </row>
    <row r="859" spans="1:2">
      <c r="A859" s="42">
        <v>42842</v>
      </c>
      <c r="B859" s="40">
        <v>528.46</v>
      </c>
    </row>
    <row r="860" spans="1:2">
      <c r="A860" s="42">
        <v>42843</v>
      </c>
      <c r="B860" s="40">
        <v>524.29</v>
      </c>
    </row>
    <row r="861" spans="1:2">
      <c r="A861" s="42">
        <v>42844</v>
      </c>
      <c r="B861" s="40">
        <v>517.42999999999995</v>
      </c>
    </row>
    <row r="862" spans="1:2">
      <c r="A862" s="42">
        <v>42845</v>
      </c>
      <c r="B862" s="40">
        <v>518.01</v>
      </c>
    </row>
    <row r="863" spans="1:2">
      <c r="A863" s="42">
        <v>42846</v>
      </c>
      <c r="B863" s="40">
        <v>515.89</v>
      </c>
    </row>
    <row r="864" spans="1:2">
      <c r="A864" s="42">
        <v>42849</v>
      </c>
      <c r="B864" s="40">
        <v>522.82000000000005</v>
      </c>
    </row>
    <row r="865" spans="1:2">
      <c r="A865" s="42">
        <v>42850</v>
      </c>
      <c r="B865" s="40">
        <v>525.70000000000005</v>
      </c>
    </row>
    <row r="866" spans="1:2">
      <c r="A866" s="42">
        <v>42851</v>
      </c>
      <c r="B866" s="40">
        <v>526.1</v>
      </c>
    </row>
    <row r="867" spans="1:2">
      <c r="A867" s="42">
        <v>42852</v>
      </c>
      <c r="B867" s="40">
        <v>524.32000000000005</v>
      </c>
    </row>
    <row r="868" spans="1:2">
      <c r="A868" s="42">
        <v>42853</v>
      </c>
      <c r="B868" s="40">
        <v>523.14</v>
      </c>
    </row>
    <row r="869" spans="1:2">
      <c r="A869" s="42">
        <v>42856</v>
      </c>
      <c r="B869" s="40">
        <v>521.9</v>
      </c>
    </row>
    <row r="870" spans="1:2">
      <c r="A870" s="42">
        <v>42857</v>
      </c>
      <c r="B870" s="40">
        <v>520.94000000000005</v>
      </c>
    </row>
    <row r="871" spans="1:2">
      <c r="A871" s="42">
        <v>42858</v>
      </c>
      <c r="B871" s="40">
        <v>512.23</v>
      </c>
    </row>
    <row r="872" spans="1:2">
      <c r="A872" s="42">
        <v>42859</v>
      </c>
      <c r="B872" s="40">
        <v>507.29</v>
      </c>
    </row>
    <row r="873" spans="1:2">
      <c r="A873" s="42">
        <v>42860</v>
      </c>
      <c r="B873" s="40">
        <v>511.74</v>
      </c>
    </row>
    <row r="874" spans="1:2">
      <c r="A874" s="42">
        <v>42863</v>
      </c>
      <c r="B874" s="40">
        <v>510.65</v>
      </c>
    </row>
    <row r="875" spans="1:2">
      <c r="A875" s="42">
        <v>42864</v>
      </c>
      <c r="B875" s="40">
        <v>508.44</v>
      </c>
    </row>
    <row r="876" spans="1:2">
      <c r="A876" s="42">
        <v>42865</v>
      </c>
      <c r="B876" s="40">
        <v>512.47</v>
      </c>
    </row>
    <row r="877" spans="1:2">
      <c r="A877" s="42">
        <v>42866</v>
      </c>
      <c r="B877" s="40">
        <v>511.82</v>
      </c>
    </row>
    <row r="878" spans="1:2">
      <c r="A878" s="42">
        <v>42867</v>
      </c>
      <c r="B878" s="40">
        <v>511.82</v>
      </c>
    </row>
    <row r="879" spans="1:2">
      <c r="A879" s="42">
        <v>42870</v>
      </c>
      <c r="B879" s="40">
        <v>517.72</v>
      </c>
    </row>
    <row r="880" spans="1:2">
      <c r="A880" s="42">
        <v>42871</v>
      </c>
      <c r="B880" s="40">
        <v>516.37</v>
      </c>
    </row>
    <row r="881" spans="1:2">
      <c r="A881" s="42">
        <v>42872</v>
      </c>
      <c r="B881" s="40">
        <v>510.56</v>
      </c>
    </row>
    <row r="882" spans="1:2">
      <c r="A882" s="42">
        <v>42873</v>
      </c>
      <c r="B882" s="40">
        <v>505.6</v>
      </c>
    </row>
    <row r="883" spans="1:2">
      <c r="A883" s="42">
        <v>42874</v>
      </c>
      <c r="B883" s="40">
        <v>509.73</v>
      </c>
    </row>
    <row r="884" spans="1:2">
      <c r="A884" s="42">
        <v>42877</v>
      </c>
      <c r="B884" s="40">
        <v>513.99</v>
      </c>
    </row>
    <row r="885" spans="1:2">
      <c r="A885" s="42">
        <v>42878</v>
      </c>
      <c r="B885" s="40">
        <v>512.38</v>
      </c>
    </row>
    <row r="886" spans="1:2">
      <c r="A886" s="42">
        <v>42879</v>
      </c>
      <c r="B886" s="40">
        <v>506.03</v>
      </c>
    </row>
    <row r="887" spans="1:2">
      <c r="A887" s="42">
        <v>42880</v>
      </c>
      <c r="B887" s="40">
        <v>504.37</v>
      </c>
    </row>
    <row r="888" spans="1:2">
      <c r="A888" s="42">
        <v>42881</v>
      </c>
      <c r="B888" s="40">
        <v>502.69</v>
      </c>
    </row>
    <row r="889" spans="1:2">
      <c r="A889" s="42">
        <v>42884</v>
      </c>
      <c r="B889" s="40">
        <v>502.69</v>
      </c>
    </row>
    <row r="890" spans="1:2">
      <c r="A890" s="42">
        <v>42885</v>
      </c>
      <c r="B890" s="40">
        <v>496.16</v>
      </c>
    </row>
    <row r="891" spans="1:2">
      <c r="A891" s="42">
        <v>42886</v>
      </c>
      <c r="B891" s="40">
        <v>494.76</v>
      </c>
    </row>
    <row r="892" spans="1:2">
      <c r="A892" s="42">
        <v>42887</v>
      </c>
      <c r="B892" s="40">
        <v>504.43</v>
      </c>
    </row>
    <row r="893" spans="1:2">
      <c r="A893" s="42">
        <v>42888</v>
      </c>
      <c r="B893" s="40">
        <v>504.48</v>
      </c>
    </row>
    <row r="894" spans="1:2">
      <c r="A894" s="42">
        <v>42891</v>
      </c>
      <c r="B894" s="40">
        <v>502.31</v>
      </c>
    </row>
    <row r="895" spans="1:2">
      <c r="A895" s="42">
        <v>42892</v>
      </c>
      <c r="B895" s="40">
        <v>499.55</v>
      </c>
    </row>
    <row r="896" spans="1:2">
      <c r="A896" s="42">
        <v>42893</v>
      </c>
      <c r="B896" s="40">
        <v>493.88</v>
      </c>
    </row>
    <row r="897" spans="1:2">
      <c r="A897" s="42">
        <v>42894</v>
      </c>
      <c r="B897" s="40">
        <v>492.11</v>
      </c>
    </row>
    <row r="898" spans="1:2">
      <c r="A898" s="42">
        <v>42895</v>
      </c>
      <c r="B898" s="40">
        <v>494.79</v>
      </c>
    </row>
    <row r="899" spans="1:2">
      <c r="A899" s="42">
        <v>42898</v>
      </c>
      <c r="B899" s="40">
        <v>498.22</v>
      </c>
    </row>
    <row r="900" spans="1:2">
      <c r="A900" s="42">
        <v>42899</v>
      </c>
      <c r="B900" s="40">
        <v>501.54</v>
      </c>
    </row>
    <row r="901" spans="1:2">
      <c r="A901" s="42">
        <v>42900</v>
      </c>
      <c r="B901" s="40">
        <v>495.65</v>
      </c>
    </row>
    <row r="902" spans="1:2">
      <c r="A902" s="42">
        <v>42901</v>
      </c>
      <c r="B902" s="40">
        <v>482.71</v>
      </c>
    </row>
    <row r="903" spans="1:2">
      <c r="A903" s="42">
        <v>42902</v>
      </c>
      <c r="B903" s="40">
        <v>490.67</v>
      </c>
    </row>
    <row r="904" spans="1:2">
      <c r="A904" s="42">
        <v>42905</v>
      </c>
      <c r="B904" s="40">
        <v>488.79</v>
      </c>
    </row>
    <row r="905" spans="1:2">
      <c r="A905" s="42">
        <v>42906</v>
      </c>
      <c r="B905" s="40">
        <v>481.5</v>
      </c>
    </row>
    <row r="906" spans="1:2">
      <c r="A906" s="42">
        <v>42907</v>
      </c>
      <c r="B906" s="40">
        <v>481.23</v>
      </c>
    </row>
    <row r="907" spans="1:2">
      <c r="A907" s="42">
        <v>42908</v>
      </c>
      <c r="B907" s="40">
        <v>486.89</v>
      </c>
    </row>
    <row r="908" spans="1:2">
      <c r="A908" s="42">
        <v>42909</v>
      </c>
      <c r="B908" s="40">
        <v>495.12</v>
      </c>
    </row>
    <row r="909" spans="1:2">
      <c r="A909" s="42">
        <v>42912</v>
      </c>
      <c r="B909" s="40">
        <v>498.68</v>
      </c>
    </row>
    <row r="910" spans="1:2">
      <c r="A910" s="42">
        <v>42913</v>
      </c>
      <c r="B910" s="40">
        <v>500.11</v>
      </c>
    </row>
    <row r="911" spans="1:2">
      <c r="A911" s="42">
        <v>42914</v>
      </c>
      <c r="B911" s="40">
        <v>508.24</v>
      </c>
    </row>
    <row r="912" spans="1:2">
      <c r="A912" s="42">
        <v>42915</v>
      </c>
      <c r="B912" s="40">
        <v>513.46</v>
      </c>
    </row>
    <row r="913" spans="1:2">
      <c r="A913" s="42">
        <v>42916</v>
      </c>
      <c r="B913" s="40">
        <v>515.57000000000005</v>
      </c>
    </row>
    <row r="914" spans="1:2">
      <c r="A914" s="42">
        <v>42919</v>
      </c>
      <c r="B914" s="40">
        <v>531.34</v>
      </c>
    </row>
    <row r="915" spans="1:2">
      <c r="A915" s="42">
        <v>42920</v>
      </c>
      <c r="B915" s="40">
        <v>531.34</v>
      </c>
    </row>
    <row r="916" spans="1:2">
      <c r="A916" s="42">
        <v>42921</v>
      </c>
      <c r="B916" s="40">
        <v>521.14</v>
      </c>
    </row>
    <row r="917" spans="1:2">
      <c r="A917" s="42">
        <v>42922</v>
      </c>
      <c r="B917" s="40">
        <v>520.17999999999995</v>
      </c>
    </row>
    <row r="918" spans="1:2">
      <c r="A918" s="42">
        <v>42923</v>
      </c>
      <c r="B918" s="40">
        <v>513.95000000000005</v>
      </c>
    </row>
    <row r="919" spans="1:2">
      <c r="A919" s="42">
        <v>42926</v>
      </c>
      <c r="B919" s="40">
        <v>520.66</v>
      </c>
    </row>
    <row r="920" spans="1:2">
      <c r="A920" s="42">
        <v>42927</v>
      </c>
      <c r="B920" s="40">
        <v>523.96</v>
      </c>
    </row>
    <row r="921" spans="1:2">
      <c r="A921" s="42">
        <v>42928</v>
      </c>
      <c r="B921" s="40">
        <v>526.45000000000005</v>
      </c>
    </row>
    <row r="922" spans="1:2">
      <c r="A922" s="42">
        <v>42929</v>
      </c>
      <c r="B922" s="40">
        <v>530.12</v>
      </c>
    </row>
    <row r="923" spans="1:2">
      <c r="A923" s="42">
        <v>42930</v>
      </c>
      <c r="B923" s="40">
        <v>533.12</v>
      </c>
    </row>
    <row r="924" spans="1:2">
      <c r="A924" s="42">
        <v>42933</v>
      </c>
      <c r="B924" s="40">
        <v>536.23</v>
      </c>
    </row>
    <row r="925" spans="1:2">
      <c r="A925" s="42">
        <v>42934</v>
      </c>
      <c r="B925" s="40">
        <v>536.4</v>
      </c>
    </row>
    <row r="926" spans="1:2">
      <c r="A926" s="42">
        <v>42935</v>
      </c>
      <c r="B926" s="40">
        <v>539.65</v>
      </c>
    </row>
    <row r="927" spans="1:2">
      <c r="A927" s="42">
        <v>42936</v>
      </c>
      <c r="B927" s="40">
        <v>538.22</v>
      </c>
    </row>
    <row r="928" spans="1:2">
      <c r="A928" s="42">
        <v>42937</v>
      </c>
      <c r="B928" s="40">
        <v>532.12</v>
      </c>
    </row>
    <row r="929" spans="1:2">
      <c r="A929" s="42">
        <v>42940</v>
      </c>
      <c r="B929" s="40">
        <v>534.72</v>
      </c>
    </row>
    <row r="930" spans="1:2">
      <c r="A930" s="42">
        <v>42941</v>
      </c>
      <c r="B930" s="40">
        <v>539.51</v>
      </c>
    </row>
    <row r="931" spans="1:2">
      <c r="A931" s="42">
        <v>42942</v>
      </c>
      <c r="B931" s="40">
        <v>535.14</v>
      </c>
    </row>
    <row r="932" spans="1:2">
      <c r="A932" s="42">
        <v>42943</v>
      </c>
      <c r="B932" s="40">
        <v>539.19000000000005</v>
      </c>
    </row>
    <row r="933" spans="1:2">
      <c r="A933" s="42">
        <v>42944</v>
      </c>
      <c r="B933" s="40">
        <v>540.54999999999995</v>
      </c>
    </row>
    <row r="934" spans="1:2">
      <c r="A934" s="42">
        <v>42947</v>
      </c>
      <c r="B934" s="40">
        <v>542.22</v>
      </c>
    </row>
    <row r="935" spans="1:2">
      <c r="A935" s="42">
        <v>42948</v>
      </c>
      <c r="B935" s="40">
        <v>542.72</v>
      </c>
    </row>
    <row r="936" spans="1:2">
      <c r="A936" s="42">
        <v>42949</v>
      </c>
      <c r="B936" s="40">
        <v>539.15</v>
      </c>
    </row>
    <row r="937" spans="1:2">
      <c r="A937" s="42">
        <v>42950</v>
      </c>
      <c r="B937" s="40">
        <v>527.65</v>
      </c>
    </row>
    <row r="938" spans="1:2">
      <c r="A938" s="42">
        <v>42951</v>
      </c>
      <c r="B938" s="40">
        <v>530.62</v>
      </c>
    </row>
    <row r="939" spans="1:2">
      <c r="A939" s="42">
        <v>42954</v>
      </c>
      <c r="B939" s="40">
        <v>530.04999999999995</v>
      </c>
    </row>
    <row r="940" spans="1:2">
      <c r="A940" s="42">
        <v>42955</v>
      </c>
      <c r="B940" s="40">
        <v>526.24</v>
      </c>
    </row>
    <row r="941" spans="1:2">
      <c r="A941" s="42">
        <v>42956</v>
      </c>
      <c r="B941" s="40">
        <v>523.4</v>
      </c>
    </row>
    <row r="942" spans="1:2">
      <c r="A942" s="42">
        <v>42957</v>
      </c>
      <c r="B942" s="40">
        <v>515.69000000000005</v>
      </c>
    </row>
    <row r="943" spans="1:2">
      <c r="A943" s="42">
        <v>42958</v>
      </c>
      <c r="B943" s="40">
        <v>513.79999999999995</v>
      </c>
    </row>
    <row r="944" spans="1:2">
      <c r="A944" s="42">
        <v>42961</v>
      </c>
      <c r="B944" s="40">
        <v>517.75</v>
      </c>
    </row>
    <row r="945" spans="1:2">
      <c r="A945" s="42">
        <v>42962</v>
      </c>
      <c r="B945" s="40">
        <v>511.35</v>
      </c>
    </row>
    <row r="946" spans="1:2">
      <c r="A946" s="42">
        <v>42963</v>
      </c>
      <c r="B946" s="40">
        <v>510.75</v>
      </c>
    </row>
    <row r="947" spans="1:2">
      <c r="A947" s="42">
        <v>42964</v>
      </c>
      <c r="B947" s="40">
        <v>504.79</v>
      </c>
    </row>
    <row r="948" spans="1:2">
      <c r="A948" s="42">
        <v>42965</v>
      </c>
      <c r="B948" s="40">
        <v>501.65</v>
      </c>
    </row>
    <row r="949" spans="1:2">
      <c r="A949" s="42">
        <v>42968</v>
      </c>
      <c r="B949" s="40">
        <v>501.86</v>
      </c>
    </row>
    <row r="950" spans="1:2">
      <c r="A950" s="42">
        <v>42969</v>
      </c>
      <c r="B950" s="40">
        <v>509.55</v>
      </c>
    </row>
    <row r="951" spans="1:2">
      <c r="A951" s="42">
        <v>42970</v>
      </c>
      <c r="B951" s="40">
        <v>513.99</v>
      </c>
    </row>
    <row r="952" spans="1:2">
      <c r="A952" s="42">
        <v>42971</v>
      </c>
      <c r="B952" s="40">
        <v>512.16</v>
      </c>
    </row>
    <row r="953" spans="1:2">
      <c r="A953" s="42">
        <v>42972</v>
      </c>
      <c r="B953" s="40">
        <v>516.05999999999995</v>
      </c>
    </row>
    <row r="954" spans="1:2">
      <c r="A954" s="42">
        <v>42975</v>
      </c>
      <c r="B954" s="40">
        <v>514.55999999999995</v>
      </c>
    </row>
    <row r="955" spans="1:2">
      <c r="A955" s="42">
        <v>42976</v>
      </c>
      <c r="B955" s="40">
        <v>513.23</v>
      </c>
    </row>
    <row r="956" spans="1:2">
      <c r="A956" s="42">
        <v>42977</v>
      </c>
      <c r="B956" s="40">
        <v>507.08</v>
      </c>
    </row>
    <row r="957" spans="1:2">
      <c r="A957" s="42">
        <v>42978</v>
      </c>
      <c r="B957" s="40">
        <v>511.32</v>
      </c>
    </row>
    <row r="958" spans="1:2">
      <c r="A958" s="42">
        <v>42979</v>
      </c>
      <c r="B958" s="40">
        <v>511.22</v>
      </c>
    </row>
    <row r="959" spans="1:2">
      <c r="A959" s="42">
        <v>42982</v>
      </c>
      <c r="B959" s="40">
        <v>511.22</v>
      </c>
    </row>
    <row r="960" spans="1:2">
      <c r="A960" s="42">
        <v>42983</v>
      </c>
      <c r="B960" s="40">
        <v>503.92</v>
      </c>
    </row>
    <row r="961" spans="1:2">
      <c r="A961" s="42">
        <v>42984</v>
      </c>
      <c r="B961" s="40">
        <v>505.78</v>
      </c>
    </row>
    <row r="962" spans="1:2">
      <c r="A962" s="42">
        <v>42985</v>
      </c>
      <c r="B962" s="40">
        <v>507.87</v>
      </c>
    </row>
    <row r="963" spans="1:2">
      <c r="A963" s="42">
        <v>42986</v>
      </c>
      <c r="B963" s="40">
        <v>504.07</v>
      </c>
    </row>
    <row r="964" spans="1:2">
      <c r="A964" s="42">
        <v>42989</v>
      </c>
      <c r="B964" s="40">
        <v>507.39</v>
      </c>
    </row>
    <row r="965" spans="1:2">
      <c r="A965" s="42">
        <v>42990</v>
      </c>
      <c r="B965" s="40">
        <v>507.54</v>
      </c>
    </row>
    <row r="966" spans="1:2">
      <c r="A966" s="42">
        <v>42991</v>
      </c>
      <c r="B966" s="40">
        <v>507.09</v>
      </c>
    </row>
    <row r="967" spans="1:2">
      <c r="A967" s="42">
        <v>42992</v>
      </c>
      <c r="B967" s="40">
        <v>507.17</v>
      </c>
    </row>
    <row r="968" spans="1:2">
      <c r="A968" s="42">
        <v>42993</v>
      </c>
      <c r="B968" s="40">
        <v>504.91</v>
      </c>
    </row>
    <row r="969" spans="1:2">
      <c r="A969" s="42">
        <v>42996</v>
      </c>
      <c r="B969" s="40">
        <v>508.08</v>
      </c>
    </row>
    <row r="970" spans="1:2">
      <c r="A970" s="42">
        <v>42997</v>
      </c>
      <c r="B970" s="40">
        <v>509.88</v>
      </c>
    </row>
    <row r="971" spans="1:2">
      <c r="A971" s="42">
        <v>42998</v>
      </c>
      <c r="B971" s="40">
        <v>511.77</v>
      </c>
    </row>
    <row r="972" spans="1:2">
      <c r="A972" s="42">
        <v>42999</v>
      </c>
      <c r="B972" s="40">
        <v>511.7</v>
      </c>
    </row>
    <row r="973" spans="1:2">
      <c r="A973" s="42">
        <v>43000</v>
      </c>
      <c r="B973" s="40">
        <v>513.24</v>
      </c>
    </row>
    <row r="974" spans="1:2">
      <c r="A974" s="42">
        <v>43003</v>
      </c>
      <c r="B974" s="40">
        <v>514.86</v>
      </c>
    </row>
    <row r="975" spans="1:2">
      <c r="A975" s="42">
        <v>43004</v>
      </c>
      <c r="B975" s="40">
        <v>513.71</v>
      </c>
    </row>
    <row r="976" spans="1:2">
      <c r="A976" s="42">
        <v>43005</v>
      </c>
      <c r="B976" s="40">
        <v>513.74</v>
      </c>
    </row>
    <row r="977" spans="1:2">
      <c r="A977" s="42">
        <v>43006</v>
      </c>
      <c r="B977" s="40">
        <v>514.76</v>
      </c>
    </row>
    <row r="978" spans="1:2">
      <c r="A978" s="42">
        <v>43007</v>
      </c>
      <c r="B978" s="40">
        <v>515.34</v>
      </c>
    </row>
    <row r="979" spans="1:2">
      <c r="A979" s="42">
        <v>43010</v>
      </c>
      <c r="B979" s="40">
        <v>517.20000000000005</v>
      </c>
    </row>
    <row r="980" spans="1:2">
      <c r="A980" s="42">
        <v>43011</v>
      </c>
      <c r="B980" s="40">
        <v>516.87</v>
      </c>
    </row>
    <row r="981" spans="1:2">
      <c r="A981" s="42">
        <v>43012</v>
      </c>
      <c r="B981" s="40">
        <v>512.99</v>
      </c>
    </row>
    <row r="982" spans="1:2">
      <c r="A982" s="42">
        <v>43013</v>
      </c>
      <c r="B982" s="40">
        <v>512.72</v>
      </c>
    </row>
    <row r="983" spans="1:2">
      <c r="A983" s="42">
        <v>43014</v>
      </c>
      <c r="B983" s="40">
        <v>509.94</v>
      </c>
    </row>
    <row r="984" spans="1:2">
      <c r="A984" s="42">
        <v>43017</v>
      </c>
      <c r="B984" s="40">
        <v>509.93</v>
      </c>
    </row>
    <row r="985" spans="1:2">
      <c r="A985" s="42">
        <v>43018</v>
      </c>
      <c r="B985" s="40">
        <v>512.28</v>
      </c>
    </row>
    <row r="986" spans="1:2">
      <c r="A986" s="42">
        <v>43019</v>
      </c>
      <c r="B986" s="40">
        <v>516.92999999999995</v>
      </c>
    </row>
    <row r="987" spans="1:2">
      <c r="A987" s="42">
        <v>43020</v>
      </c>
      <c r="B987" s="40">
        <v>519.57000000000005</v>
      </c>
    </row>
    <row r="988" spans="1:2">
      <c r="A988" s="42">
        <v>43021</v>
      </c>
      <c r="B988" s="40">
        <v>519.95000000000005</v>
      </c>
    </row>
    <row r="989" spans="1:2">
      <c r="A989" s="42">
        <v>43024</v>
      </c>
      <c r="B989" s="40">
        <v>523.51</v>
      </c>
    </row>
    <row r="990" spans="1:2">
      <c r="A990" s="42">
        <v>43025</v>
      </c>
      <c r="B990" s="40">
        <v>521.51</v>
      </c>
    </row>
    <row r="991" spans="1:2">
      <c r="A991" s="42">
        <v>43026</v>
      </c>
      <c r="B991" s="40">
        <v>521.4</v>
      </c>
    </row>
    <row r="992" spans="1:2">
      <c r="A992" s="42">
        <v>43027</v>
      </c>
      <c r="B992" s="40">
        <v>517.5</v>
      </c>
    </row>
    <row r="993" spans="1:2">
      <c r="A993" s="42">
        <v>43028</v>
      </c>
      <c r="B993" s="40">
        <v>516.15</v>
      </c>
    </row>
    <row r="994" spans="1:2">
      <c r="A994" s="42">
        <v>43031</v>
      </c>
      <c r="B994" s="40">
        <v>510.15</v>
      </c>
    </row>
    <row r="995" spans="1:2">
      <c r="A995" s="42">
        <v>43032</v>
      </c>
      <c r="B995" s="40">
        <v>508.19</v>
      </c>
    </row>
    <row r="996" spans="1:2">
      <c r="A996" s="42">
        <v>43033</v>
      </c>
      <c r="B996" s="40">
        <v>505.76</v>
      </c>
    </row>
    <row r="997" spans="1:2">
      <c r="A997" s="42">
        <v>43034</v>
      </c>
      <c r="B997" s="40">
        <v>504.98</v>
      </c>
    </row>
    <row r="998" spans="1:2">
      <c r="A998" s="42">
        <v>43035</v>
      </c>
      <c r="B998" s="40">
        <v>510.04</v>
      </c>
    </row>
    <row r="999" spans="1:2">
      <c r="A999" s="42">
        <v>43038</v>
      </c>
      <c r="B999" s="40">
        <v>514.27</v>
      </c>
    </row>
    <row r="1000" spans="1:2">
      <c r="A1000" s="42">
        <v>43039</v>
      </c>
      <c r="B1000" s="40">
        <v>511.89</v>
      </c>
    </row>
    <row r="1001" spans="1:2">
      <c r="A1001" s="42">
        <v>43040</v>
      </c>
      <c r="B1001" s="40">
        <v>513.46</v>
      </c>
    </row>
    <row r="1002" spans="1:2">
      <c r="A1002" s="42">
        <v>43041</v>
      </c>
      <c r="B1002" s="40">
        <v>513.03</v>
      </c>
    </row>
    <row r="1003" spans="1:2">
      <c r="A1003" s="42">
        <v>43042</v>
      </c>
      <c r="B1003" s="40">
        <v>510.71</v>
      </c>
    </row>
    <row r="1004" spans="1:2">
      <c r="A1004" s="42">
        <v>43045</v>
      </c>
      <c r="B1004" s="40">
        <v>516.98</v>
      </c>
    </row>
    <row r="1005" spans="1:2">
      <c r="A1005" s="42">
        <v>43046</v>
      </c>
      <c r="B1005" s="40">
        <v>510.18</v>
      </c>
    </row>
    <row r="1006" spans="1:2">
      <c r="A1006" s="42">
        <v>43047</v>
      </c>
      <c r="B1006" s="40">
        <v>509.11</v>
      </c>
    </row>
    <row r="1007" spans="1:2">
      <c r="A1007" s="42">
        <v>43048</v>
      </c>
      <c r="B1007" s="40">
        <v>509.4</v>
      </c>
    </row>
    <row r="1008" spans="1:2">
      <c r="A1008" s="42">
        <v>43049</v>
      </c>
      <c r="B1008" s="40">
        <v>504.83</v>
      </c>
    </row>
    <row r="1009" spans="1:2">
      <c r="A1009" s="42">
        <v>43052</v>
      </c>
      <c r="B1009" s="40">
        <v>496.19</v>
      </c>
    </row>
    <row r="1010" spans="1:2">
      <c r="A1010" s="42">
        <v>43053</v>
      </c>
      <c r="B1010" s="40">
        <v>487.6</v>
      </c>
    </row>
    <row r="1011" spans="1:2">
      <c r="A1011" s="42">
        <v>43054</v>
      </c>
      <c r="B1011" s="40">
        <v>485.96</v>
      </c>
    </row>
    <row r="1012" spans="1:2">
      <c r="A1012" s="42">
        <v>43055</v>
      </c>
      <c r="B1012" s="40">
        <v>484.31</v>
      </c>
    </row>
    <row r="1013" spans="1:2">
      <c r="A1013" s="42">
        <v>43056</v>
      </c>
      <c r="B1013" s="40">
        <v>486.31</v>
      </c>
    </row>
    <row r="1014" spans="1:2">
      <c r="A1014" s="42">
        <v>43059</v>
      </c>
      <c r="B1014" s="40">
        <v>485.77</v>
      </c>
    </row>
    <row r="1015" spans="1:2">
      <c r="A1015" s="42">
        <v>43060</v>
      </c>
      <c r="B1015" s="40">
        <v>484.61</v>
      </c>
    </row>
    <row r="1016" spans="1:2">
      <c r="A1016" s="42">
        <v>43061</v>
      </c>
      <c r="B1016" s="40">
        <v>490.25</v>
      </c>
    </row>
    <row r="1017" spans="1:2">
      <c r="A1017" s="42">
        <v>43062</v>
      </c>
      <c r="B1017" s="40">
        <v>490.25</v>
      </c>
    </row>
    <row r="1018" spans="1:2">
      <c r="A1018" s="42">
        <v>43063</v>
      </c>
      <c r="B1018" s="40">
        <v>495.66</v>
      </c>
    </row>
    <row r="1019" spans="1:2">
      <c r="A1019" s="42">
        <v>43066</v>
      </c>
      <c r="B1019" s="40">
        <v>492.77</v>
      </c>
    </row>
    <row r="1020" spans="1:2">
      <c r="A1020" s="42">
        <v>43067</v>
      </c>
      <c r="B1020" s="40">
        <v>493.64</v>
      </c>
    </row>
    <row r="1021" spans="1:2">
      <c r="A1021" s="42">
        <v>43068</v>
      </c>
      <c r="B1021" s="40">
        <v>496.16</v>
      </c>
    </row>
    <row r="1022" spans="1:2">
      <c r="A1022" s="42">
        <v>43069</v>
      </c>
      <c r="B1022" s="40">
        <v>496.58</v>
      </c>
    </row>
    <row r="1023" spans="1:2">
      <c r="A1023" s="42">
        <v>43070</v>
      </c>
      <c r="B1023" s="40">
        <v>497.3</v>
      </c>
    </row>
    <row r="1024" spans="1:2">
      <c r="A1024" s="42">
        <v>43073</v>
      </c>
      <c r="B1024" s="40">
        <v>499.49</v>
      </c>
    </row>
    <row r="1025" spans="1:2">
      <c r="A1025" s="42">
        <v>43074</v>
      </c>
      <c r="B1025" s="40">
        <v>493.72</v>
      </c>
    </row>
    <row r="1026" spans="1:2">
      <c r="A1026" s="42">
        <v>43075</v>
      </c>
      <c r="B1026" s="40">
        <v>485.19</v>
      </c>
    </row>
    <row r="1027" spans="1:2">
      <c r="A1027" s="42">
        <v>43076</v>
      </c>
      <c r="B1027" s="40">
        <v>484.32</v>
      </c>
    </row>
    <row r="1028" spans="1:2">
      <c r="A1028" s="42">
        <v>43077</v>
      </c>
      <c r="B1028" s="40">
        <v>483.38</v>
      </c>
    </row>
    <row r="1029" spans="1:2">
      <c r="A1029" s="42">
        <v>43080</v>
      </c>
      <c r="B1029" s="40">
        <v>488.1</v>
      </c>
    </row>
    <row r="1030" spans="1:2">
      <c r="A1030" s="42">
        <v>43081</v>
      </c>
      <c r="B1030" s="40">
        <v>491.48</v>
      </c>
    </row>
    <row r="1031" spans="1:2">
      <c r="A1031" s="42">
        <v>43082</v>
      </c>
      <c r="B1031" s="40">
        <v>489.81</v>
      </c>
    </row>
    <row r="1032" spans="1:2">
      <c r="A1032" s="42">
        <v>43083</v>
      </c>
      <c r="B1032" s="40">
        <v>490.96</v>
      </c>
    </row>
    <row r="1033" spans="1:2">
      <c r="A1033" s="42">
        <v>43084</v>
      </c>
      <c r="B1033" s="40">
        <v>491.25</v>
      </c>
    </row>
    <row r="1034" spans="1:2">
      <c r="A1034" s="42">
        <v>43087</v>
      </c>
      <c r="B1034" s="40">
        <v>499.85</v>
      </c>
    </row>
    <row r="1035" spans="1:2">
      <c r="A1035" s="42">
        <v>43088</v>
      </c>
      <c r="B1035" s="40">
        <v>497.54</v>
      </c>
    </row>
    <row r="1036" spans="1:2">
      <c r="A1036" s="42">
        <v>43089</v>
      </c>
      <c r="B1036" s="40">
        <v>498.56</v>
      </c>
    </row>
    <row r="1037" spans="1:2">
      <c r="A1037" s="42">
        <v>43090</v>
      </c>
      <c r="B1037" s="40">
        <v>501.76</v>
      </c>
    </row>
    <row r="1038" spans="1:2">
      <c r="A1038" s="42">
        <v>43091</v>
      </c>
      <c r="B1038" s="40">
        <v>503.27</v>
      </c>
    </row>
    <row r="1039" spans="1:2">
      <c r="A1039" s="42">
        <v>43094</v>
      </c>
      <c r="B1039" s="40">
        <v>503.27</v>
      </c>
    </row>
    <row r="1040" spans="1:2">
      <c r="A1040" s="42">
        <v>43095</v>
      </c>
      <c r="B1040" s="40">
        <v>504.04</v>
      </c>
    </row>
    <row r="1041" spans="1:2">
      <c r="A1041" s="42">
        <v>43096</v>
      </c>
      <c r="B1041" s="40">
        <v>506.55</v>
      </c>
    </row>
    <row r="1042" spans="1:2">
      <c r="A1042" s="42">
        <v>43097</v>
      </c>
      <c r="B1042" s="40">
        <v>509.25</v>
      </c>
    </row>
    <row r="1043" spans="1:2">
      <c r="A1043" s="42">
        <v>43098</v>
      </c>
      <c r="B1043" s="40">
        <v>509.41</v>
      </c>
    </row>
    <row r="1044" spans="1:2">
      <c r="A1044" s="42">
        <v>43101</v>
      </c>
      <c r="B1044" s="40">
        <v>509.41</v>
      </c>
    </row>
    <row r="1045" spans="1:2">
      <c r="A1045" s="42">
        <v>43102</v>
      </c>
      <c r="B1045" s="40">
        <v>521.59</v>
      </c>
    </row>
    <row r="1046" spans="1:2">
      <c r="A1046" s="42">
        <v>43103</v>
      </c>
      <c r="B1046" s="40">
        <v>520.84</v>
      </c>
    </row>
    <row r="1047" spans="1:2">
      <c r="A1047" s="42">
        <v>43104</v>
      </c>
      <c r="B1047" s="40">
        <v>527.24</v>
      </c>
    </row>
    <row r="1048" spans="1:2">
      <c r="A1048" s="42">
        <v>43105</v>
      </c>
      <c r="B1048" s="40">
        <v>525.42999999999995</v>
      </c>
    </row>
    <row r="1049" spans="1:2">
      <c r="A1049" s="42">
        <v>43108</v>
      </c>
      <c r="B1049" s="40">
        <v>527.65</v>
      </c>
    </row>
    <row r="1050" spans="1:2">
      <c r="A1050" s="42">
        <v>43109</v>
      </c>
      <c r="B1050" s="40">
        <v>523.16999999999996</v>
      </c>
    </row>
    <row r="1051" spans="1:2">
      <c r="A1051" s="42">
        <v>43110</v>
      </c>
      <c r="B1051" s="40">
        <v>522.71</v>
      </c>
    </row>
    <row r="1052" spans="1:2">
      <c r="A1052" s="42">
        <v>43111</v>
      </c>
      <c r="B1052" s="40">
        <v>529.26</v>
      </c>
    </row>
    <row r="1053" spans="1:2">
      <c r="A1053" s="42">
        <v>43112</v>
      </c>
      <c r="B1053" s="40">
        <v>532.48</v>
      </c>
    </row>
    <row r="1054" spans="1:2">
      <c r="A1054" s="42">
        <v>43115</v>
      </c>
      <c r="B1054" s="40">
        <v>532.48</v>
      </c>
    </row>
    <row r="1055" spans="1:2">
      <c r="A1055" s="42">
        <v>43116</v>
      </c>
      <c r="B1055" s="40">
        <v>530.36</v>
      </c>
    </row>
    <row r="1056" spans="1:2">
      <c r="A1056" s="42">
        <v>43117</v>
      </c>
      <c r="B1056" s="40">
        <v>529.66999999999996</v>
      </c>
    </row>
    <row r="1057" spans="1:2">
      <c r="A1057" s="42">
        <v>43118</v>
      </c>
      <c r="B1057" s="40">
        <v>526.99</v>
      </c>
    </row>
    <row r="1058" spans="1:2">
      <c r="A1058" s="42">
        <v>43119</v>
      </c>
      <c r="B1058" s="40">
        <v>530.45000000000005</v>
      </c>
    </row>
    <row r="1059" spans="1:2">
      <c r="A1059" s="42">
        <v>43122</v>
      </c>
      <c r="B1059" s="40">
        <v>535.54</v>
      </c>
    </row>
    <row r="1060" spans="1:2">
      <c r="A1060" s="42">
        <v>43123</v>
      </c>
      <c r="B1060" s="40">
        <v>539.87</v>
      </c>
    </row>
    <row r="1061" spans="1:2">
      <c r="A1061" s="42">
        <v>43124</v>
      </c>
      <c r="B1061" s="40">
        <v>540.96</v>
      </c>
    </row>
    <row r="1062" spans="1:2">
      <c r="A1062" s="42">
        <v>43125</v>
      </c>
      <c r="B1062" s="40">
        <v>539.61</v>
      </c>
    </row>
    <row r="1063" spans="1:2">
      <c r="A1063" s="42">
        <v>43126</v>
      </c>
      <c r="B1063" s="40">
        <v>537.97</v>
      </c>
    </row>
    <row r="1064" spans="1:2">
      <c r="A1064" s="42">
        <v>43129</v>
      </c>
      <c r="B1064" s="40">
        <v>535</v>
      </c>
    </row>
    <row r="1065" spans="1:2">
      <c r="A1065" s="42">
        <v>43130</v>
      </c>
      <c r="B1065" s="40">
        <v>524.08000000000004</v>
      </c>
    </row>
    <row r="1066" spans="1:2">
      <c r="A1066" s="42">
        <v>43131</v>
      </c>
      <c r="B1066" s="40">
        <v>516.22</v>
      </c>
    </row>
    <row r="1067" spans="1:2">
      <c r="A1067" s="42">
        <v>43132</v>
      </c>
      <c r="B1067" s="40">
        <v>515.78</v>
      </c>
    </row>
    <row r="1068" spans="1:2">
      <c r="A1068" s="42">
        <v>43133</v>
      </c>
      <c r="B1068" s="40">
        <v>506.81</v>
      </c>
    </row>
    <row r="1069" spans="1:2">
      <c r="A1069" s="42">
        <v>43136</v>
      </c>
      <c r="B1069" s="40">
        <v>496.81</v>
      </c>
    </row>
    <row r="1070" spans="1:2">
      <c r="A1070" s="42">
        <v>43137</v>
      </c>
      <c r="B1070" s="40">
        <v>498.25</v>
      </c>
    </row>
    <row r="1071" spans="1:2">
      <c r="A1071" s="42">
        <v>43138</v>
      </c>
      <c r="B1071" s="40">
        <v>498.3</v>
      </c>
    </row>
    <row r="1072" spans="1:2">
      <c r="A1072" s="42">
        <v>43139</v>
      </c>
      <c r="B1072" s="40">
        <v>488.07</v>
      </c>
    </row>
    <row r="1073" spans="1:2">
      <c r="A1073" s="42">
        <v>43140</v>
      </c>
      <c r="B1073" s="40">
        <v>483.46</v>
      </c>
    </row>
    <row r="1074" spans="1:2">
      <c r="A1074" s="42">
        <v>43143</v>
      </c>
      <c r="B1074" s="40">
        <v>494.94</v>
      </c>
    </row>
    <row r="1075" spans="1:2">
      <c r="A1075" s="42">
        <v>43144</v>
      </c>
      <c r="B1075" s="40">
        <v>492.87</v>
      </c>
    </row>
    <row r="1076" spans="1:2">
      <c r="A1076" s="42">
        <v>43145</v>
      </c>
      <c r="B1076" s="40">
        <v>499.09</v>
      </c>
    </row>
    <row r="1077" spans="1:2">
      <c r="A1077" s="42">
        <v>43146</v>
      </c>
      <c r="B1077" s="40">
        <v>501.19</v>
      </c>
    </row>
    <row r="1078" spans="1:2">
      <c r="A1078" s="42">
        <v>43147</v>
      </c>
      <c r="B1078" s="40">
        <v>499.02</v>
      </c>
    </row>
    <row r="1079" spans="1:2">
      <c r="A1079" s="42">
        <v>43150</v>
      </c>
      <c r="B1079" s="40">
        <v>499.02</v>
      </c>
    </row>
    <row r="1080" spans="1:2">
      <c r="A1080" s="42">
        <v>43151</v>
      </c>
      <c r="B1080" s="40">
        <v>494.72</v>
      </c>
    </row>
    <row r="1081" spans="1:2">
      <c r="A1081" s="42">
        <v>43152</v>
      </c>
      <c r="B1081" s="40">
        <v>487.09</v>
      </c>
    </row>
    <row r="1082" spans="1:2">
      <c r="A1082" s="42">
        <v>43153</v>
      </c>
      <c r="B1082" s="40">
        <v>483.67</v>
      </c>
    </row>
    <row r="1083" spans="1:2">
      <c r="A1083" s="42">
        <v>43154</v>
      </c>
      <c r="B1083" s="40">
        <v>488.85</v>
      </c>
    </row>
    <row r="1084" spans="1:2">
      <c r="A1084" s="42">
        <v>43157</v>
      </c>
      <c r="B1084" s="40">
        <v>490.05</v>
      </c>
    </row>
    <row r="1085" spans="1:2">
      <c r="A1085" s="42">
        <v>43158</v>
      </c>
      <c r="B1085" s="40">
        <v>483.91</v>
      </c>
    </row>
    <row r="1086" spans="1:2">
      <c r="A1086" s="42">
        <v>43159</v>
      </c>
      <c r="B1086" s="40">
        <v>471.56</v>
      </c>
    </row>
    <row r="1087" spans="1:2">
      <c r="A1087" s="42">
        <v>43160</v>
      </c>
      <c r="B1087" s="40">
        <v>472.62</v>
      </c>
    </row>
    <row r="1088" spans="1:2">
      <c r="A1088" s="42">
        <v>43161</v>
      </c>
      <c r="B1088" s="40">
        <v>471.04</v>
      </c>
    </row>
    <row r="1089" spans="1:2">
      <c r="A1089" s="42">
        <v>43164</v>
      </c>
      <c r="B1089" s="40">
        <v>470.58</v>
      </c>
    </row>
    <row r="1090" spans="1:2">
      <c r="A1090" s="42">
        <v>43165</v>
      </c>
      <c r="B1090" s="40">
        <v>474.69</v>
      </c>
    </row>
    <row r="1091" spans="1:2">
      <c r="A1091" s="42">
        <v>43166</v>
      </c>
      <c r="B1091" s="40">
        <v>471.36</v>
      </c>
    </row>
    <row r="1092" spans="1:2">
      <c r="A1092" s="42">
        <v>43167</v>
      </c>
      <c r="B1092" s="40">
        <v>470.08</v>
      </c>
    </row>
    <row r="1093" spans="1:2">
      <c r="A1093" s="42">
        <v>43168</v>
      </c>
      <c r="B1093" s="40">
        <v>472.96</v>
      </c>
    </row>
    <row r="1094" spans="1:2">
      <c r="A1094" s="42">
        <v>43171</v>
      </c>
      <c r="B1094" s="40">
        <v>479.36</v>
      </c>
    </row>
    <row r="1095" spans="1:2">
      <c r="A1095" s="42">
        <v>43172</v>
      </c>
      <c r="B1095" s="40">
        <v>480.67</v>
      </c>
    </row>
    <row r="1096" spans="1:2">
      <c r="A1096" s="42">
        <v>43173</v>
      </c>
      <c r="B1096" s="40">
        <v>478.91</v>
      </c>
    </row>
    <row r="1097" spans="1:2">
      <c r="A1097" s="42">
        <v>43174</v>
      </c>
      <c r="B1097" s="40">
        <v>474.7</v>
      </c>
    </row>
    <row r="1098" spans="1:2">
      <c r="A1098" s="42">
        <v>43175</v>
      </c>
      <c r="B1098" s="40">
        <v>481.49</v>
      </c>
    </row>
    <row r="1099" spans="1:2">
      <c r="A1099" s="42">
        <v>43178</v>
      </c>
      <c r="B1099" s="40">
        <v>472.77</v>
      </c>
    </row>
    <row r="1100" spans="1:2">
      <c r="A1100" s="42">
        <v>43179</v>
      </c>
      <c r="B1100" s="40">
        <v>467.67</v>
      </c>
    </row>
    <row r="1101" spans="1:2">
      <c r="A1101" s="42">
        <v>43180</v>
      </c>
      <c r="B1101" s="40">
        <v>473.99</v>
      </c>
    </row>
    <row r="1102" spans="1:2">
      <c r="A1102" s="42">
        <v>43181</v>
      </c>
      <c r="B1102" s="40">
        <v>466.75</v>
      </c>
    </row>
    <row r="1103" spans="1:2">
      <c r="A1103" s="42">
        <v>43182</v>
      </c>
      <c r="B1103" s="40">
        <v>462.28</v>
      </c>
    </row>
    <row r="1104" spans="1:2">
      <c r="A1104" s="42">
        <v>43185</v>
      </c>
      <c r="B1104" s="40">
        <v>466.87</v>
      </c>
    </row>
    <row r="1105" spans="1:2">
      <c r="A1105" s="42">
        <v>43186</v>
      </c>
      <c r="B1105" s="40">
        <v>461.42</v>
      </c>
    </row>
    <row r="1106" spans="1:2">
      <c r="A1106" s="42">
        <v>43187</v>
      </c>
      <c r="B1106" s="40">
        <v>457.24</v>
      </c>
    </row>
    <row r="1107" spans="1:2">
      <c r="A1107" s="42">
        <v>43188</v>
      </c>
      <c r="B1107" s="40">
        <v>459.92</v>
      </c>
    </row>
    <row r="1108" spans="1:2">
      <c r="A1108" s="42">
        <v>43189</v>
      </c>
      <c r="B1108" s="40">
        <v>459.92</v>
      </c>
    </row>
    <row r="1109" spans="1:2">
      <c r="A1109" s="42">
        <v>43192</v>
      </c>
      <c r="B1109" s="40">
        <v>457.22</v>
      </c>
    </row>
    <row r="1110" spans="1:2">
      <c r="A1110" s="42">
        <v>43193</v>
      </c>
      <c r="B1110" s="40">
        <v>461.37</v>
      </c>
    </row>
    <row r="1111" spans="1:2">
      <c r="A1111" s="42">
        <v>43194</v>
      </c>
      <c r="B1111" s="40">
        <v>457.88</v>
      </c>
    </row>
    <row r="1112" spans="1:2">
      <c r="A1112" s="42">
        <v>43195</v>
      </c>
      <c r="B1112" s="40">
        <v>467.18</v>
      </c>
    </row>
    <row r="1113" spans="1:2">
      <c r="A1113" s="42">
        <v>43196</v>
      </c>
      <c r="B1113" s="40">
        <v>461.36</v>
      </c>
    </row>
    <row r="1114" spans="1:2">
      <c r="A1114" s="42">
        <v>43199</v>
      </c>
      <c r="B1114" s="40">
        <v>461.21</v>
      </c>
    </row>
    <row r="1115" spans="1:2">
      <c r="A1115" s="42">
        <v>43200</v>
      </c>
      <c r="B1115" s="40">
        <v>470.56</v>
      </c>
    </row>
    <row r="1116" spans="1:2">
      <c r="A1116" s="42">
        <v>43201</v>
      </c>
      <c r="B1116" s="40">
        <v>474.48</v>
      </c>
    </row>
    <row r="1117" spans="1:2">
      <c r="A1117" s="42">
        <v>43202</v>
      </c>
      <c r="B1117" s="40">
        <v>472.75</v>
      </c>
    </row>
    <row r="1118" spans="1:2">
      <c r="A1118" s="42">
        <v>43203</v>
      </c>
      <c r="B1118" s="40">
        <v>472.81</v>
      </c>
    </row>
    <row r="1119" spans="1:2">
      <c r="A1119" s="42">
        <v>43206</v>
      </c>
      <c r="B1119" s="40">
        <v>474.23</v>
      </c>
    </row>
    <row r="1120" spans="1:2">
      <c r="A1120" s="42">
        <v>43207</v>
      </c>
      <c r="B1120" s="40">
        <v>472.57</v>
      </c>
    </row>
    <row r="1121" spans="1:2">
      <c r="A1121" s="42">
        <v>43208</v>
      </c>
      <c r="B1121" s="40">
        <v>476.67</v>
      </c>
    </row>
    <row r="1122" spans="1:2">
      <c r="A1122" s="42">
        <v>43209</v>
      </c>
      <c r="B1122" s="40">
        <v>480.81</v>
      </c>
    </row>
    <row r="1123" spans="1:2">
      <c r="A1123" s="42">
        <v>43210</v>
      </c>
      <c r="B1123" s="40">
        <v>489.26</v>
      </c>
    </row>
    <row r="1124" spans="1:2">
      <c r="A1124" s="42">
        <v>43213</v>
      </c>
      <c r="B1124" s="40">
        <v>486.38</v>
      </c>
    </row>
    <row r="1125" spans="1:2">
      <c r="A1125" s="42">
        <v>43214</v>
      </c>
      <c r="B1125" s="40">
        <v>483.03</v>
      </c>
    </row>
    <row r="1126" spans="1:2">
      <c r="A1126" s="42">
        <v>43215</v>
      </c>
      <c r="B1126" s="40">
        <v>480.41</v>
      </c>
    </row>
    <row r="1127" spans="1:2">
      <c r="A1127" s="42">
        <v>43216</v>
      </c>
      <c r="B1127" s="40">
        <v>481.97</v>
      </c>
    </row>
    <row r="1128" spans="1:2">
      <c r="A1128" s="42">
        <v>43217</v>
      </c>
      <c r="B1128" s="40">
        <v>476.59</v>
      </c>
    </row>
    <row r="1129" spans="1:2">
      <c r="A1129" s="42">
        <v>43220</v>
      </c>
      <c r="B1129" s="40">
        <v>480.89</v>
      </c>
    </row>
    <row r="1130" spans="1:2">
      <c r="A1130" s="42">
        <v>43221</v>
      </c>
      <c r="B1130" s="40">
        <v>481.02</v>
      </c>
    </row>
    <row r="1131" spans="1:2">
      <c r="A1131" s="42">
        <v>43222</v>
      </c>
      <c r="B1131" s="40">
        <v>482.98</v>
      </c>
    </row>
    <row r="1132" spans="1:2">
      <c r="A1132" s="42">
        <v>43223</v>
      </c>
      <c r="B1132" s="40">
        <v>479.66</v>
      </c>
    </row>
    <row r="1133" spans="1:2">
      <c r="A1133" s="42">
        <v>43224</v>
      </c>
      <c r="B1133" s="40">
        <v>483.26</v>
      </c>
    </row>
    <row r="1134" spans="1:2">
      <c r="A1134" s="42">
        <v>43227</v>
      </c>
      <c r="B1134" s="40">
        <v>486.87</v>
      </c>
    </row>
    <row r="1135" spans="1:2">
      <c r="A1135" s="42">
        <v>43228</v>
      </c>
      <c r="B1135" s="40">
        <v>494.88</v>
      </c>
    </row>
    <row r="1136" spans="1:2">
      <c r="A1136" s="42">
        <v>43229</v>
      </c>
      <c r="B1136" s="40">
        <v>498.16</v>
      </c>
    </row>
    <row r="1137" spans="1:2">
      <c r="A1137" s="42">
        <v>43230</v>
      </c>
      <c r="B1137" s="40">
        <v>498.96</v>
      </c>
    </row>
    <row r="1138" spans="1:2">
      <c r="A1138" s="42">
        <v>43231</v>
      </c>
      <c r="B1138" s="40">
        <v>500.82</v>
      </c>
    </row>
    <row r="1139" spans="1:2">
      <c r="A1139" s="42">
        <v>43234</v>
      </c>
      <c r="B1139" s="40">
        <v>499.19</v>
      </c>
    </row>
    <row r="1140" spans="1:2">
      <c r="A1140" s="42">
        <v>43235</v>
      </c>
      <c r="B1140" s="40">
        <v>495.78</v>
      </c>
    </row>
    <row r="1141" spans="1:2">
      <c r="A1141" s="42">
        <v>43236</v>
      </c>
      <c r="B1141" s="40">
        <v>494.49</v>
      </c>
    </row>
    <row r="1142" spans="1:2">
      <c r="A1142" s="42">
        <v>43237</v>
      </c>
      <c r="B1142" s="40">
        <v>484.33</v>
      </c>
    </row>
    <row r="1143" spans="1:2">
      <c r="A1143" s="42">
        <v>43238</v>
      </c>
      <c r="B1143" s="40">
        <v>481.62</v>
      </c>
    </row>
    <row r="1144" spans="1:2">
      <c r="A1144" s="42">
        <v>43241</v>
      </c>
      <c r="B1144" s="40">
        <v>484.97</v>
      </c>
    </row>
    <row r="1145" spans="1:2">
      <c r="A1145" s="42">
        <v>43242</v>
      </c>
      <c r="B1145" s="40">
        <v>490.36</v>
      </c>
    </row>
    <row r="1146" spans="1:2">
      <c r="A1146" s="42">
        <v>43243</v>
      </c>
      <c r="B1146" s="40">
        <v>488.86</v>
      </c>
    </row>
    <row r="1147" spans="1:2">
      <c r="A1147" s="42">
        <v>43244</v>
      </c>
      <c r="B1147" s="40">
        <v>484.5</v>
      </c>
    </row>
    <row r="1148" spans="1:2">
      <c r="A1148" s="42">
        <v>43245</v>
      </c>
      <c r="B1148" s="40">
        <v>481.35</v>
      </c>
    </row>
    <row r="1149" spans="1:2">
      <c r="A1149" s="42">
        <v>43248</v>
      </c>
      <c r="B1149" s="40">
        <v>481.35</v>
      </c>
    </row>
    <row r="1150" spans="1:2">
      <c r="A1150" s="42">
        <v>43249</v>
      </c>
      <c r="B1150" s="40">
        <v>480.67</v>
      </c>
    </row>
    <row r="1151" spans="1:2">
      <c r="A1151" s="42">
        <v>43250</v>
      </c>
      <c r="B1151" s="40">
        <v>490.61</v>
      </c>
    </row>
    <row r="1152" spans="1:2">
      <c r="A1152" s="42">
        <v>43251</v>
      </c>
      <c r="B1152" s="40">
        <v>478.77</v>
      </c>
    </row>
    <row r="1153" spans="1:2">
      <c r="A1153" s="42">
        <v>43252</v>
      </c>
      <c r="B1153" s="40">
        <v>482.15</v>
      </c>
    </row>
    <row r="1154" spans="1:2">
      <c r="A1154" s="42">
        <v>43255</v>
      </c>
      <c r="B1154" s="40">
        <v>487.45</v>
      </c>
    </row>
    <row r="1155" spans="1:2">
      <c r="A1155" s="42">
        <v>43256</v>
      </c>
      <c r="B1155" s="40">
        <v>487.15</v>
      </c>
    </row>
    <row r="1156" spans="1:2">
      <c r="A1156" s="42">
        <v>43257</v>
      </c>
      <c r="B1156" s="40">
        <v>485.74</v>
      </c>
    </row>
    <row r="1157" spans="1:2">
      <c r="A1157" s="42">
        <v>43258</v>
      </c>
      <c r="B1157" s="40">
        <v>487.08</v>
      </c>
    </row>
    <row r="1158" spans="1:2">
      <c r="A1158" s="42">
        <v>43259</v>
      </c>
      <c r="B1158" s="40">
        <v>481.2</v>
      </c>
    </row>
    <row r="1159" spans="1:2">
      <c r="A1159" s="42">
        <v>43262</v>
      </c>
      <c r="B1159" s="40">
        <v>481.44</v>
      </c>
    </row>
    <row r="1160" spans="1:2">
      <c r="A1160" s="42">
        <v>43263</v>
      </c>
      <c r="B1160" s="40">
        <v>479.74</v>
      </c>
    </row>
    <row r="1161" spans="1:2">
      <c r="A1161" s="42">
        <v>43264</v>
      </c>
      <c r="B1161" s="40">
        <v>482.1</v>
      </c>
    </row>
    <row r="1162" spans="1:2">
      <c r="A1162" s="42">
        <v>43265</v>
      </c>
      <c r="B1162" s="40">
        <v>483.7</v>
      </c>
    </row>
    <row r="1163" spans="1:2">
      <c r="A1163" s="42">
        <v>43266</v>
      </c>
      <c r="B1163" s="40">
        <v>473.92</v>
      </c>
    </row>
    <row r="1164" spans="1:2">
      <c r="A1164" s="42">
        <v>43269</v>
      </c>
      <c r="B1164" s="40">
        <v>470.52</v>
      </c>
    </row>
    <row r="1165" spans="1:2">
      <c r="A1165" s="42">
        <v>43270</v>
      </c>
      <c r="B1165" s="40">
        <v>460.51</v>
      </c>
    </row>
    <row r="1166" spans="1:2">
      <c r="A1166" s="42">
        <v>43271</v>
      </c>
      <c r="B1166" s="40">
        <v>464.66</v>
      </c>
    </row>
    <row r="1167" spans="1:2">
      <c r="A1167" s="42">
        <v>43272</v>
      </c>
      <c r="B1167" s="40">
        <v>461.95</v>
      </c>
    </row>
    <row r="1168" spans="1:2">
      <c r="A1168" s="42">
        <v>43273</v>
      </c>
      <c r="B1168" s="40">
        <v>463.47</v>
      </c>
    </row>
    <row r="1169" spans="1:2">
      <c r="A1169" s="42">
        <v>43276</v>
      </c>
      <c r="B1169" s="40">
        <v>457.05</v>
      </c>
    </row>
    <row r="1170" spans="1:2">
      <c r="A1170" s="42">
        <v>43277</v>
      </c>
      <c r="B1170" s="40">
        <v>454.29</v>
      </c>
    </row>
    <row r="1171" spans="1:2">
      <c r="A1171" s="42">
        <v>43278</v>
      </c>
      <c r="B1171" s="40">
        <v>452.46</v>
      </c>
    </row>
    <row r="1172" spans="1:2">
      <c r="A1172" s="42">
        <v>43279</v>
      </c>
      <c r="B1172" s="40">
        <v>448.03</v>
      </c>
    </row>
    <row r="1173" spans="1:2">
      <c r="A1173" s="42">
        <v>43280</v>
      </c>
      <c r="B1173" s="40">
        <v>447.59</v>
      </c>
    </row>
    <row r="1174" spans="1:2">
      <c r="A1174" s="42">
        <v>43283</v>
      </c>
      <c r="B1174" s="40">
        <v>442.38</v>
      </c>
    </row>
    <row r="1175" spans="1:2">
      <c r="A1175" s="42">
        <v>43284</v>
      </c>
      <c r="B1175" s="40">
        <v>442.15</v>
      </c>
    </row>
    <row r="1176" spans="1:2">
      <c r="A1176" s="42">
        <v>43285</v>
      </c>
      <c r="B1176" s="40">
        <v>442.15</v>
      </c>
    </row>
    <row r="1177" spans="1:2">
      <c r="A1177" s="42">
        <v>43286</v>
      </c>
      <c r="B1177" s="40">
        <v>439.52</v>
      </c>
    </row>
    <row r="1178" spans="1:2">
      <c r="A1178" s="42">
        <v>43287</v>
      </c>
      <c r="B1178" s="40">
        <v>441.7</v>
      </c>
    </row>
    <row r="1179" spans="1:2">
      <c r="A1179" s="42">
        <v>43290</v>
      </c>
      <c r="B1179" s="40">
        <v>443.8</v>
      </c>
    </row>
    <row r="1180" spans="1:2">
      <c r="A1180" s="42">
        <v>43291</v>
      </c>
      <c r="B1180" s="40">
        <v>442.91</v>
      </c>
    </row>
    <row r="1181" spans="1:2">
      <c r="A1181" s="42">
        <v>43292</v>
      </c>
      <c r="B1181" s="40">
        <v>433.01</v>
      </c>
    </row>
    <row r="1182" spans="1:2">
      <c r="A1182" s="42">
        <v>43293</v>
      </c>
      <c r="B1182" s="40">
        <v>432.81</v>
      </c>
    </row>
    <row r="1183" spans="1:2">
      <c r="A1183" s="42">
        <v>43294</v>
      </c>
      <c r="B1183" s="40">
        <v>433.57</v>
      </c>
    </row>
    <row r="1184" spans="1:2">
      <c r="A1184" s="42">
        <v>43297</v>
      </c>
      <c r="B1184" s="40">
        <v>427.82</v>
      </c>
    </row>
    <row r="1185" spans="1:2">
      <c r="A1185" s="42">
        <v>43298</v>
      </c>
      <c r="B1185" s="40">
        <v>429.8</v>
      </c>
    </row>
    <row r="1186" spans="1:2">
      <c r="A1186" s="42">
        <v>43299</v>
      </c>
      <c r="B1186" s="40">
        <v>433.23</v>
      </c>
    </row>
    <row r="1187" spans="1:2">
      <c r="A1187" s="42">
        <v>43300</v>
      </c>
      <c r="B1187" s="40">
        <v>436.6</v>
      </c>
    </row>
    <row r="1188" spans="1:2">
      <c r="A1188" s="42">
        <v>43301</v>
      </c>
      <c r="B1188" s="40">
        <v>433.52</v>
      </c>
    </row>
    <row r="1189" spans="1:2">
      <c r="A1189" s="42">
        <v>43304</v>
      </c>
      <c r="B1189" s="40">
        <v>430.6</v>
      </c>
    </row>
    <row r="1190" spans="1:2">
      <c r="A1190" s="42">
        <v>43305</v>
      </c>
      <c r="B1190" s="40">
        <v>433.89</v>
      </c>
    </row>
    <row r="1191" spans="1:2">
      <c r="A1191" s="42">
        <v>43306</v>
      </c>
      <c r="B1191" s="40">
        <v>434.99</v>
      </c>
    </row>
    <row r="1192" spans="1:2">
      <c r="A1192" s="42">
        <v>43307</v>
      </c>
      <c r="B1192" s="40">
        <v>439.39</v>
      </c>
    </row>
    <row r="1193" spans="1:2">
      <c r="A1193" s="42">
        <v>43308</v>
      </c>
      <c r="B1193" s="40">
        <v>439.03</v>
      </c>
    </row>
    <row r="1194" spans="1:2">
      <c r="A1194" s="42">
        <v>43311</v>
      </c>
      <c r="B1194" s="40">
        <v>439.77</v>
      </c>
    </row>
    <row r="1195" spans="1:2">
      <c r="A1195" s="42">
        <v>43312</v>
      </c>
      <c r="B1195" s="40">
        <v>443.81</v>
      </c>
    </row>
    <row r="1196" spans="1:2">
      <c r="A1196" s="42">
        <v>43313</v>
      </c>
      <c r="B1196" s="40">
        <v>443.29</v>
      </c>
    </row>
    <row r="1197" spans="1:2">
      <c r="A1197" s="42">
        <v>43314</v>
      </c>
      <c r="B1197" s="40">
        <v>440.27</v>
      </c>
    </row>
    <row r="1198" spans="1:2">
      <c r="A1198" s="42">
        <v>43315</v>
      </c>
      <c r="B1198" s="40">
        <v>436.01</v>
      </c>
    </row>
    <row r="1199" spans="1:2">
      <c r="A1199" s="42">
        <v>43318</v>
      </c>
      <c r="B1199" s="40">
        <v>431.02</v>
      </c>
    </row>
    <row r="1200" spans="1:2">
      <c r="A1200" s="42">
        <v>43319</v>
      </c>
      <c r="B1200" s="40">
        <v>438.31</v>
      </c>
    </row>
    <row r="1201" spans="1:2">
      <c r="A1201" s="42">
        <v>43320</v>
      </c>
      <c r="B1201" s="40">
        <v>445</v>
      </c>
    </row>
    <row r="1202" spans="1:2">
      <c r="A1202" s="42">
        <v>43321</v>
      </c>
      <c r="B1202" s="40">
        <v>447.14</v>
      </c>
    </row>
    <row r="1203" spans="1:2">
      <c r="A1203" s="42">
        <v>43322</v>
      </c>
      <c r="B1203" s="40">
        <v>440.36</v>
      </c>
    </row>
    <row r="1204" spans="1:2">
      <c r="A1204" s="42">
        <v>43325</v>
      </c>
      <c r="B1204" s="40">
        <v>429.11</v>
      </c>
    </row>
    <row r="1205" spans="1:2">
      <c r="A1205" s="42">
        <v>43326</v>
      </c>
      <c r="B1205" s="40">
        <v>429.7</v>
      </c>
    </row>
    <row r="1206" spans="1:2">
      <c r="A1206" s="42">
        <v>43327</v>
      </c>
      <c r="B1206" s="40">
        <v>422.58</v>
      </c>
    </row>
    <row r="1207" spans="1:2">
      <c r="A1207" s="42">
        <v>43328</v>
      </c>
      <c r="B1207" s="40">
        <v>424.5</v>
      </c>
    </row>
    <row r="1208" spans="1:2">
      <c r="A1208" s="42">
        <v>43329</v>
      </c>
      <c r="B1208" s="40">
        <v>430.2</v>
      </c>
    </row>
    <row r="1209" spans="1:2">
      <c r="A1209" s="42">
        <v>43332</v>
      </c>
      <c r="B1209" s="40">
        <v>436.9</v>
      </c>
    </row>
    <row r="1210" spans="1:2">
      <c r="A1210" s="42">
        <v>43333</v>
      </c>
      <c r="B1210" s="40">
        <v>438.92</v>
      </c>
    </row>
    <row r="1211" spans="1:2">
      <c r="A1211" s="42">
        <v>43334</v>
      </c>
      <c r="B1211" s="40">
        <v>445.71</v>
      </c>
    </row>
    <row r="1212" spans="1:2">
      <c r="A1212" s="42">
        <v>43335</v>
      </c>
      <c r="B1212" s="40">
        <v>441.84</v>
      </c>
    </row>
    <row r="1213" spans="1:2">
      <c r="A1213" s="42">
        <v>43336</v>
      </c>
      <c r="B1213" s="40">
        <v>443.83</v>
      </c>
    </row>
    <row r="1214" spans="1:2">
      <c r="A1214" s="42">
        <v>43339</v>
      </c>
      <c r="B1214" s="40">
        <v>446.76</v>
      </c>
    </row>
    <row r="1215" spans="1:2">
      <c r="A1215" s="42">
        <v>43340</v>
      </c>
      <c r="B1215" s="40">
        <v>452.01</v>
      </c>
    </row>
    <row r="1216" spans="1:2">
      <c r="A1216" s="42">
        <v>43341</v>
      </c>
      <c r="B1216" s="40">
        <v>454.05</v>
      </c>
    </row>
    <row r="1217" spans="1:2">
      <c r="A1217" s="42">
        <v>43342</v>
      </c>
      <c r="B1217" s="40">
        <v>453.25</v>
      </c>
    </row>
    <row r="1218" spans="1:2">
      <c r="A1218" s="42">
        <v>43343</v>
      </c>
      <c r="B1218" s="40">
        <v>448.26</v>
      </c>
    </row>
    <row r="1219" spans="1:2">
      <c r="A1219" s="42">
        <v>43346</v>
      </c>
      <c r="B1219" s="40">
        <v>448.26</v>
      </c>
    </row>
    <row r="1220" spans="1:2">
      <c r="A1220" s="42">
        <v>43347</v>
      </c>
      <c r="B1220" s="40">
        <v>436.9</v>
      </c>
    </row>
    <row r="1221" spans="1:2">
      <c r="A1221" s="42">
        <v>43348</v>
      </c>
      <c r="B1221" s="40">
        <v>433.11</v>
      </c>
    </row>
    <row r="1222" spans="1:2">
      <c r="A1222" s="42">
        <v>43349</v>
      </c>
      <c r="B1222" s="40">
        <v>432.25</v>
      </c>
    </row>
    <row r="1223" spans="1:2">
      <c r="A1223" s="42">
        <v>43350</v>
      </c>
      <c r="B1223" s="40">
        <v>430.21</v>
      </c>
    </row>
    <row r="1224" spans="1:2">
      <c r="A1224" s="42">
        <v>43353</v>
      </c>
      <c r="B1224" s="40">
        <v>430.83</v>
      </c>
    </row>
    <row r="1225" spans="1:2">
      <c r="A1225" s="42">
        <v>43354</v>
      </c>
      <c r="B1225" s="40">
        <v>429.25</v>
      </c>
    </row>
    <row r="1226" spans="1:2">
      <c r="A1226" s="42">
        <v>43355</v>
      </c>
      <c r="B1226" s="40">
        <v>431.23</v>
      </c>
    </row>
    <row r="1227" spans="1:2">
      <c r="A1227" s="42">
        <v>43356</v>
      </c>
      <c r="B1227" s="40">
        <v>435.93</v>
      </c>
    </row>
    <row r="1228" spans="1:2">
      <c r="A1228" s="42">
        <v>43357</v>
      </c>
      <c r="B1228" s="40">
        <v>438.44</v>
      </c>
    </row>
    <row r="1229" spans="1:2">
      <c r="A1229" s="42">
        <v>43360</v>
      </c>
      <c r="B1229" s="40">
        <v>436.3</v>
      </c>
    </row>
    <row r="1230" spans="1:2">
      <c r="A1230" s="42">
        <v>43361</v>
      </c>
      <c r="B1230" s="40">
        <v>442.78</v>
      </c>
    </row>
    <row r="1231" spans="1:2">
      <c r="A1231" s="42">
        <v>43362</v>
      </c>
      <c r="B1231" s="40">
        <v>447.77</v>
      </c>
    </row>
    <row r="1232" spans="1:2">
      <c r="A1232" s="42">
        <v>43363</v>
      </c>
      <c r="B1232" s="40">
        <v>448.32</v>
      </c>
    </row>
    <row r="1233" spans="1:2">
      <c r="A1233" s="42">
        <v>43364</v>
      </c>
      <c r="B1233" s="40">
        <v>456.73</v>
      </c>
    </row>
    <row r="1234" spans="1:2">
      <c r="A1234" s="42">
        <v>43367</v>
      </c>
      <c r="B1234" s="40">
        <v>455.7</v>
      </c>
    </row>
    <row r="1235" spans="1:2">
      <c r="A1235" s="42">
        <v>43368</v>
      </c>
      <c r="B1235" s="40">
        <v>454.82</v>
      </c>
    </row>
    <row r="1236" spans="1:2">
      <c r="A1236" s="42">
        <v>43369</v>
      </c>
      <c r="B1236" s="40">
        <v>447.73</v>
      </c>
    </row>
    <row r="1237" spans="1:2">
      <c r="A1237" s="42">
        <v>43370</v>
      </c>
      <c r="B1237" s="40">
        <v>448.4</v>
      </c>
    </row>
    <row r="1238" spans="1:2">
      <c r="A1238" s="42">
        <v>43371</v>
      </c>
      <c r="B1238" s="40">
        <v>450.79</v>
      </c>
    </row>
    <row r="1239" spans="1:2">
      <c r="A1239" s="42">
        <v>43374</v>
      </c>
      <c r="B1239" s="40">
        <v>453.03</v>
      </c>
    </row>
    <row r="1240" spans="1:2">
      <c r="A1240" s="42">
        <v>43375</v>
      </c>
      <c r="B1240" s="40">
        <v>452.17</v>
      </c>
    </row>
    <row r="1241" spans="1:2">
      <c r="A1241" s="42">
        <v>43376</v>
      </c>
      <c r="B1241" s="40">
        <v>453.14</v>
      </c>
    </row>
    <row r="1242" spans="1:2">
      <c r="A1242" s="42">
        <v>43377</v>
      </c>
      <c r="B1242" s="40">
        <v>447.53</v>
      </c>
    </row>
    <row r="1243" spans="1:2">
      <c r="A1243" s="42">
        <v>43378</v>
      </c>
      <c r="B1243" s="40">
        <v>442.09</v>
      </c>
    </row>
    <row r="1244" spans="1:2">
      <c r="A1244" s="42">
        <v>43381</v>
      </c>
      <c r="B1244" s="40">
        <v>440.77</v>
      </c>
    </row>
    <row r="1245" spans="1:2">
      <c r="A1245" s="42">
        <v>43382</v>
      </c>
      <c r="B1245" s="40">
        <v>441.56</v>
      </c>
    </row>
    <row r="1246" spans="1:2">
      <c r="A1246" s="42">
        <v>43383</v>
      </c>
      <c r="B1246" s="40">
        <v>431.44</v>
      </c>
    </row>
    <row r="1247" spans="1:2">
      <c r="A1247" s="42">
        <v>43384</v>
      </c>
      <c r="B1247" s="40">
        <v>423.55</v>
      </c>
    </row>
    <row r="1248" spans="1:2">
      <c r="A1248" s="42">
        <v>43385</v>
      </c>
      <c r="B1248" s="40">
        <v>427.9</v>
      </c>
    </row>
    <row r="1249" spans="1:2">
      <c r="A1249" s="42">
        <v>43388</v>
      </c>
      <c r="B1249" s="40">
        <v>430.03</v>
      </c>
    </row>
    <row r="1250" spans="1:2">
      <c r="A1250" s="42">
        <v>43389</v>
      </c>
      <c r="B1250" s="40">
        <v>438.25</v>
      </c>
    </row>
    <row r="1251" spans="1:2">
      <c r="A1251" s="42">
        <v>43390</v>
      </c>
      <c r="B1251" s="40">
        <v>429.08</v>
      </c>
    </row>
    <row r="1252" spans="1:2">
      <c r="A1252" s="42">
        <v>43391</v>
      </c>
      <c r="B1252" s="40">
        <v>423.42</v>
      </c>
    </row>
    <row r="1253" spans="1:2">
      <c r="A1253" s="42">
        <v>43392</v>
      </c>
      <c r="B1253" s="40">
        <v>418.76</v>
      </c>
    </row>
    <row r="1254" spans="1:2">
      <c r="A1254" s="42">
        <v>43395</v>
      </c>
      <c r="B1254" s="40">
        <v>419.04</v>
      </c>
    </row>
    <row r="1255" spans="1:2">
      <c r="A1255" s="42">
        <v>43396</v>
      </c>
      <c r="B1255" s="40">
        <v>406.08</v>
      </c>
    </row>
    <row r="1256" spans="1:2">
      <c r="A1256" s="42">
        <v>43397</v>
      </c>
      <c r="B1256" s="40">
        <v>398.51</v>
      </c>
    </row>
    <row r="1257" spans="1:2">
      <c r="A1257" s="42">
        <v>43398</v>
      </c>
      <c r="B1257" s="40">
        <v>399.01</v>
      </c>
    </row>
    <row r="1258" spans="1:2">
      <c r="A1258" s="42">
        <v>43399</v>
      </c>
      <c r="B1258" s="40">
        <v>396.51</v>
      </c>
    </row>
    <row r="1259" spans="1:2">
      <c r="A1259" s="42">
        <v>43402</v>
      </c>
      <c r="B1259" s="40">
        <v>399.47</v>
      </c>
    </row>
    <row r="1260" spans="1:2">
      <c r="A1260" s="42">
        <v>43403</v>
      </c>
      <c r="B1260" s="40">
        <v>399.6</v>
      </c>
    </row>
    <row r="1261" spans="1:2">
      <c r="A1261" s="42">
        <v>43404</v>
      </c>
      <c r="B1261" s="40">
        <v>408.58</v>
      </c>
    </row>
    <row r="1262" spans="1:2">
      <c r="A1262" s="42">
        <v>43405</v>
      </c>
      <c r="B1262" s="40">
        <v>418.29</v>
      </c>
    </row>
    <row r="1263" spans="1:2">
      <c r="A1263" s="42">
        <v>43406</v>
      </c>
      <c r="B1263" s="40">
        <v>428.14</v>
      </c>
    </row>
    <row r="1264" spans="1:2">
      <c r="A1264" s="42">
        <v>43409</v>
      </c>
      <c r="B1264" s="40">
        <v>426.93</v>
      </c>
    </row>
    <row r="1265" spans="1:2">
      <c r="A1265" s="42">
        <v>43410</v>
      </c>
      <c r="B1265" s="40">
        <v>431.17</v>
      </c>
    </row>
    <row r="1266" spans="1:2">
      <c r="A1266" s="42">
        <v>43411</v>
      </c>
      <c r="B1266" s="40">
        <v>428.97</v>
      </c>
    </row>
    <row r="1267" spans="1:2">
      <c r="A1267" s="42">
        <v>43412</v>
      </c>
      <c r="B1267" s="40">
        <v>428.2</v>
      </c>
    </row>
    <row r="1268" spans="1:2">
      <c r="A1268" s="42">
        <v>43413</v>
      </c>
      <c r="B1268" s="40">
        <v>422.56</v>
      </c>
    </row>
    <row r="1269" spans="1:2">
      <c r="A1269" s="42">
        <v>43416</v>
      </c>
      <c r="B1269" s="40">
        <v>414.11</v>
      </c>
    </row>
    <row r="1270" spans="1:2">
      <c r="A1270" s="42">
        <v>43417</v>
      </c>
      <c r="B1270" s="40">
        <v>409.93</v>
      </c>
    </row>
    <row r="1271" spans="1:2">
      <c r="A1271" s="42">
        <v>43418</v>
      </c>
      <c r="B1271" s="40">
        <v>407.48</v>
      </c>
    </row>
    <row r="1272" spans="1:2">
      <c r="A1272" s="42">
        <v>43419</v>
      </c>
      <c r="B1272" s="40">
        <v>407.56</v>
      </c>
    </row>
    <row r="1273" spans="1:2">
      <c r="A1273" s="42">
        <v>43420</v>
      </c>
      <c r="B1273" s="40">
        <v>411.09</v>
      </c>
    </row>
    <row r="1274" spans="1:2">
      <c r="A1274" s="42">
        <v>43423</v>
      </c>
      <c r="B1274" s="40">
        <v>409.42</v>
      </c>
    </row>
    <row r="1275" spans="1:2">
      <c r="A1275" s="42">
        <v>43424</v>
      </c>
      <c r="B1275" s="40">
        <v>395.67</v>
      </c>
    </row>
    <row r="1276" spans="1:2">
      <c r="A1276" s="42">
        <v>43425</v>
      </c>
      <c r="B1276" s="40">
        <v>400.21</v>
      </c>
    </row>
    <row r="1277" spans="1:2">
      <c r="A1277" s="42">
        <v>43426</v>
      </c>
      <c r="B1277" s="40">
        <v>400.21</v>
      </c>
    </row>
    <row r="1278" spans="1:2">
      <c r="A1278" s="42">
        <v>43427</v>
      </c>
      <c r="B1278" s="40">
        <v>395.9</v>
      </c>
    </row>
    <row r="1279" spans="1:2">
      <c r="A1279" s="42">
        <v>43430</v>
      </c>
      <c r="B1279" s="40">
        <v>406.56</v>
      </c>
    </row>
    <row r="1280" spans="1:2">
      <c r="A1280" s="42">
        <v>43431</v>
      </c>
      <c r="B1280" s="40">
        <v>413.3</v>
      </c>
    </row>
    <row r="1281" spans="1:2">
      <c r="A1281" s="42">
        <v>43432</v>
      </c>
      <c r="B1281" s="40">
        <v>417.85</v>
      </c>
    </row>
    <row r="1282" spans="1:2">
      <c r="A1282" s="42">
        <v>43433</v>
      </c>
      <c r="B1282" s="40">
        <v>422.11</v>
      </c>
    </row>
    <row r="1283" spans="1:2">
      <c r="A1283" s="42">
        <v>43434</v>
      </c>
      <c r="B1283" s="40">
        <v>415.67</v>
      </c>
    </row>
    <row r="1284" spans="1:2">
      <c r="A1284" s="42">
        <v>43437</v>
      </c>
      <c r="B1284" s="40">
        <v>427.26</v>
      </c>
    </row>
    <row r="1285" spans="1:2">
      <c r="A1285" s="42">
        <v>43438</v>
      </c>
      <c r="B1285" s="40">
        <v>416.51</v>
      </c>
    </row>
    <row r="1286" spans="1:2">
      <c r="A1286" s="42">
        <v>43439</v>
      </c>
      <c r="B1286" s="40">
        <v>416.51</v>
      </c>
    </row>
    <row r="1287" spans="1:2">
      <c r="A1287" s="42">
        <v>43440</v>
      </c>
      <c r="B1287" s="40">
        <v>401.82</v>
      </c>
    </row>
    <row r="1288" spans="1:2">
      <c r="A1288" s="42">
        <v>43441</v>
      </c>
      <c r="B1288" s="40">
        <v>402.91</v>
      </c>
    </row>
    <row r="1289" spans="1:2">
      <c r="A1289" s="42">
        <v>43444</v>
      </c>
      <c r="B1289" s="40">
        <v>394.18</v>
      </c>
    </row>
    <row r="1290" spans="1:2">
      <c r="A1290" s="42">
        <v>43445</v>
      </c>
      <c r="B1290" s="40">
        <v>396.08</v>
      </c>
    </row>
    <row r="1291" spans="1:2">
      <c r="A1291" s="42">
        <v>43446</v>
      </c>
      <c r="B1291" s="40">
        <v>402.15</v>
      </c>
    </row>
    <row r="1292" spans="1:2">
      <c r="A1292" s="42">
        <v>43447</v>
      </c>
      <c r="B1292" s="40">
        <v>400.57</v>
      </c>
    </row>
    <row r="1293" spans="1:2">
      <c r="A1293" s="42">
        <v>43448</v>
      </c>
      <c r="B1293" s="40">
        <v>393.42</v>
      </c>
    </row>
    <row r="1294" spans="1:2">
      <c r="A1294" s="42">
        <v>43451</v>
      </c>
      <c r="B1294" s="40">
        <v>384.84</v>
      </c>
    </row>
    <row r="1295" spans="1:2">
      <c r="A1295" s="42">
        <v>43452</v>
      </c>
      <c r="B1295" s="40">
        <v>376.37</v>
      </c>
    </row>
    <row r="1296" spans="1:2">
      <c r="A1296" s="42">
        <v>43453</v>
      </c>
      <c r="B1296" s="40">
        <v>373.75</v>
      </c>
    </row>
    <row r="1297" spans="1:2">
      <c r="A1297" s="42">
        <v>43454</v>
      </c>
      <c r="B1297" s="40">
        <v>362.36</v>
      </c>
    </row>
    <row r="1298" spans="1:2">
      <c r="A1298" s="42">
        <v>43455</v>
      </c>
      <c r="B1298" s="40">
        <v>358.5</v>
      </c>
    </row>
    <row r="1299" spans="1:2">
      <c r="A1299" s="42">
        <v>43458</v>
      </c>
      <c r="B1299" s="40">
        <v>355.59</v>
      </c>
    </row>
    <row r="1300" spans="1:2">
      <c r="A1300" s="42">
        <v>43459</v>
      </c>
      <c r="B1300" s="40">
        <v>355.59</v>
      </c>
    </row>
    <row r="1301" spans="1:2">
      <c r="A1301" s="42">
        <v>43460</v>
      </c>
      <c r="B1301" s="40">
        <v>360.13</v>
      </c>
    </row>
    <row r="1302" spans="1:2">
      <c r="A1302" s="42">
        <v>43461</v>
      </c>
      <c r="B1302" s="40">
        <v>355.85</v>
      </c>
    </row>
    <row r="1303" spans="1:2">
      <c r="A1303" s="42">
        <v>43462</v>
      </c>
      <c r="B1303" s="40">
        <v>359.74</v>
      </c>
    </row>
    <row r="1304" spans="1:2">
      <c r="A1304" s="42">
        <v>43465</v>
      </c>
      <c r="B1304" s="40">
        <v>360.88</v>
      </c>
    </row>
    <row r="1305" spans="1:2">
      <c r="A1305" s="42">
        <v>43466</v>
      </c>
      <c r="B1305" s="40">
        <v>360.88</v>
      </c>
    </row>
    <row r="1306" spans="1:2">
      <c r="A1306" s="42">
        <v>43467</v>
      </c>
      <c r="B1306" s="40">
        <v>366.1</v>
      </c>
    </row>
    <row r="1307" spans="1:2">
      <c r="A1307" s="42">
        <v>43468</v>
      </c>
      <c r="B1307" s="40">
        <v>364.29</v>
      </c>
    </row>
    <row r="1308" spans="1:2">
      <c r="A1308" s="42">
        <v>43469</v>
      </c>
      <c r="B1308" s="40">
        <v>376.1</v>
      </c>
    </row>
    <row r="1309" spans="1:2">
      <c r="A1309" s="42">
        <v>43472</v>
      </c>
      <c r="B1309" s="40">
        <v>385.68</v>
      </c>
    </row>
    <row r="1310" spans="1:2">
      <c r="A1310" s="42">
        <v>43473</v>
      </c>
      <c r="B1310" s="40">
        <v>391.1</v>
      </c>
    </row>
    <row r="1311" spans="1:2">
      <c r="A1311" s="42">
        <v>43474</v>
      </c>
      <c r="B1311" s="40">
        <v>396.27</v>
      </c>
    </row>
    <row r="1312" spans="1:2">
      <c r="A1312" s="42">
        <v>43475</v>
      </c>
      <c r="B1312" s="40">
        <v>392.7</v>
      </c>
    </row>
    <row r="1313" spans="1:2">
      <c r="A1313" s="42">
        <v>43476</v>
      </c>
      <c r="B1313" s="40">
        <v>388.81</v>
      </c>
    </row>
    <row r="1314" spans="1:2">
      <c r="A1314" s="42">
        <v>43479</v>
      </c>
      <c r="B1314" s="40">
        <v>386.05</v>
      </c>
    </row>
    <row r="1315" spans="1:2">
      <c r="A1315" s="42">
        <v>43480</v>
      </c>
      <c r="B1315" s="40">
        <v>387.21</v>
      </c>
    </row>
    <row r="1316" spans="1:2">
      <c r="A1316" s="42">
        <v>43481</v>
      </c>
      <c r="B1316" s="40">
        <v>386.26</v>
      </c>
    </row>
    <row r="1317" spans="1:2">
      <c r="A1317" s="42">
        <v>43482</v>
      </c>
      <c r="B1317" s="40">
        <v>385.98</v>
      </c>
    </row>
    <row r="1318" spans="1:2">
      <c r="A1318" s="42">
        <v>43483</v>
      </c>
      <c r="B1318" s="40">
        <v>393.49</v>
      </c>
    </row>
    <row r="1319" spans="1:2">
      <c r="A1319" s="42">
        <v>43486</v>
      </c>
      <c r="B1319" s="40">
        <v>393.49</v>
      </c>
    </row>
    <row r="1320" spans="1:2">
      <c r="A1320" s="42">
        <v>43487</v>
      </c>
      <c r="B1320" s="40">
        <v>387.34</v>
      </c>
    </row>
    <row r="1321" spans="1:2">
      <c r="A1321" s="42">
        <v>43488</v>
      </c>
      <c r="B1321" s="40">
        <v>385.49</v>
      </c>
    </row>
    <row r="1322" spans="1:2">
      <c r="A1322" s="42">
        <v>43489</v>
      </c>
      <c r="B1322" s="40">
        <v>386.67</v>
      </c>
    </row>
    <row r="1323" spans="1:2">
      <c r="A1323" s="42">
        <v>43490</v>
      </c>
      <c r="B1323" s="40">
        <v>390.76</v>
      </c>
    </row>
    <row r="1324" spans="1:2">
      <c r="A1324" s="42">
        <v>43493</v>
      </c>
      <c r="B1324" s="40">
        <v>386.73</v>
      </c>
    </row>
    <row r="1325" spans="1:2">
      <c r="A1325" s="42">
        <v>43494</v>
      </c>
      <c r="B1325" s="40">
        <v>386.17</v>
      </c>
    </row>
    <row r="1326" spans="1:2">
      <c r="A1326" s="42">
        <v>43495</v>
      </c>
      <c r="B1326" s="40">
        <v>387.68</v>
      </c>
    </row>
    <row r="1327" spans="1:2">
      <c r="A1327" s="42">
        <v>43496</v>
      </c>
      <c r="B1327" s="40">
        <v>389.18</v>
      </c>
    </row>
    <row r="1328" spans="1:2">
      <c r="A1328" s="42">
        <v>43497</v>
      </c>
      <c r="B1328" s="40">
        <v>387.93</v>
      </c>
    </row>
    <row r="1329" spans="1:2">
      <c r="A1329" s="42">
        <v>43500</v>
      </c>
      <c r="B1329" s="40">
        <v>387.73</v>
      </c>
    </row>
    <row r="1330" spans="1:2">
      <c r="A1330" s="42">
        <v>43501</v>
      </c>
      <c r="B1330" s="40">
        <v>389.08</v>
      </c>
    </row>
    <row r="1331" spans="1:2">
      <c r="A1331" s="42">
        <v>43502</v>
      </c>
      <c r="B1331" s="40">
        <v>390.1</v>
      </c>
    </row>
    <row r="1332" spans="1:2">
      <c r="A1332" s="42">
        <v>43503</v>
      </c>
      <c r="B1332" s="40">
        <v>383.18</v>
      </c>
    </row>
    <row r="1333" spans="1:2">
      <c r="A1333" s="42">
        <v>43504</v>
      </c>
      <c r="B1333" s="40">
        <v>376.71</v>
      </c>
    </row>
    <row r="1334" spans="1:2">
      <c r="A1334" s="42">
        <v>43507</v>
      </c>
      <c r="B1334" s="40">
        <v>378.63</v>
      </c>
    </row>
    <row r="1335" spans="1:2">
      <c r="A1335" s="42">
        <v>43508</v>
      </c>
      <c r="B1335" s="40">
        <v>384.07</v>
      </c>
    </row>
    <row r="1336" spans="1:2">
      <c r="A1336" s="42">
        <v>43509</v>
      </c>
      <c r="B1336" s="40">
        <v>388.73</v>
      </c>
    </row>
    <row r="1337" spans="1:2">
      <c r="A1337" s="42">
        <v>43510</v>
      </c>
      <c r="B1337" s="40">
        <v>393.2</v>
      </c>
    </row>
    <row r="1338" spans="1:2">
      <c r="A1338" s="42">
        <v>43511</v>
      </c>
      <c r="B1338" s="40">
        <v>395.06</v>
      </c>
    </row>
    <row r="1339" spans="1:2">
      <c r="A1339" s="42">
        <v>43514</v>
      </c>
      <c r="B1339" s="40">
        <v>395.06</v>
      </c>
    </row>
    <row r="1340" spans="1:2">
      <c r="A1340" s="42">
        <v>43515</v>
      </c>
      <c r="B1340" s="40">
        <v>399.83</v>
      </c>
    </row>
    <row r="1341" spans="1:2">
      <c r="A1341" s="42">
        <v>43516</v>
      </c>
      <c r="B1341" s="40">
        <v>401.34</v>
      </c>
    </row>
    <row r="1342" spans="1:2">
      <c r="A1342" s="42">
        <v>43517</v>
      </c>
      <c r="B1342" s="40">
        <v>395.27</v>
      </c>
    </row>
    <row r="1343" spans="1:2">
      <c r="A1343" s="42">
        <v>43518</v>
      </c>
      <c r="B1343" s="40">
        <v>397.01</v>
      </c>
    </row>
    <row r="1344" spans="1:2">
      <c r="A1344" s="42">
        <v>43521</v>
      </c>
      <c r="B1344" s="40">
        <v>402.36</v>
      </c>
    </row>
    <row r="1345" spans="1:2">
      <c r="A1345" s="42">
        <v>43522</v>
      </c>
      <c r="B1345" s="40">
        <v>399.04</v>
      </c>
    </row>
    <row r="1346" spans="1:2">
      <c r="A1346" s="42">
        <v>43523</v>
      </c>
      <c r="B1346" s="40">
        <v>396.43</v>
      </c>
    </row>
    <row r="1347" spans="1:2">
      <c r="A1347" s="42">
        <v>43524</v>
      </c>
      <c r="B1347" s="40">
        <v>391.24</v>
      </c>
    </row>
    <row r="1348" spans="1:2">
      <c r="A1348" s="42">
        <v>43525</v>
      </c>
      <c r="B1348" s="40">
        <v>387.62</v>
      </c>
    </row>
    <row r="1349" spans="1:2">
      <c r="A1349" s="42">
        <v>43528</v>
      </c>
      <c r="B1349" s="40">
        <v>390.26</v>
      </c>
    </row>
    <row r="1350" spans="1:2">
      <c r="A1350" s="42">
        <v>43529</v>
      </c>
      <c r="B1350" s="40">
        <v>390.26</v>
      </c>
    </row>
    <row r="1351" spans="1:2">
      <c r="A1351" s="42">
        <v>43530</v>
      </c>
      <c r="B1351" s="40">
        <v>386.81</v>
      </c>
    </row>
    <row r="1352" spans="1:2">
      <c r="A1352" s="42">
        <v>43531</v>
      </c>
      <c r="B1352" s="40">
        <v>379.49</v>
      </c>
    </row>
    <row r="1353" spans="1:2">
      <c r="A1353" s="42">
        <v>43532</v>
      </c>
      <c r="B1353" s="40">
        <v>371.89</v>
      </c>
    </row>
    <row r="1354" spans="1:2">
      <c r="A1354" s="42">
        <v>43535</v>
      </c>
      <c r="B1354" s="40">
        <v>373.08</v>
      </c>
    </row>
    <row r="1355" spans="1:2">
      <c r="A1355" s="42">
        <v>43536</v>
      </c>
      <c r="B1355" s="40">
        <v>380.02</v>
      </c>
    </row>
    <row r="1356" spans="1:2">
      <c r="A1356" s="42">
        <v>43537</v>
      </c>
      <c r="B1356" s="40">
        <v>380.99</v>
      </c>
    </row>
    <row r="1357" spans="1:2">
      <c r="A1357" s="42">
        <v>43538</v>
      </c>
      <c r="B1357" s="40">
        <v>379.94</v>
      </c>
    </row>
    <row r="1358" spans="1:2">
      <c r="A1358" s="42">
        <v>43539</v>
      </c>
      <c r="B1358" s="40">
        <v>381.67</v>
      </c>
    </row>
    <row r="1359" spans="1:2">
      <c r="A1359" s="42">
        <v>43542</v>
      </c>
      <c r="B1359" s="40">
        <v>386.17</v>
      </c>
    </row>
    <row r="1360" spans="1:2">
      <c r="A1360" s="42">
        <v>43543</v>
      </c>
      <c r="B1360" s="40">
        <v>386.84</v>
      </c>
    </row>
    <row r="1361" spans="1:2">
      <c r="A1361" s="42">
        <v>43544</v>
      </c>
      <c r="B1361" s="40">
        <v>386.87</v>
      </c>
    </row>
    <row r="1362" spans="1:2">
      <c r="A1362" s="42">
        <v>43545</v>
      </c>
      <c r="B1362" s="40">
        <v>387.86</v>
      </c>
    </row>
    <row r="1363" spans="1:2">
      <c r="A1363" s="42">
        <v>43546</v>
      </c>
      <c r="B1363" s="40">
        <v>381.79</v>
      </c>
    </row>
    <row r="1364" spans="1:2">
      <c r="A1364" s="42">
        <v>43549</v>
      </c>
      <c r="B1364" s="40">
        <v>378.05</v>
      </c>
    </row>
    <row r="1365" spans="1:2">
      <c r="A1365" s="42">
        <v>43550</v>
      </c>
      <c r="B1365" s="40">
        <v>380.83</v>
      </c>
    </row>
    <row r="1366" spans="1:2">
      <c r="A1366" s="42">
        <v>43551</v>
      </c>
      <c r="B1366" s="40">
        <v>382.29</v>
      </c>
    </row>
    <row r="1367" spans="1:2">
      <c r="A1367" s="42">
        <v>43552</v>
      </c>
      <c r="B1367" s="40">
        <v>377.49</v>
      </c>
    </row>
    <row r="1368" spans="1:2">
      <c r="A1368" s="42">
        <v>43553</v>
      </c>
      <c r="B1368" s="40">
        <v>380.15</v>
      </c>
    </row>
    <row r="1369" spans="1:2">
      <c r="A1369" s="42">
        <v>43556</v>
      </c>
      <c r="B1369" s="40">
        <v>388.6</v>
      </c>
    </row>
    <row r="1370" spans="1:2">
      <c r="A1370" s="42">
        <v>43557</v>
      </c>
      <c r="B1370" s="40">
        <v>389.87</v>
      </c>
    </row>
    <row r="1371" spans="1:2">
      <c r="A1371" s="42">
        <v>43558</v>
      </c>
      <c r="B1371" s="40">
        <v>394.36</v>
      </c>
    </row>
    <row r="1372" spans="1:2">
      <c r="A1372" s="42">
        <v>43559</v>
      </c>
      <c r="B1372" s="40">
        <v>397.67</v>
      </c>
    </row>
    <row r="1373" spans="1:2">
      <c r="A1373" s="42">
        <v>43560</v>
      </c>
      <c r="B1373" s="40">
        <v>400.43</v>
      </c>
    </row>
    <row r="1374" spans="1:2">
      <c r="A1374" s="42">
        <v>43563</v>
      </c>
      <c r="B1374" s="40">
        <v>402.37</v>
      </c>
    </row>
    <row r="1375" spans="1:2">
      <c r="A1375" s="42">
        <v>43564</v>
      </c>
      <c r="B1375" s="40">
        <v>400.85</v>
      </c>
    </row>
    <row r="1376" spans="1:2">
      <c r="A1376" s="42">
        <v>43565</v>
      </c>
      <c r="B1376" s="40">
        <v>408.18</v>
      </c>
    </row>
    <row r="1377" spans="1:2">
      <c r="A1377" s="42">
        <v>43566</v>
      </c>
      <c r="B1377" s="40">
        <v>411.62</v>
      </c>
    </row>
    <row r="1378" spans="1:2">
      <c r="A1378" s="42">
        <v>43567</v>
      </c>
      <c r="B1378" s="40">
        <v>413.66</v>
      </c>
    </row>
    <row r="1379" spans="1:2">
      <c r="A1379" s="42">
        <v>43570</v>
      </c>
      <c r="B1379" s="40">
        <v>415.74</v>
      </c>
    </row>
    <row r="1380" spans="1:2">
      <c r="A1380" s="42">
        <v>43571</v>
      </c>
      <c r="B1380" s="40">
        <v>415.09</v>
      </c>
    </row>
    <row r="1381" spans="1:2">
      <c r="A1381" s="42">
        <v>43572</v>
      </c>
      <c r="B1381" s="40">
        <v>418.84</v>
      </c>
    </row>
    <row r="1382" spans="1:2">
      <c r="A1382" s="42">
        <v>43573</v>
      </c>
      <c r="B1382" s="40">
        <v>416.72</v>
      </c>
    </row>
    <row r="1383" spans="1:2">
      <c r="A1383" s="42">
        <v>43574</v>
      </c>
      <c r="B1383" s="40">
        <v>416.72</v>
      </c>
    </row>
    <row r="1384" spans="1:2">
      <c r="A1384" s="42">
        <v>43577</v>
      </c>
      <c r="B1384" s="40">
        <v>421.22</v>
      </c>
    </row>
    <row r="1385" spans="1:2">
      <c r="A1385" s="42">
        <v>43578</v>
      </c>
      <c r="B1385" s="40">
        <v>422.43</v>
      </c>
    </row>
    <row r="1386" spans="1:2">
      <c r="A1386" s="42">
        <v>43579</v>
      </c>
      <c r="B1386" s="40">
        <v>420.27</v>
      </c>
    </row>
    <row r="1387" spans="1:2">
      <c r="A1387" s="42">
        <v>43580</v>
      </c>
      <c r="B1387" s="40">
        <v>415.64</v>
      </c>
    </row>
    <row r="1388" spans="1:2">
      <c r="A1388" s="42">
        <v>43581</v>
      </c>
      <c r="B1388" s="40">
        <v>415.61</v>
      </c>
    </row>
    <row r="1389" spans="1:2">
      <c r="A1389" s="42">
        <v>43584</v>
      </c>
      <c r="B1389" s="40">
        <v>417.88</v>
      </c>
    </row>
    <row r="1390" spans="1:2">
      <c r="A1390" s="42">
        <v>43585</v>
      </c>
      <c r="B1390" s="40">
        <v>418.74</v>
      </c>
    </row>
    <row r="1391" spans="1:2">
      <c r="A1391" s="42">
        <v>43586</v>
      </c>
      <c r="B1391" s="40">
        <v>418.97</v>
      </c>
    </row>
    <row r="1392" spans="1:2">
      <c r="A1392" s="42">
        <v>43587</v>
      </c>
      <c r="B1392" s="40">
        <v>419.94</v>
      </c>
    </row>
    <row r="1393" spans="1:2">
      <c r="A1393" s="42">
        <v>43588</v>
      </c>
      <c r="B1393" s="40">
        <v>423.12</v>
      </c>
    </row>
    <row r="1394" spans="1:2">
      <c r="A1394" s="42">
        <v>43591</v>
      </c>
      <c r="B1394" s="40">
        <v>413.84</v>
      </c>
    </row>
    <row r="1395" spans="1:2">
      <c r="A1395" s="42">
        <v>43592</v>
      </c>
      <c r="B1395" s="40">
        <v>407.1</v>
      </c>
    </row>
    <row r="1396" spans="1:2">
      <c r="A1396" s="42">
        <v>43593</v>
      </c>
      <c r="B1396" s="40">
        <v>405.5</v>
      </c>
    </row>
    <row r="1397" spans="1:2">
      <c r="A1397" s="42">
        <v>43594</v>
      </c>
      <c r="B1397" s="40">
        <v>397.3</v>
      </c>
    </row>
    <row r="1398" spans="1:2">
      <c r="A1398" s="42">
        <v>43595</v>
      </c>
      <c r="B1398" s="40">
        <v>400.13</v>
      </c>
    </row>
    <row r="1399" spans="1:2">
      <c r="A1399" s="42">
        <v>43598</v>
      </c>
      <c r="B1399" s="40">
        <v>392.07</v>
      </c>
    </row>
    <row r="1400" spans="1:2">
      <c r="A1400" s="42">
        <v>43599</v>
      </c>
      <c r="B1400" s="40">
        <v>392.87</v>
      </c>
    </row>
    <row r="1401" spans="1:2">
      <c r="A1401" s="42">
        <v>43600</v>
      </c>
      <c r="B1401" s="40">
        <v>395.38</v>
      </c>
    </row>
    <row r="1402" spans="1:2">
      <c r="A1402" s="42">
        <v>43601</v>
      </c>
      <c r="B1402" s="40">
        <v>398.19</v>
      </c>
    </row>
    <row r="1403" spans="1:2">
      <c r="A1403" s="42">
        <v>43602</v>
      </c>
      <c r="B1403" s="40">
        <v>395.8</v>
      </c>
    </row>
    <row r="1404" spans="1:2">
      <c r="A1404" s="42">
        <v>43605</v>
      </c>
      <c r="B1404" s="40">
        <v>390.77</v>
      </c>
    </row>
    <row r="1405" spans="1:2">
      <c r="A1405" s="42">
        <v>43606</v>
      </c>
      <c r="B1405" s="40">
        <v>391.65</v>
      </c>
    </row>
    <row r="1406" spans="1:2">
      <c r="A1406" s="42">
        <v>43607</v>
      </c>
      <c r="B1406" s="40">
        <v>387.94</v>
      </c>
    </row>
    <row r="1407" spans="1:2">
      <c r="A1407" s="42">
        <v>43608</v>
      </c>
      <c r="B1407" s="40">
        <v>376.48</v>
      </c>
    </row>
    <row r="1408" spans="1:2">
      <c r="A1408" s="42">
        <v>43609</v>
      </c>
      <c r="B1408" s="40">
        <v>374.83</v>
      </c>
    </row>
    <row r="1409" spans="1:2">
      <c r="A1409" s="42">
        <v>43612</v>
      </c>
      <c r="B1409" s="40">
        <v>374.83</v>
      </c>
    </row>
    <row r="1410" spans="1:2">
      <c r="A1410" s="42">
        <v>43613</v>
      </c>
      <c r="B1410" s="40">
        <v>373.99</v>
      </c>
    </row>
    <row r="1411" spans="1:2">
      <c r="A1411" s="42">
        <v>43614</v>
      </c>
      <c r="B1411" s="40">
        <v>369.9</v>
      </c>
    </row>
    <row r="1412" spans="1:2">
      <c r="A1412" s="42">
        <v>43615</v>
      </c>
      <c r="B1412" s="40">
        <v>368.22</v>
      </c>
    </row>
    <row r="1413" spans="1:2">
      <c r="A1413" s="42">
        <v>43616</v>
      </c>
      <c r="B1413" s="40">
        <v>366.05</v>
      </c>
    </row>
    <row r="1414" spans="1:2">
      <c r="A1414" s="42">
        <v>43619</v>
      </c>
      <c r="B1414" s="40">
        <v>364.37</v>
      </c>
    </row>
    <row r="1415" spans="1:2">
      <c r="A1415" s="42">
        <v>43620</v>
      </c>
      <c r="B1415" s="40">
        <v>370.01</v>
      </c>
    </row>
    <row r="1416" spans="1:2">
      <c r="A1416" s="42">
        <v>43621</v>
      </c>
      <c r="B1416" s="40">
        <v>370.2</v>
      </c>
    </row>
    <row r="1417" spans="1:2">
      <c r="A1417" s="42">
        <v>43622</v>
      </c>
      <c r="B1417" s="40">
        <v>368.55</v>
      </c>
    </row>
    <row r="1418" spans="1:2">
      <c r="A1418" s="42">
        <v>43623</v>
      </c>
      <c r="B1418" s="40">
        <v>371.92</v>
      </c>
    </row>
    <row r="1419" spans="1:2">
      <c r="A1419" s="42">
        <v>43626</v>
      </c>
      <c r="B1419" s="40">
        <v>372.42</v>
      </c>
    </row>
    <row r="1420" spans="1:2">
      <c r="A1420" s="42">
        <v>43627</v>
      </c>
      <c r="B1420" s="40">
        <v>375.43</v>
      </c>
    </row>
    <row r="1421" spans="1:2">
      <c r="A1421" s="42">
        <v>43628</v>
      </c>
      <c r="B1421" s="40">
        <v>367.86</v>
      </c>
    </row>
    <row r="1422" spans="1:2">
      <c r="A1422" s="42">
        <v>43629</v>
      </c>
      <c r="B1422" s="40">
        <v>371.22</v>
      </c>
    </row>
    <row r="1423" spans="1:2">
      <c r="A1423" s="42">
        <v>43630</v>
      </c>
      <c r="B1423" s="40">
        <v>368.07</v>
      </c>
    </row>
    <row r="1424" spans="1:2">
      <c r="A1424" s="42">
        <v>43633</v>
      </c>
      <c r="B1424" s="40">
        <v>369.93</v>
      </c>
    </row>
    <row r="1425" spans="1:2">
      <c r="A1425" s="42">
        <v>43634</v>
      </c>
      <c r="B1425" s="40">
        <v>375.02</v>
      </c>
    </row>
    <row r="1426" spans="1:2">
      <c r="A1426" s="42">
        <v>43635</v>
      </c>
      <c r="B1426" s="40">
        <v>379.38</v>
      </c>
    </row>
    <row r="1427" spans="1:2">
      <c r="A1427" s="42">
        <v>43636</v>
      </c>
      <c r="B1427" s="40">
        <v>386.53</v>
      </c>
    </row>
    <row r="1428" spans="1:2">
      <c r="A1428" s="42">
        <v>43637</v>
      </c>
      <c r="B1428" s="40">
        <v>388.49</v>
      </c>
    </row>
    <row r="1429" spans="1:2">
      <c r="A1429" s="42">
        <v>43640</v>
      </c>
      <c r="B1429" s="40">
        <v>388.25</v>
      </c>
    </row>
    <row r="1430" spans="1:2">
      <c r="A1430" s="42">
        <v>43641</v>
      </c>
      <c r="B1430" s="40">
        <v>386.12</v>
      </c>
    </row>
    <row r="1431" spans="1:2">
      <c r="A1431" s="42">
        <v>43642</v>
      </c>
      <c r="B1431" s="40">
        <v>389.99</v>
      </c>
    </row>
    <row r="1432" spans="1:2">
      <c r="A1432" s="42">
        <v>43643</v>
      </c>
      <c r="B1432" s="40">
        <v>395.16</v>
      </c>
    </row>
    <row r="1433" spans="1:2">
      <c r="A1433" s="42">
        <v>43644</v>
      </c>
      <c r="B1433" s="40">
        <v>394.85</v>
      </c>
    </row>
    <row r="1434" spans="1:2">
      <c r="A1434" s="42">
        <v>43647</v>
      </c>
      <c r="B1434" s="40">
        <v>404.94</v>
      </c>
    </row>
    <row r="1435" spans="1:2">
      <c r="A1435" s="42">
        <v>43648</v>
      </c>
      <c r="B1435" s="40">
        <v>404</v>
      </c>
    </row>
    <row r="1436" spans="1:2">
      <c r="A1436" s="42">
        <v>43649</v>
      </c>
      <c r="B1436" s="40">
        <v>403.56</v>
      </c>
    </row>
    <row r="1437" spans="1:2">
      <c r="A1437" s="42">
        <v>43650</v>
      </c>
      <c r="B1437" s="40">
        <v>403.56</v>
      </c>
    </row>
    <row r="1438" spans="1:2">
      <c r="A1438" s="42">
        <v>43651</v>
      </c>
      <c r="B1438" s="40">
        <v>407.52</v>
      </c>
    </row>
    <row r="1439" spans="1:2">
      <c r="A1439" s="42">
        <v>43654</v>
      </c>
      <c r="B1439" s="40">
        <v>404.6</v>
      </c>
    </row>
    <row r="1440" spans="1:2">
      <c r="A1440" s="42">
        <v>43655</v>
      </c>
      <c r="B1440" s="40">
        <v>399.64</v>
      </c>
    </row>
    <row r="1441" spans="1:2">
      <c r="A1441" s="42">
        <v>43656</v>
      </c>
      <c r="B1441" s="40">
        <v>401.37</v>
      </c>
    </row>
    <row r="1442" spans="1:2">
      <c r="A1442" s="42">
        <v>43657</v>
      </c>
      <c r="B1442" s="40">
        <v>403.4</v>
      </c>
    </row>
    <row r="1443" spans="1:2">
      <c r="A1443" s="42">
        <v>43658</v>
      </c>
      <c r="B1443" s="40">
        <v>404.5</v>
      </c>
    </row>
    <row r="1444" spans="1:2">
      <c r="A1444" s="42">
        <v>43661</v>
      </c>
      <c r="B1444" s="40">
        <v>404.73</v>
      </c>
    </row>
    <row r="1445" spans="1:2">
      <c r="A1445" s="42">
        <v>43662</v>
      </c>
      <c r="B1445" s="40">
        <v>407.94</v>
      </c>
    </row>
    <row r="1446" spans="1:2">
      <c r="A1446" s="42">
        <v>43663</v>
      </c>
      <c r="B1446" s="40">
        <v>403.28</v>
      </c>
    </row>
    <row r="1447" spans="1:2">
      <c r="A1447" s="42">
        <v>43664</v>
      </c>
      <c r="B1447" s="40">
        <v>399.24</v>
      </c>
    </row>
    <row r="1448" spans="1:2">
      <c r="A1448" s="42">
        <v>43665</v>
      </c>
      <c r="B1448" s="40">
        <v>400.45</v>
      </c>
    </row>
    <row r="1449" spans="1:2">
      <c r="A1449" s="42">
        <v>43668</v>
      </c>
      <c r="B1449" s="40">
        <v>401.36</v>
      </c>
    </row>
    <row r="1450" spans="1:2">
      <c r="A1450" s="42">
        <v>43669</v>
      </c>
      <c r="B1450" s="40">
        <v>407.17</v>
      </c>
    </row>
    <row r="1451" spans="1:2">
      <c r="A1451" s="42">
        <v>43670</v>
      </c>
      <c r="B1451" s="40">
        <v>409.64</v>
      </c>
    </row>
    <row r="1452" spans="1:2">
      <c r="A1452" s="42">
        <v>43671</v>
      </c>
      <c r="B1452" s="40">
        <v>408.17</v>
      </c>
    </row>
    <row r="1453" spans="1:2">
      <c r="A1453" s="42">
        <v>43672</v>
      </c>
      <c r="B1453" s="40">
        <v>405.31</v>
      </c>
    </row>
    <row r="1454" spans="1:2">
      <c r="A1454" s="42">
        <v>43675</v>
      </c>
      <c r="B1454" s="40">
        <v>400.76</v>
      </c>
    </row>
    <row r="1455" spans="1:2">
      <c r="A1455" s="42">
        <v>43676</v>
      </c>
      <c r="B1455" s="40">
        <v>399.79</v>
      </c>
    </row>
    <row r="1456" spans="1:2">
      <c r="A1456" s="42">
        <v>43677</v>
      </c>
      <c r="B1456" s="40">
        <v>396.7</v>
      </c>
    </row>
    <row r="1457" spans="1:2">
      <c r="A1457" s="42">
        <v>43678</v>
      </c>
      <c r="B1457" s="40">
        <v>393.13</v>
      </c>
    </row>
    <row r="1458" spans="1:2">
      <c r="A1458" s="42">
        <v>43679</v>
      </c>
      <c r="B1458" s="40">
        <v>381.32</v>
      </c>
    </row>
    <row r="1459" spans="1:2">
      <c r="A1459" s="42">
        <v>43682</v>
      </c>
      <c r="B1459" s="40">
        <v>363.32</v>
      </c>
    </row>
    <row r="1460" spans="1:2">
      <c r="A1460" s="42">
        <v>43683</v>
      </c>
      <c r="B1460" s="40">
        <v>365.24</v>
      </c>
    </row>
    <row r="1461" spans="1:2">
      <c r="A1461" s="42">
        <v>43684</v>
      </c>
      <c r="B1461" s="40">
        <v>363.69</v>
      </c>
    </row>
    <row r="1462" spans="1:2">
      <c r="A1462" s="42">
        <v>43685</v>
      </c>
      <c r="B1462" s="40">
        <v>365.17</v>
      </c>
    </row>
    <row r="1463" spans="1:2">
      <c r="A1463" s="42">
        <v>43686</v>
      </c>
      <c r="B1463" s="40">
        <v>359.37</v>
      </c>
    </row>
    <row r="1464" spans="1:2">
      <c r="A1464" s="42">
        <v>43689</v>
      </c>
      <c r="B1464" s="40">
        <v>357.42</v>
      </c>
    </row>
    <row r="1465" spans="1:2">
      <c r="A1465" s="42">
        <v>43690</v>
      </c>
      <c r="B1465" s="40">
        <v>357.15</v>
      </c>
    </row>
    <row r="1466" spans="1:2">
      <c r="A1466" s="42">
        <v>43691</v>
      </c>
      <c r="B1466" s="40">
        <v>351.79</v>
      </c>
    </row>
    <row r="1467" spans="1:2">
      <c r="A1467" s="42">
        <v>43692</v>
      </c>
      <c r="B1467" s="40">
        <v>347.78</v>
      </c>
    </row>
    <row r="1468" spans="1:2">
      <c r="A1468" s="42">
        <v>43693</v>
      </c>
      <c r="B1468" s="40">
        <v>356.33</v>
      </c>
    </row>
    <row r="1469" spans="1:2">
      <c r="A1469" s="42">
        <v>43696</v>
      </c>
      <c r="B1469" s="40">
        <v>366.76</v>
      </c>
    </row>
    <row r="1470" spans="1:2">
      <c r="A1470" s="42">
        <v>43697</v>
      </c>
      <c r="B1470" s="40">
        <v>368.34</v>
      </c>
    </row>
    <row r="1471" spans="1:2">
      <c r="A1471" s="42">
        <v>43698</v>
      </c>
      <c r="B1471" s="40">
        <v>373.47</v>
      </c>
    </row>
    <row r="1472" spans="1:2">
      <c r="A1472" s="42">
        <v>43699</v>
      </c>
      <c r="B1472" s="40">
        <v>373.77</v>
      </c>
    </row>
    <row r="1473" spans="1:2">
      <c r="A1473" s="42">
        <v>43700</v>
      </c>
      <c r="B1473" s="40">
        <v>369.16</v>
      </c>
    </row>
    <row r="1474" spans="1:2">
      <c r="A1474" s="42">
        <v>43703</v>
      </c>
      <c r="B1474" s="40">
        <v>365.23</v>
      </c>
    </row>
    <row r="1475" spans="1:2">
      <c r="A1475" s="42">
        <v>43704</v>
      </c>
      <c r="B1475" s="40">
        <v>366.56</v>
      </c>
    </row>
    <row r="1476" spans="1:2">
      <c r="A1476" s="42">
        <v>43705</v>
      </c>
      <c r="B1476" s="40">
        <v>369.69</v>
      </c>
    </row>
    <row r="1477" spans="1:2">
      <c r="A1477" s="42">
        <v>43706</v>
      </c>
      <c r="B1477" s="40">
        <v>369.8</v>
      </c>
    </row>
    <row r="1478" spans="1:2">
      <c r="A1478" s="42">
        <v>43707</v>
      </c>
      <c r="B1478" s="40">
        <v>371.84</v>
      </c>
    </row>
    <row r="1479" spans="1:2">
      <c r="A1479" s="42">
        <v>43710</v>
      </c>
      <c r="B1479" s="40">
        <v>371.84</v>
      </c>
    </row>
    <row r="1480" spans="1:2">
      <c r="A1480" s="42">
        <v>43711</v>
      </c>
      <c r="B1480" s="40">
        <v>370</v>
      </c>
    </row>
    <row r="1481" spans="1:2">
      <c r="A1481" s="42">
        <v>43712</v>
      </c>
      <c r="B1481" s="40">
        <v>376.76</v>
      </c>
    </row>
    <row r="1482" spans="1:2">
      <c r="A1482" s="42">
        <v>43713</v>
      </c>
      <c r="B1482" s="40">
        <v>386.31</v>
      </c>
    </row>
    <row r="1483" spans="1:2">
      <c r="A1483" s="42">
        <v>43714</v>
      </c>
      <c r="B1483" s="40">
        <v>387.25</v>
      </c>
    </row>
    <row r="1484" spans="1:2">
      <c r="A1484" s="42">
        <v>43717</v>
      </c>
      <c r="B1484" s="40">
        <v>395.7</v>
      </c>
    </row>
    <row r="1485" spans="1:2">
      <c r="A1485" s="42">
        <v>43718</v>
      </c>
      <c r="B1485" s="40">
        <v>399.18</v>
      </c>
    </row>
    <row r="1486" spans="1:2">
      <c r="A1486" s="42">
        <v>43719</v>
      </c>
      <c r="B1486" s="40">
        <v>403.62</v>
      </c>
    </row>
    <row r="1487" spans="1:2">
      <c r="A1487" s="42">
        <v>43720</v>
      </c>
      <c r="B1487" s="40">
        <v>404.26</v>
      </c>
    </row>
    <row r="1488" spans="1:2">
      <c r="A1488" s="42">
        <v>43721</v>
      </c>
      <c r="B1488" s="40">
        <v>412.12</v>
      </c>
    </row>
    <row r="1489" spans="1:2">
      <c r="A1489" s="42">
        <v>43724</v>
      </c>
      <c r="B1489" s="40">
        <v>409.8</v>
      </c>
    </row>
    <row r="1490" spans="1:2">
      <c r="A1490" s="42">
        <v>43725</v>
      </c>
      <c r="B1490" s="40">
        <v>405.15</v>
      </c>
    </row>
    <row r="1491" spans="1:2">
      <c r="A1491" s="42">
        <v>43726</v>
      </c>
      <c r="B1491" s="40">
        <v>403</v>
      </c>
    </row>
    <row r="1492" spans="1:2">
      <c r="A1492" s="42">
        <v>43727</v>
      </c>
      <c r="B1492" s="40">
        <v>400.78</v>
      </c>
    </row>
    <row r="1493" spans="1:2">
      <c r="A1493" s="42">
        <v>43728</v>
      </c>
      <c r="B1493" s="40">
        <v>400.41</v>
      </c>
    </row>
    <row r="1494" spans="1:2">
      <c r="A1494" s="42">
        <v>43731</v>
      </c>
      <c r="B1494" s="40">
        <v>398.92</v>
      </c>
    </row>
    <row r="1495" spans="1:2">
      <c r="A1495" s="42">
        <v>43732</v>
      </c>
      <c r="B1495" s="40">
        <v>394.71</v>
      </c>
    </row>
    <row r="1496" spans="1:2">
      <c r="A1496" s="42">
        <v>43733</v>
      </c>
      <c r="B1496" s="40">
        <v>391.43</v>
      </c>
    </row>
    <row r="1497" spans="1:2">
      <c r="A1497" s="42">
        <v>43734</v>
      </c>
      <c r="B1497" s="40">
        <v>394.48</v>
      </c>
    </row>
    <row r="1498" spans="1:2">
      <c r="A1498" s="42">
        <v>43735</v>
      </c>
      <c r="B1498" s="40">
        <v>393.61</v>
      </c>
    </row>
    <row r="1499" spans="1:2">
      <c r="A1499" s="42">
        <v>43738</v>
      </c>
      <c r="B1499" s="40">
        <v>388.16</v>
      </c>
    </row>
    <row r="1500" spans="1:2">
      <c r="A1500" s="42">
        <v>43739</v>
      </c>
      <c r="B1500" s="40">
        <v>387.63</v>
      </c>
    </row>
    <row r="1501" spans="1:2">
      <c r="A1501" s="42">
        <v>43740</v>
      </c>
      <c r="B1501" s="40">
        <v>382.11</v>
      </c>
    </row>
    <row r="1502" spans="1:2">
      <c r="A1502" s="42">
        <v>43741</v>
      </c>
      <c r="B1502" s="40">
        <v>383.43</v>
      </c>
    </row>
    <row r="1503" spans="1:2">
      <c r="A1503" s="42">
        <v>43742</v>
      </c>
      <c r="B1503" s="40">
        <v>389.28</v>
      </c>
    </row>
    <row r="1504" spans="1:2">
      <c r="A1504" s="42">
        <v>43745</v>
      </c>
      <c r="B1504" s="40">
        <v>393.37</v>
      </c>
    </row>
    <row r="1505" spans="1:2">
      <c r="A1505" s="42">
        <v>43746</v>
      </c>
      <c r="B1505" s="40">
        <v>391.98</v>
      </c>
    </row>
    <row r="1506" spans="1:2">
      <c r="A1506" s="42">
        <v>43747</v>
      </c>
      <c r="B1506" s="40">
        <v>395.28</v>
      </c>
    </row>
    <row r="1507" spans="1:2">
      <c r="A1507" s="42">
        <v>43748</v>
      </c>
      <c r="B1507" s="40">
        <v>403.06</v>
      </c>
    </row>
    <row r="1508" spans="1:2">
      <c r="A1508" s="42">
        <v>43749</v>
      </c>
      <c r="B1508" s="40">
        <v>414.06</v>
      </c>
    </row>
    <row r="1509" spans="1:2">
      <c r="A1509" s="42">
        <v>43752</v>
      </c>
      <c r="B1509" s="40">
        <v>416.02</v>
      </c>
    </row>
    <row r="1510" spans="1:2">
      <c r="A1510" s="42">
        <v>43753</v>
      </c>
      <c r="B1510" s="40">
        <v>417.05</v>
      </c>
    </row>
    <row r="1511" spans="1:2">
      <c r="A1511" s="42">
        <v>43754</v>
      </c>
      <c r="B1511" s="40">
        <v>415.67</v>
      </c>
    </row>
    <row r="1512" spans="1:2">
      <c r="A1512" s="42">
        <v>43755</v>
      </c>
      <c r="B1512" s="40">
        <v>418.92</v>
      </c>
    </row>
    <row r="1513" spans="1:2">
      <c r="A1513" s="42">
        <v>43756</v>
      </c>
      <c r="B1513" s="40">
        <v>417.52</v>
      </c>
    </row>
    <row r="1514" spans="1:2">
      <c r="A1514" s="42">
        <v>43759</v>
      </c>
      <c r="B1514" s="40">
        <v>422.19</v>
      </c>
    </row>
    <row r="1515" spans="1:2">
      <c r="A1515" s="42">
        <v>43760</v>
      </c>
      <c r="B1515" s="40">
        <v>422.94</v>
      </c>
    </row>
    <row r="1516" spans="1:2">
      <c r="A1516" s="42">
        <v>43761</v>
      </c>
      <c r="B1516" s="40">
        <v>430.84</v>
      </c>
    </row>
    <row r="1517" spans="1:2">
      <c r="A1517" s="42">
        <v>43762</v>
      </c>
      <c r="B1517" s="40">
        <v>428.38</v>
      </c>
    </row>
    <row r="1518" spans="1:2">
      <c r="A1518" s="42">
        <v>43763</v>
      </c>
      <c r="B1518" s="40">
        <v>430.1</v>
      </c>
    </row>
    <row r="1519" spans="1:2">
      <c r="A1519" s="42">
        <v>43766</v>
      </c>
      <c r="B1519" s="40">
        <v>434.28</v>
      </c>
    </row>
    <row r="1520" spans="1:2">
      <c r="A1520" s="42">
        <v>43767</v>
      </c>
      <c r="B1520" s="40">
        <v>434.34</v>
      </c>
    </row>
    <row r="1521" spans="1:2">
      <c r="A1521" s="42">
        <v>43768</v>
      </c>
      <c r="B1521" s="40">
        <v>430.13</v>
      </c>
    </row>
    <row r="1522" spans="1:2">
      <c r="A1522" s="42">
        <v>43769</v>
      </c>
      <c r="B1522" s="40">
        <v>424.05</v>
      </c>
    </row>
    <row r="1523" spans="1:2">
      <c r="A1523" s="42">
        <v>43770</v>
      </c>
      <c r="B1523" s="40">
        <v>430.12</v>
      </c>
    </row>
    <row r="1524" spans="1:2">
      <c r="A1524" s="42">
        <v>43773</v>
      </c>
      <c r="B1524" s="40">
        <v>433.09</v>
      </c>
    </row>
    <row r="1525" spans="1:2">
      <c r="A1525" s="42">
        <v>43774</v>
      </c>
      <c r="B1525" s="40">
        <v>432.76</v>
      </c>
    </row>
    <row r="1526" spans="1:2">
      <c r="A1526" s="42">
        <v>43775</v>
      </c>
      <c r="B1526" s="40">
        <v>428.31</v>
      </c>
    </row>
    <row r="1527" spans="1:2">
      <c r="A1527" s="42">
        <v>43776</v>
      </c>
      <c r="B1527" s="40">
        <v>422.66</v>
      </c>
    </row>
    <row r="1528" spans="1:2">
      <c r="A1528" s="42">
        <v>43777</v>
      </c>
      <c r="B1528" s="40">
        <v>423.53</v>
      </c>
    </row>
    <row r="1529" spans="1:2">
      <c r="A1529" s="42">
        <v>43780</v>
      </c>
      <c r="B1529" s="40">
        <v>419</v>
      </c>
    </row>
    <row r="1530" spans="1:2">
      <c r="A1530" s="42">
        <v>43781</v>
      </c>
      <c r="B1530" s="40">
        <v>424.47</v>
      </c>
    </row>
    <row r="1531" spans="1:2">
      <c r="A1531" s="42">
        <v>43782</v>
      </c>
      <c r="B1531" s="40">
        <v>419.73</v>
      </c>
    </row>
    <row r="1532" spans="1:2">
      <c r="A1532" s="42">
        <v>43783</v>
      </c>
      <c r="B1532" s="40">
        <v>418.96</v>
      </c>
    </row>
    <row r="1533" spans="1:2">
      <c r="A1533" s="42">
        <v>43784</v>
      </c>
      <c r="B1533" s="40">
        <v>428.08</v>
      </c>
    </row>
    <row r="1534" spans="1:2">
      <c r="A1534" s="42">
        <v>43787</v>
      </c>
      <c r="B1534" s="40">
        <v>427.14</v>
      </c>
    </row>
    <row r="1535" spans="1:2">
      <c r="A1535" s="42">
        <v>43788</v>
      </c>
      <c r="B1535" s="40">
        <v>425.82</v>
      </c>
    </row>
    <row r="1536" spans="1:2">
      <c r="A1536" s="42">
        <v>43789</v>
      </c>
      <c r="B1536" s="40">
        <v>424.33</v>
      </c>
    </row>
    <row r="1537" spans="1:2">
      <c r="A1537" s="42">
        <v>43790</v>
      </c>
      <c r="B1537" s="40">
        <v>421.38</v>
      </c>
    </row>
    <row r="1538" spans="1:2">
      <c r="A1538" s="42">
        <v>43791</v>
      </c>
      <c r="B1538" s="40">
        <v>421.87</v>
      </c>
    </row>
    <row r="1539" spans="1:2">
      <c r="A1539" s="42">
        <v>43794</v>
      </c>
      <c r="B1539" s="40">
        <v>424.71</v>
      </c>
    </row>
    <row r="1540" spans="1:2">
      <c r="A1540" s="42">
        <v>43795</v>
      </c>
      <c r="B1540" s="40">
        <v>424.27</v>
      </c>
    </row>
    <row r="1541" spans="1:2">
      <c r="A1541" s="42">
        <v>43796</v>
      </c>
      <c r="B1541" s="40">
        <v>424.3</v>
      </c>
    </row>
    <row r="1542" spans="1:2">
      <c r="A1542" s="42">
        <v>43797</v>
      </c>
      <c r="B1542" s="40">
        <v>424.3</v>
      </c>
    </row>
    <row r="1543" spans="1:2">
      <c r="A1543" s="42">
        <v>43798</v>
      </c>
      <c r="B1543" s="40">
        <v>423.76</v>
      </c>
    </row>
    <row r="1544" spans="1:2">
      <c r="A1544" s="42">
        <v>43801</v>
      </c>
      <c r="B1544" s="40">
        <v>424.27</v>
      </c>
    </row>
    <row r="1545" spans="1:2">
      <c r="A1545" s="42">
        <v>43802</v>
      </c>
      <c r="B1545" s="40">
        <v>420.86</v>
      </c>
    </row>
    <row r="1546" spans="1:2">
      <c r="A1546" s="42">
        <v>43803</v>
      </c>
      <c r="B1546" s="40">
        <v>421.12</v>
      </c>
    </row>
    <row r="1547" spans="1:2">
      <c r="A1547" s="42">
        <v>43804</v>
      </c>
      <c r="B1547" s="40">
        <v>426.03</v>
      </c>
    </row>
    <row r="1548" spans="1:2">
      <c r="A1548" s="42">
        <v>43805</v>
      </c>
      <c r="B1548" s="40">
        <v>435.75</v>
      </c>
    </row>
    <row r="1549" spans="1:2">
      <c r="A1549" s="42">
        <v>43808</v>
      </c>
      <c r="B1549" s="40">
        <v>440.28</v>
      </c>
    </row>
    <row r="1550" spans="1:2">
      <c r="A1550" s="42">
        <v>43809</v>
      </c>
      <c r="B1550" s="40">
        <v>441.92</v>
      </c>
    </row>
    <row r="1551" spans="1:2">
      <c r="A1551" s="42">
        <v>43810</v>
      </c>
      <c r="B1551" s="40">
        <v>439.01</v>
      </c>
    </row>
    <row r="1552" spans="1:2">
      <c r="A1552" s="42">
        <v>43811</v>
      </c>
      <c r="B1552" s="40">
        <v>441.18</v>
      </c>
    </row>
    <row r="1553" spans="1:2">
      <c r="A1553" s="42">
        <v>43812</v>
      </c>
      <c r="B1553" s="40">
        <v>443.01</v>
      </c>
    </row>
    <row r="1554" spans="1:2">
      <c r="A1554" s="42">
        <v>43815</v>
      </c>
      <c r="B1554" s="40">
        <v>446.27</v>
      </c>
    </row>
    <row r="1555" spans="1:2">
      <c r="A1555" s="42">
        <v>43816</v>
      </c>
      <c r="B1555" s="40">
        <v>444.4</v>
      </c>
    </row>
    <row r="1556" spans="1:2">
      <c r="A1556" s="42">
        <v>43817</v>
      </c>
      <c r="B1556" s="40">
        <v>442.92</v>
      </c>
    </row>
    <row r="1557" spans="1:2">
      <c r="A1557" s="42">
        <v>43818</v>
      </c>
      <c r="B1557" s="40">
        <v>446.46</v>
      </c>
    </row>
    <row r="1558" spans="1:2">
      <c r="A1558" s="42">
        <v>43819</v>
      </c>
      <c r="B1558" s="40">
        <v>446.49</v>
      </c>
    </row>
    <row r="1559" spans="1:2">
      <c r="A1559" s="42">
        <v>43822</v>
      </c>
      <c r="B1559" s="40">
        <v>447.96</v>
      </c>
    </row>
    <row r="1560" spans="1:2">
      <c r="A1560" s="42">
        <v>43823</v>
      </c>
      <c r="B1560" s="40">
        <v>446.65</v>
      </c>
    </row>
    <row r="1561" spans="1:2">
      <c r="A1561" s="42">
        <v>43824</v>
      </c>
      <c r="B1561" s="40">
        <v>446.65</v>
      </c>
    </row>
    <row r="1562" spans="1:2">
      <c r="A1562" s="42">
        <v>43825</v>
      </c>
      <c r="B1562" s="40">
        <v>448.24</v>
      </c>
    </row>
    <row r="1563" spans="1:2">
      <c r="A1563" s="42">
        <v>43826</v>
      </c>
      <c r="B1563" s="40">
        <v>450.56</v>
      </c>
    </row>
    <row r="1564" spans="1:2">
      <c r="A1564" s="42">
        <v>43829</v>
      </c>
      <c r="B1564" s="40">
        <v>451.22</v>
      </c>
    </row>
    <row r="1565" spans="1:2">
      <c r="A1565" s="42">
        <v>43830</v>
      </c>
      <c r="B1565" s="40">
        <v>453.03</v>
      </c>
    </row>
    <row r="1566" spans="1:2">
      <c r="A1566" s="42">
        <v>43831</v>
      </c>
      <c r="B1566" s="40">
        <v>453.03</v>
      </c>
    </row>
    <row r="1567" spans="1:2">
      <c r="A1567" s="42">
        <v>43832</v>
      </c>
      <c r="B1567" s="40">
        <v>457.61</v>
      </c>
    </row>
    <row r="1568" spans="1:2">
      <c r="A1568" s="42">
        <v>43833</v>
      </c>
      <c r="B1568" s="40">
        <v>454.25</v>
      </c>
    </row>
    <row r="1569" spans="1:2">
      <c r="A1569" s="42">
        <v>43836</v>
      </c>
      <c r="B1569" s="40">
        <v>448.54</v>
      </c>
    </row>
    <row r="1570" spans="1:2">
      <c r="A1570" s="42">
        <v>43837</v>
      </c>
      <c r="B1570" s="40">
        <v>450.65</v>
      </c>
    </row>
    <row r="1571" spans="1:2">
      <c r="A1571" s="42">
        <v>43838</v>
      </c>
      <c r="B1571" s="40">
        <v>440.81</v>
      </c>
    </row>
    <row r="1572" spans="1:2">
      <c r="A1572" s="42">
        <v>43839</v>
      </c>
      <c r="B1572" s="40">
        <v>444.98</v>
      </c>
    </row>
    <row r="1573" spans="1:2">
      <c r="A1573" s="42">
        <v>43840</v>
      </c>
      <c r="B1573" s="40">
        <v>439.91</v>
      </c>
    </row>
    <row r="1574" spans="1:2">
      <c r="A1574" s="42">
        <v>43843</v>
      </c>
      <c r="B1574" s="40">
        <v>438.51</v>
      </c>
    </row>
    <row r="1575" spans="1:2">
      <c r="A1575" s="42">
        <v>43844</v>
      </c>
      <c r="B1575" s="40">
        <v>438.95</v>
      </c>
    </row>
    <row r="1576" spans="1:2">
      <c r="A1576" s="42">
        <v>43845</v>
      </c>
      <c r="B1576" s="40">
        <v>432.62</v>
      </c>
    </row>
    <row r="1577" spans="1:2">
      <c r="A1577" s="42">
        <v>43846</v>
      </c>
      <c r="B1577" s="40">
        <v>431.11</v>
      </c>
    </row>
    <row r="1578" spans="1:2">
      <c r="A1578" s="42">
        <v>43847</v>
      </c>
      <c r="B1578" s="40">
        <v>433.19</v>
      </c>
    </row>
    <row r="1579" spans="1:2">
      <c r="A1579" s="42">
        <v>43850</v>
      </c>
      <c r="B1579" s="40">
        <v>433.19</v>
      </c>
    </row>
    <row r="1580" spans="1:2">
      <c r="A1580" s="42">
        <v>43851</v>
      </c>
      <c r="B1580" s="40">
        <v>423.16</v>
      </c>
    </row>
    <row r="1581" spans="1:2">
      <c r="A1581" s="42">
        <v>43852</v>
      </c>
      <c r="B1581" s="40">
        <v>417.03</v>
      </c>
    </row>
    <row r="1582" spans="1:2">
      <c r="A1582" s="42">
        <v>43853</v>
      </c>
      <c r="B1582" s="40">
        <v>407.12</v>
      </c>
    </row>
    <row r="1583" spans="1:2">
      <c r="A1583" s="42">
        <v>43854</v>
      </c>
      <c r="B1583" s="40">
        <v>402.6</v>
      </c>
    </row>
    <row r="1584" spans="1:2">
      <c r="A1584" s="42">
        <v>43857</v>
      </c>
      <c r="B1584" s="40">
        <v>392.41</v>
      </c>
    </row>
  </sheetData>
  <mergeCells count="2">
    <mergeCell ref="J38:R38"/>
    <mergeCell ref="J41:P41"/>
  </mergeCells>
  <printOptions gridLines="1" gridLinesSet="0"/>
  <pageMargins left="0.75" right="0.75" top="1" bottom="1" header="0.5" footer="0.5"/>
  <pageSetup paperSize="0" fitToWidth="0" fitToHeight="0" orientation="landscape" horizontalDpi="0" verticalDpi="0"/>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36:I1294"/>
  <sheetViews>
    <sheetView workbookViewId="0"/>
  </sheetViews>
  <sheetFormatPr defaultRowHeight="12.75"/>
  <cols>
    <col min="1" max="1" width="13.75" style="43" customWidth="1"/>
    <col min="2" max="2" width="33.5" style="43" bestFit="1" customWidth="1"/>
    <col min="3" max="6" width="9" style="43"/>
    <col min="7" max="7" width="11.75" style="43" customWidth="1"/>
    <col min="8" max="8" width="13" style="43" customWidth="1"/>
    <col min="9" max="256" width="9" style="43"/>
    <col min="257" max="257" width="10.125" style="43" bestFit="1" customWidth="1"/>
    <col min="258" max="258" width="33.5" style="43" bestFit="1" customWidth="1"/>
    <col min="259" max="512" width="9" style="43"/>
    <col min="513" max="513" width="10.125" style="43" bestFit="1" customWidth="1"/>
    <col min="514" max="514" width="33.5" style="43" bestFit="1" customWidth="1"/>
    <col min="515" max="768" width="9" style="43"/>
    <col min="769" max="769" width="10.125" style="43" bestFit="1" customWidth="1"/>
    <col min="770" max="770" width="33.5" style="43" bestFit="1" customWidth="1"/>
    <col min="771" max="1024" width="9" style="43"/>
    <col min="1025" max="1025" width="10.125" style="43" bestFit="1" customWidth="1"/>
    <col min="1026" max="1026" width="33.5" style="43" bestFit="1" customWidth="1"/>
    <col min="1027" max="1280" width="9" style="43"/>
    <col min="1281" max="1281" width="10.125" style="43" bestFit="1" customWidth="1"/>
    <col min="1282" max="1282" width="33.5" style="43" bestFit="1" customWidth="1"/>
    <col min="1283" max="1536" width="9" style="43"/>
    <col min="1537" max="1537" width="10.125" style="43" bestFit="1" customWidth="1"/>
    <col min="1538" max="1538" width="33.5" style="43" bestFit="1" customWidth="1"/>
    <col min="1539" max="1792" width="9" style="43"/>
    <col min="1793" max="1793" width="10.125" style="43" bestFit="1" customWidth="1"/>
    <col min="1794" max="1794" width="33.5" style="43" bestFit="1" customWidth="1"/>
    <col min="1795" max="2048" width="9" style="43"/>
    <col min="2049" max="2049" width="10.125" style="43" bestFit="1" customWidth="1"/>
    <col min="2050" max="2050" width="33.5" style="43" bestFit="1" customWidth="1"/>
    <col min="2051" max="2304" width="9" style="43"/>
    <col min="2305" max="2305" width="10.125" style="43" bestFit="1" customWidth="1"/>
    <col min="2306" max="2306" width="33.5" style="43" bestFit="1" customWidth="1"/>
    <col min="2307" max="2560" width="9" style="43"/>
    <col min="2561" max="2561" width="10.125" style="43" bestFit="1" customWidth="1"/>
    <col min="2562" max="2562" width="33.5" style="43" bestFit="1" customWidth="1"/>
    <col min="2563" max="2816" width="9" style="43"/>
    <col min="2817" max="2817" width="10.125" style="43" bestFit="1" customWidth="1"/>
    <col min="2818" max="2818" width="33.5" style="43" bestFit="1" customWidth="1"/>
    <col min="2819" max="3072" width="9" style="43"/>
    <col min="3073" max="3073" width="10.125" style="43" bestFit="1" customWidth="1"/>
    <col min="3074" max="3074" width="33.5" style="43" bestFit="1" customWidth="1"/>
    <col min="3075" max="3328" width="9" style="43"/>
    <col min="3329" max="3329" width="10.125" style="43" bestFit="1" customWidth="1"/>
    <col min="3330" max="3330" width="33.5" style="43" bestFit="1" customWidth="1"/>
    <col min="3331" max="3584" width="9" style="43"/>
    <col min="3585" max="3585" width="10.125" style="43" bestFit="1" customWidth="1"/>
    <col min="3586" max="3586" width="33.5" style="43" bestFit="1" customWidth="1"/>
    <col min="3587" max="3840" width="9" style="43"/>
    <col min="3841" max="3841" width="10.125" style="43" bestFit="1" customWidth="1"/>
    <col min="3842" max="3842" width="33.5" style="43" bestFit="1" customWidth="1"/>
    <col min="3843" max="4096" width="9" style="43"/>
    <col min="4097" max="4097" width="10.125" style="43" bestFit="1" customWidth="1"/>
    <col min="4098" max="4098" width="33.5" style="43" bestFit="1" customWidth="1"/>
    <col min="4099" max="4352" width="9" style="43"/>
    <col min="4353" max="4353" width="10.125" style="43" bestFit="1" customWidth="1"/>
    <col min="4354" max="4354" width="33.5" style="43" bestFit="1" customWidth="1"/>
    <col min="4355" max="4608" width="9" style="43"/>
    <col min="4609" max="4609" width="10.125" style="43" bestFit="1" customWidth="1"/>
    <col min="4610" max="4610" width="33.5" style="43" bestFit="1" customWidth="1"/>
    <col min="4611" max="4864" width="9" style="43"/>
    <col min="4865" max="4865" width="10.125" style="43" bestFit="1" customWidth="1"/>
    <col min="4866" max="4866" width="33.5" style="43" bestFit="1" customWidth="1"/>
    <col min="4867" max="5120" width="9" style="43"/>
    <col min="5121" max="5121" width="10.125" style="43" bestFit="1" customWidth="1"/>
    <col min="5122" max="5122" width="33.5" style="43" bestFit="1" customWidth="1"/>
    <col min="5123" max="5376" width="9" style="43"/>
    <col min="5377" max="5377" width="10.125" style="43" bestFit="1" customWidth="1"/>
    <col min="5378" max="5378" width="33.5" style="43" bestFit="1" customWidth="1"/>
    <col min="5379" max="5632" width="9" style="43"/>
    <col min="5633" max="5633" width="10.125" style="43" bestFit="1" customWidth="1"/>
    <col min="5634" max="5634" width="33.5" style="43" bestFit="1" customWidth="1"/>
    <col min="5635" max="5888" width="9" style="43"/>
    <col min="5889" max="5889" width="10.125" style="43" bestFit="1" customWidth="1"/>
    <col min="5890" max="5890" width="33.5" style="43" bestFit="1" customWidth="1"/>
    <col min="5891" max="6144" width="9" style="43"/>
    <col min="6145" max="6145" width="10.125" style="43" bestFit="1" customWidth="1"/>
    <col min="6146" max="6146" width="33.5" style="43" bestFit="1" customWidth="1"/>
    <col min="6147" max="6400" width="9" style="43"/>
    <col min="6401" max="6401" width="10.125" style="43" bestFit="1" customWidth="1"/>
    <col min="6402" max="6402" width="33.5" style="43" bestFit="1" customWidth="1"/>
    <col min="6403" max="6656" width="9" style="43"/>
    <col min="6657" max="6657" width="10.125" style="43" bestFit="1" customWidth="1"/>
    <col min="6658" max="6658" width="33.5" style="43" bestFit="1" customWidth="1"/>
    <col min="6659" max="6912" width="9" style="43"/>
    <col min="6913" max="6913" width="10.125" style="43" bestFit="1" customWidth="1"/>
    <col min="6914" max="6914" width="33.5" style="43" bestFit="1" customWidth="1"/>
    <col min="6915" max="7168" width="9" style="43"/>
    <col min="7169" max="7169" width="10.125" style="43" bestFit="1" customWidth="1"/>
    <col min="7170" max="7170" width="33.5" style="43" bestFit="1" customWidth="1"/>
    <col min="7171" max="7424" width="9" style="43"/>
    <col min="7425" max="7425" width="10.125" style="43" bestFit="1" customWidth="1"/>
    <col min="7426" max="7426" width="33.5" style="43" bestFit="1" customWidth="1"/>
    <col min="7427" max="7680" width="9" style="43"/>
    <col min="7681" max="7681" width="10.125" style="43" bestFit="1" customWidth="1"/>
    <col min="7682" max="7682" width="33.5" style="43" bestFit="1" customWidth="1"/>
    <col min="7683" max="7936" width="9" style="43"/>
    <col min="7937" max="7937" width="10.125" style="43" bestFit="1" customWidth="1"/>
    <col min="7938" max="7938" width="33.5" style="43" bestFit="1" customWidth="1"/>
    <col min="7939" max="8192" width="9" style="43"/>
    <col min="8193" max="8193" width="10.125" style="43" bestFit="1" customWidth="1"/>
    <col min="8194" max="8194" width="33.5" style="43" bestFit="1" customWidth="1"/>
    <col min="8195" max="8448" width="9" style="43"/>
    <col min="8449" max="8449" width="10.125" style="43" bestFit="1" customWidth="1"/>
    <col min="8450" max="8450" width="33.5" style="43" bestFit="1" customWidth="1"/>
    <col min="8451" max="8704" width="9" style="43"/>
    <col min="8705" max="8705" width="10.125" style="43" bestFit="1" customWidth="1"/>
    <col min="8706" max="8706" width="33.5" style="43" bestFit="1" customWidth="1"/>
    <col min="8707" max="8960" width="9" style="43"/>
    <col min="8961" max="8961" width="10.125" style="43" bestFit="1" customWidth="1"/>
    <col min="8962" max="8962" width="33.5" style="43" bestFit="1" customWidth="1"/>
    <col min="8963" max="9216" width="9" style="43"/>
    <col min="9217" max="9217" width="10.125" style="43" bestFit="1" customWidth="1"/>
    <col min="9218" max="9218" width="33.5" style="43" bestFit="1" customWidth="1"/>
    <col min="9219" max="9472" width="9" style="43"/>
    <col min="9473" max="9473" width="10.125" style="43" bestFit="1" customWidth="1"/>
    <col min="9474" max="9474" width="33.5" style="43" bestFit="1" customWidth="1"/>
    <col min="9475" max="9728" width="9" style="43"/>
    <col min="9729" max="9729" width="10.125" style="43" bestFit="1" customWidth="1"/>
    <col min="9730" max="9730" width="33.5" style="43" bestFit="1" customWidth="1"/>
    <col min="9731" max="9984" width="9" style="43"/>
    <col min="9985" max="9985" width="10.125" style="43" bestFit="1" customWidth="1"/>
    <col min="9986" max="9986" width="33.5" style="43" bestFit="1" customWidth="1"/>
    <col min="9987" max="10240" width="9" style="43"/>
    <col min="10241" max="10241" width="10.125" style="43" bestFit="1" customWidth="1"/>
    <col min="10242" max="10242" width="33.5" style="43" bestFit="1" customWidth="1"/>
    <col min="10243" max="10496" width="9" style="43"/>
    <col min="10497" max="10497" width="10.125" style="43" bestFit="1" customWidth="1"/>
    <col min="10498" max="10498" width="33.5" style="43" bestFit="1" customWidth="1"/>
    <col min="10499" max="10752" width="9" style="43"/>
    <col min="10753" max="10753" width="10.125" style="43" bestFit="1" customWidth="1"/>
    <col min="10754" max="10754" width="33.5" style="43" bestFit="1" customWidth="1"/>
    <col min="10755" max="11008" width="9" style="43"/>
    <col min="11009" max="11009" width="10.125" style="43" bestFit="1" customWidth="1"/>
    <col min="11010" max="11010" width="33.5" style="43" bestFit="1" customWidth="1"/>
    <col min="11011" max="11264" width="9" style="43"/>
    <col min="11265" max="11265" width="10.125" style="43" bestFit="1" customWidth="1"/>
    <col min="11266" max="11266" width="33.5" style="43" bestFit="1" customWidth="1"/>
    <col min="11267" max="11520" width="9" style="43"/>
    <col min="11521" max="11521" width="10.125" style="43" bestFit="1" customWidth="1"/>
    <col min="11522" max="11522" width="33.5" style="43" bestFit="1" customWidth="1"/>
    <col min="11523" max="11776" width="9" style="43"/>
    <col min="11777" max="11777" width="10.125" style="43" bestFit="1" customWidth="1"/>
    <col min="11778" max="11778" width="33.5" style="43" bestFit="1" customWidth="1"/>
    <col min="11779" max="12032" width="9" style="43"/>
    <col min="12033" max="12033" width="10.125" style="43" bestFit="1" customWidth="1"/>
    <col min="12034" max="12034" width="33.5" style="43" bestFit="1" customWidth="1"/>
    <col min="12035" max="12288" width="9" style="43"/>
    <col min="12289" max="12289" width="10.125" style="43" bestFit="1" customWidth="1"/>
    <col min="12290" max="12290" width="33.5" style="43" bestFit="1" customWidth="1"/>
    <col min="12291" max="12544" width="9" style="43"/>
    <col min="12545" max="12545" width="10.125" style="43" bestFit="1" customWidth="1"/>
    <col min="12546" max="12546" width="33.5" style="43" bestFit="1" customWidth="1"/>
    <col min="12547" max="12800" width="9" style="43"/>
    <col min="12801" max="12801" width="10.125" style="43" bestFit="1" customWidth="1"/>
    <col min="12802" max="12802" width="33.5" style="43" bestFit="1" customWidth="1"/>
    <col min="12803" max="13056" width="9" style="43"/>
    <col min="13057" max="13057" width="10.125" style="43" bestFit="1" customWidth="1"/>
    <col min="13058" max="13058" width="33.5" style="43" bestFit="1" customWidth="1"/>
    <col min="13059" max="13312" width="9" style="43"/>
    <col min="13313" max="13313" width="10.125" style="43" bestFit="1" customWidth="1"/>
    <col min="13314" max="13314" width="33.5" style="43" bestFit="1" customWidth="1"/>
    <col min="13315" max="13568" width="9" style="43"/>
    <col min="13569" max="13569" width="10.125" style="43" bestFit="1" customWidth="1"/>
    <col min="13570" max="13570" width="33.5" style="43" bestFit="1" customWidth="1"/>
    <col min="13571" max="13824" width="9" style="43"/>
    <col min="13825" max="13825" width="10.125" style="43" bestFit="1" customWidth="1"/>
    <col min="13826" max="13826" width="33.5" style="43" bestFit="1" customWidth="1"/>
    <col min="13827" max="14080" width="9" style="43"/>
    <col min="14081" max="14081" width="10.125" style="43" bestFit="1" customWidth="1"/>
    <col min="14082" max="14082" width="33.5" style="43" bestFit="1" customWidth="1"/>
    <col min="14083" max="14336" width="9" style="43"/>
    <col min="14337" max="14337" width="10.125" style="43" bestFit="1" customWidth="1"/>
    <col min="14338" max="14338" width="33.5" style="43" bestFit="1" customWidth="1"/>
    <col min="14339" max="14592" width="9" style="43"/>
    <col min="14593" max="14593" width="10.125" style="43" bestFit="1" customWidth="1"/>
    <col min="14594" max="14594" width="33.5" style="43" bestFit="1" customWidth="1"/>
    <col min="14595" max="14848" width="9" style="43"/>
    <col min="14849" max="14849" width="10.125" style="43" bestFit="1" customWidth="1"/>
    <col min="14850" max="14850" width="33.5" style="43" bestFit="1" customWidth="1"/>
    <col min="14851" max="15104" width="9" style="43"/>
    <col min="15105" max="15105" width="10.125" style="43" bestFit="1" customWidth="1"/>
    <col min="15106" max="15106" width="33.5" style="43" bestFit="1" customWidth="1"/>
    <col min="15107" max="15360" width="9" style="43"/>
    <col min="15361" max="15361" width="10.125" style="43" bestFit="1" customWidth="1"/>
    <col min="15362" max="15362" width="33.5" style="43" bestFit="1" customWidth="1"/>
    <col min="15363" max="15616" width="9" style="43"/>
    <col min="15617" max="15617" width="10.125" style="43" bestFit="1" customWidth="1"/>
    <col min="15618" max="15618" width="33.5" style="43" bestFit="1" customWidth="1"/>
    <col min="15619" max="15872" width="9" style="43"/>
    <col min="15873" max="15873" width="10.125" style="43" bestFit="1" customWidth="1"/>
    <col min="15874" max="15874" width="33.5" style="43" bestFit="1" customWidth="1"/>
    <col min="15875" max="16128" width="9" style="43"/>
    <col min="16129" max="16129" width="10.125" style="43" bestFit="1" customWidth="1"/>
    <col min="16130" max="16130" width="33.5" style="43" bestFit="1" customWidth="1"/>
    <col min="16131" max="16384" width="9" style="43"/>
  </cols>
  <sheetData>
    <row r="36" spans="1:9" ht="14.25">
      <c r="A36" s="43" t="s">
        <v>875</v>
      </c>
      <c r="B36" s="43" t="s">
        <v>876</v>
      </c>
    </row>
    <row r="37" spans="1:9">
      <c r="A37" s="44">
        <v>42032</v>
      </c>
      <c r="B37" s="45">
        <v>982.82703100000003</v>
      </c>
    </row>
    <row r="38" spans="1:9">
      <c r="A38" s="44">
        <v>42033</v>
      </c>
      <c r="B38" s="45">
        <v>971.36265700000001</v>
      </c>
    </row>
    <row r="39" spans="1:9">
      <c r="A39" s="44">
        <v>42034</v>
      </c>
      <c r="B39" s="45">
        <v>966.16124200000002</v>
      </c>
    </row>
    <row r="40" spans="1:9" ht="14.45" customHeight="1">
      <c r="A40" s="44">
        <v>42037</v>
      </c>
      <c r="B40" s="45">
        <v>991.37125200000003</v>
      </c>
      <c r="F40" s="156" t="s">
        <v>897</v>
      </c>
      <c r="G40" s="156"/>
      <c r="H40" s="113">
        <f>SLOPE('Russell 1000 shipping industry'!B37:B1294,'Dow Jone global shipping index'!B327:B1584)</f>
        <v>-0.65559346978513877</v>
      </c>
      <c r="I40" s="43" t="s">
        <v>898</v>
      </c>
    </row>
    <row r="41" spans="1:9">
      <c r="A41" s="44">
        <v>42038</v>
      </c>
      <c r="B41" s="45">
        <v>1030.4451770000001</v>
      </c>
      <c r="F41" s="157" t="s">
        <v>899</v>
      </c>
      <c r="G41" s="157"/>
      <c r="H41" s="43">
        <v>0.4007</v>
      </c>
    </row>
    <row r="42" spans="1:9">
      <c r="A42" s="44">
        <v>42039</v>
      </c>
      <c r="B42" s="45">
        <v>1010.850627</v>
      </c>
    </row>
    <row r="43" spans="1:9">
      <c r="A43" s="44">
        <v>42040</v>
      </c>
      <c r="B43" s="45">
        <v>1027.327147</v>
      </c>
    </row>
    <row r="44" spans="1:9">
      <c r="A44" s="44">
        <v>42041</v>
      </c>
      <c r="B44" s="45">
        <v>1028.434925</v>
      </c>
    </row>
    <row r="45" spans="1:9">
      <c r="A45" s="44">
        <v>42044</v>
      </c>
      <c r="B45" s="45">
        <v>1018.744473</v>
      </c>
    </row>
    <row r="46" spans="1:9">
      <c r="A46" s="44">
        <v>42045</v>
      </c>
      <c r="B46" s="45">
        <v>1011.800348</v>
      </c>
    </row>
    <row r="47" spans="1:9">
      <c r="A47" s="44">
        <v>42046</v>
      </c>
      <c r="B47" s="45">
        <v>1007.173991</v>
      </c>
    </row>
    <row r="48" spans="1:9">
      <c r="A48" s="44">
        <v>42047</v>
      </c>
      <c r="B48" s="45">
        <v>1023.754148</v>
      </c>
    </row>
    <row r="49" spans="1:2">
      <c r="A49" s="44">
        <v>42048</v>
      </c>
      <c r="B49" s="45">
        <v>1042.512596</v>
      </c>
    </row>
    <row r="50" spans="1:2">
      <c r="A50" s="44">
        <v>42052</v>
      </c>
      <c r="B50" s="45">
        <v>1041.351993</v>
      </c>
    </row>
    <row r="51" spans="1:2">
      <c r="A51" s="44">
        <v>42053</v>
      </c>
      <c r="B51" s="45">
        <v>1055.8246770000001</v>
      </c>
    </row>
    <row r="52" spans="1:2">
      <c r="A52" s="44">
        <v>42054</v>
      </c>
      <c r="B52" s="45">
        <v>1072.5766060000001</v>
      </c>
    </row>
    <row r="53" spans="1:2">
      <c r="A53" s="44">
        <v>42055</v>
      </c>
      <c r="B53" s="45">
        <v>1085.356511</v>
      </c>
    </row>
    <row r="54" spans="1:2">
      <c r="A54" s="44">
        <v>42058</v>
      </c>
      <c r="B54" s="45">
        <v>1086.883662</v>
      </c>
    </row>
    <row r="55" spans="1:2">
      <c r="A55" s="44">
        <v>42059</v>
      </c>
      <c r="B55" s="45">
        <v>1077.6878119999999</v>
      </c>
    </row>
    <row r="56" spans="1:2">
      <c r="A56" s="44">
        <v>42060</v>
      </c>
      <c r="B56" s="45">
        <v>1088.2123160000001</v>
      </c>
    </row>
    <row r="57" spans="1:2">
      <c r="A57" s="44">
        <v>42061</v>
      </c>
      <c r="B57" s="45">
        <v>1083.6553240000001</v>
      </c>
    </row>
    <row r="58" spans="1:2">
      <c r="A58" s="44">
        <v>42062</v>
      </c>
      <c r="B58" s="45">
        <v>1076.381331</v>
      </c>
    </row>
    <row r="59" spans="1:2">
      <c r="A59" s="44">
        <v>42065</v>
      </c>
      <c r="B59" s="45">
        <v>1086.296376</v>
      </c>
    </row>
    <row r="60" spans="1:2">
      <c r="A60" s="44">
        <v>42066</v>
      </c>
      <c r="B60" s="45">
        <v>1078.5599090000001</v>
      </c>
    </row>
    <row r="61" spans="1:2">
      <c r="A61" s="44">
        <v>42067</v>
      </c>
      <c r="B61" s="45">
        <v>1075.991068</v>
      </c>
    </row>
    <row r="62" spans="1:2">
      <c r="A62" s="44">
        <v>42068</v>
      </c>
      <c r="B62" s="45">
        <v>1070.5690529999999</v>
      </c>
    </row>
    <row r="63" spans="1:2">
      <c r="A63" s="44">
        <v>42069</v>
      </c>
      <c r="B63" s="45">
        <v>1049.4233859999999</v>
      </c>
    </row>
    <row r="64" spans="1:2">
      <c r="A64" s="44">
        <v>42072</v>
      </c>
      <c r="B64" s="45">
        <v>1053.111263</v>
      </c>
    </row>
    <row r="65" spans="1:2">
      <c r="A65" s="44">
        <v>42073</v>
      </c>
      <c r="B65" s="45">
        <v>1035.349811</v>
      </c>
    </row>
    <row r="66" spans="1:2">
      <c r="A66" s="44">
        <v>42074</v>
      </c>
      <c r="B66" s="45">
        <v>1049.339174</v>
      </c>
    </row>
    <row r="67" spans="1:2">
      <c r="A67" s="44">
        <v>42075</v>
      </c>
      <c r="B67" s="45">
        <v>1053.6659500000001</v>
      </c>
    </row>
    <row r="68" spans="1:2">
      <c r="A68" s="44">
        <v>42076</v>
      </c>
      <c r="B68" s="45">
        <v>1034.601909</v>
      </c>
    </row>
    <row r="69" spans="1:2">
      <c r="A69" s="44">
        <v>42079</v>
      </c>
      <c r="B69" s="45">
        <v>1038.5347300000001</v>
      </c>
    </row>
    <row r="70" spans="1:2">
      <c r="A70" s="44">
        <v>42080</v>
      </c>
      <c r="B70" s="45">
        <v>1045.329101</v>
      </c>
    </row>
    <row r="71" spans="1:2">
      <c r="A71" s="44">
        <v>42081</v>
      </c>
      <c r="B71" s="45">
        <v>1061.3395760000001</v>
      </c>
    </row>
    <row r="72" spans="1:2">
      <c r="A72" s="44">
        <v>42082</v>
      </c>
      <c r="B72" s="45">
        <v>1051.4535269999999</v>
      </c>
    </row>
    <row r="73" spans="1:2">
      <c r="A73" s="44">
        <v>42083</v>
      </c>
      <c r="B73" s="45">
        <v>1055.622443</v>
      </c>
    </row>
    <row r="74" spans="1:2">
      <c r="A74" s="44">
        <v>42086</v>
      </c>
      <c r="B74" s="45">
        <v>1050.550612</v>
      </c>
    </row>
    <row r="75" spans="1:2">
      <c r="A75" s="44">
        <v>42087</v>
      </c>
      <c r="B75" s="45">
        <v>1045.8924360000001</v>
      </c>
    </row>
    <row r="76" spans="1:2">
      <c r="A76" s="44">
        <v>42088</v>
      </c>
      <c r="B76" s="45">
        <v>1031.63328</v>
      </c>
    </row>
    <row r="77" spans="1:2">
      <c r="A77" s="44">
        <v>42089</v>
      </c>
      <c r="B77" s="45">
        <v>1029.7272129999999</v>
      </c>
    </row>
    <row r="78" spans="1:2">
      <c r="A78" s="44">
        <v>42090</v>
      </c>
      <c r="B78" s="45">
        <v>1020.327796</v>
      </c>
    </row>
    <row r="79" spans="1:2">
      <c r="A79" s="44">
        <v>42093</v>
      </c>
      <c r="B79" s="45">
        <v>1043.865065</v>
      </c>
    </row>
    <row r="80" spans="1:2">
      <c r="A80" s="44">
        <v>42094</v>
      </c>
      <c r="B80" s="45">
        <v>1040.2479989999999</v>
      </c>
    </row>
    <row r="81" spans="1:2">
      <c r="A81" s="44">
        <v>42095</v>
      </c>
      <c r="B81" s="45">
        <v>1039.6032990000001</v>
      </c>
    </row>
    <row r="82" spans="1:2">
      <c r="A82" s="44">
        <v>42096</v>
      </c>
      <c r="B82" s="45">
        <v>1036.8434870000001</v>
      </c>
    </row>
    <row r="83" spans="1:2">
      <c r="A83" s="44">
        <v>42100</v>
      </c>
      <c r="B83" s="45">
        <v>1056.1373900000001</v>
      </c>
    </row>
    <row r="84" spans="1:2">
      <c r="A84" s="44">
        <v>42101</v>
      </c>
      <c r="B84" s="45">
        <v>1072.113057</v>
      </c>
    </row>
    <row r="85" spans="1:2">
      <c r="A85" s="44">
        <v>42102</v>
      </c>
      <c r="B85" s="45">
        <v>1069.0212280000001</v>
      </c>
    </row>
    <row r="86" spans="1:2">
      <c r="A86" s="44">
        <v>42103</v>
      </c>
      <c r="B86" s="45">
        <v>1076.578428</v>
      </c>
    </row>
    <row r="87" spans="1:2">
      <c r="A87" s="44">
        <v>42104</v>
      </c>
      <c r="B87" s="45">
        <v>1090.2547629999999</v>
      </c>
    </row>
    <row r="88" spans="1:2">
      <c r="A88" s="44">
        <v>42107</v>
      </c>
      <c r="B88" s="45">
        <v>1083.740051</v>
      </c>
    </row>
    <row r="89" spans="1:2">
      <c r="A89" s="44">
        <v>42108</v>
      </c>
      <c r="B89" s="45">
        <v>1095.198603</v>
      </c>
    </row>
    <row r="90" spans="1:2">
      <c r="A90" s="44">
        <v>42109</v>
      </c>
      <c r="B90" s="45">
        <v>1118.9673479999999</v>
      </c>
    </row>
    <row r="91" spans="1:2">
      <c r="A91" s="44">
        <v>42110</v>
      </c>
      <c r="B91" s="45">
        <v>1117.0789689999999</v>
      </c>
    </row>
    <row r="92" spans="1:2">
      <c r="A92" s="44">
        <v>42111</v>
      </c>
      <c r="B92" s="45">
        <v>1095.0942399999999</v>
      </c>
    </row>
    <row r="93" spans="1:2">
      <c r="A93" s="44">
        <v>42114</v>
      </c>
      <c r="B93" s="45">
        <v>1098.5415909999999</v>
      </c>
    </row>
    <row r="94" spans="1:2">
      <c r="A94" s="44">
        <v>42115</v>
      </c>
      <c r="B94" s="45">
        <v>1095.3774129999999</v>
      </c>
    </row>
    <row r="95" spans="1:2">
      <c r="A95" s="44">
        <v>42116</v>
      </c>
      <c r="B95" s="45">
        <v>1100.063165</v>
      </c>
    </row>
    <row r="96" spans="1:2">
      <c r="A96" s="44">
        <v>42117</v>
      </c>
      <c r="B96" s="45">
        <v>1107.744833</v>
      </c>
    </row>
    <row r="97" spans="1:2">
      <c r="A97" s="44">
        <v>42118</v>
      </c>
      <c r="B97" s="45">
        <v>1098.699382</v>
      </c>
    </row>
    <row r="98" spans="1:2">
      <c r="A98" s="44">
        <v>42121</v>
      </c>
      <c r="B98" s="45">
        <v>1097.5288310000001</v>
      </c>
    </row>
    <row r="99" spans="1:2">
      <c r="A99" s="44">
        <v>42122</v>
      </c>
      <c r="B99" s="45">
        <v>1096.1072429999999</v>
      </c>
    </row>
    <row r="100" spans="1:2">
      <c r="A100" s="44">
        <v>42123</v>
      </c>
      <c r="B100" s="45">
        <v>1094.981587</v>
      </c>
    </row>
    <row r="101" spans="1:2">
      <c r="A101" s="44">
        <v>42124</v>
      </c>
      <c r="B101" s="45">
        <v>1063.8547430000001</v>
      </c>
    </row>
    <row r="102" spans="1:2">
      <c r="A102" s="44">
        <v>42125</v>
      </c>
      <c r="B102" s="45">
        <v>1069.7028760000001</v>
      </c>
    </row>
    <row r="103" spans="1:2">
      <c r="A103" s="44">
        <v>42128</v>
      </c>
      <c r="B103" s="45">
        <v>1080.7997519999999</v>
      </c>
    </row>
    <row r="104" spans="1:2">
      <c r="A104" s="44">
        <v>42129</v>
      </c>
      <c r="B104" s="45">
        <v>1089.099293</v>
      </c>
    </row>
    <row r="105" spans="1:2">
      <c r="A105" s="44">
        <v>42130</v>
      </c>
      <c r="B105" s="45">
        <v>1087.8413069999999</v>
      </c>
    </row>
    <row r="106" spans="1:2">
      <c r="A106" s="44">
        <v>42131</v>
      </c>
      <c r="B106" s="45">
        <v>1045.467609</v>
      </c>
    </row>
    <row r="107" spans="1:2">
      <c r="A107" s="44">
        <v>42132</v>
      </c>
      <c r="B107" s="45">
        <v>1035.3696910000001</v>
      </c>
    </row>
    <row r="108" spans="1:2">
      <c r="A108" s="44">
        <v>42135</v>
      </c>
      <c r="B108" s="45">
        <v>1035.497938</v>
      </c>
    </row>
    <row r="109" spans="1:2">
      <c r="A109" s="44">
        <v>42136</v>
      </c>
      <c r="B109" s="45">
        <v>1041.7490560000001</v>
      </c>
    </row>
    <row r="110" spans="1:2">
      <c r="A110" s="44">
        <v>42137</v>
      </c>
      <c r="B110" s="45">
        <v>1043.668954</v>
      </c>
    </row>
    <row r="111" spans="1:2">
      <c r="A111" s="44">
        <v>42138</v>
      </c>
      <c r="B111" s="45">
        <v>1041.563592</v>
      </c>
    </row>
    <row r="112" spans="1:2">
      <c r="A112" s="44">
        <v>42139</v>
      </c>
      <c r="B112" s="45">
        <v>1039.244919</v>
      </c>
    </row>
    <row r="113" spans="1:2">
      <c r="A113" s="44">
        <v>42142</v>
      </c>
      <c r="B113" s="45">
        <v>1041.5018970000001</v>
      </c>
    </row>
    <row r="114" spans="1:2">
      <c r="A114" s="44">
        <v>42143</v>
      </c>
      <c r="B114" s="45">
        <v>1018.649783</v>
      </c>
    </row>
    <row r="115" spans="1:2">
      <c r="A115" s="44">
        <v>42144</v>
      </c>
      <c r="B115" s="45">
        <v>1025.531348</v>
      </c>
    </row>
    <row r="116" spans="1:2">
      <c r="A116" s="44">
        <v>42145</v>
      </c>
      <c r="B116" s="45">
        <v>1034.0884940000001</v>
      </c>
    </row>
    <row r="117" spans="1:2">
      <c r="A117" s="44">
        <v>42146</v>
      </c>
      <c r="B117" s="45">
        <v>1031.628798</v>
      </c>
    </row>
    <row r="118" spans="1:2">
      <c r="A118" s="44">
        <v>42150</v>
      </c>
      <c r="B118" s="45">
        <v>1010.718092</v>
      </c>
    </row>
    <row r="119" spans="1:2">
      <c r="A119" s="44">
        <v>42151</v>
      </c>
      <c r="B119" s="45">
        <v>1013.972609</v>
      </c>
    </row>
    <row r="120" spans="1:2">
      <c r="A120" s="44">
        <v>42152</v>
      </c>
      <c r="B120" s="45">
        <v>1010.136951</v>
      </c>
    </row>
    <row r="121" spans="1:2">
      <c r="A121" s="44">
        <v>42153</v>
      </c>
      <c r="B121" s="45">
        <v>1005.028913</v>
      </c>
    </row>
    <row r="122" spans="1:2">
      <c r="A122" s="44">
        <v>42156</v>
      </c>
      <c r="B122" s="45">
        <v>999.31122300000004</v>
      </c>
    </row>
    <row r="123" spans="1:2">
      <c r="A123" s="44">
        <v>42157</v>
      </c>
      <c r="B123" s="45">
        <v>1011.126921</v>
      </c>
    </row>
    <row r="124" spans="1:2">
      <c r="A124" s="44">
        <v>42158</v>
      </c>
      <c r="B124" s="45">
        <v>1004.820562</v>
      </c>
    </row>
    <row r="125" spans="1:2">
      <c r="A125" s="44">
        <v>42159</v>
      </c>
      <c r="B125" s="45">
        <v>988.20849999999996</v>
      </c>
    </row>
    <row r="126" spans="1:2">
      <c r="A126" s="44">
        <v>42160</v>
      </c>
      <c r="B126" s="45">
        <v>994.88259700000003</v>
      </c>
    </row>
    <row r="127" spans="1:2">
      <c r="A127" s="44">
        <v>42163</v>
      </c>
      <c r="B127" s="45">
        <v>981.76849600000003</v>
      </c>
    </row>
    <row r="128" spans="1:2">
      <c r="A128" s="44">
        <v>42164</v>
      </c>
      <c r="B128" s="45">
        <v>974.68908599999997</v>
      </c>
    </row>
    <row r="129" spans="1:2">
      <c r="A129" s="44">
        <v>42165</v>
      </c>
      <c r="B129" s="45">
        <v>980.89923399999998</v>
      </c>
    </row>
    <row r="130" spans="1:2">
      <c r="A130" s="44">
        <v>42166</v>
      </c>
      <c r="B130" s="45">
        <v>979.368741</v>
      </c>
    </row>
    <row r="131" spans="1:2">
      <c r="A131" s="44">
        <v>42167</v>
      </c>
      <c r="B131" s="45">
        <v>976.04499599999997</v>
      </c>
    </row>
    <row r="132" spans="1:2">
      <c r="A132" s="44">
        <v>42170</v>
      </c>
      <c r="B132" s="45">
        <v>968.65894500000002</v>
      </c>
    </row>
    <row r="133" spans="1:2">
      <c r="A133" s="44">
        <v>42171</v>
      </c>
      <c r="B133" s="45">
        <v>970.31868799999995</v>
      </c>
    </row>
    <row r="134" spans="1:2">
      <c r="A134" s="44">
        <v>42172</v>
      </c>
      <c r="B134" s="45">
        <v>973.69810600000005</v>
      </c>
    </row>
    <row r="135" spans="1:2">
      <c r="A135" s="44">
        <v>42173</v>
      </c>
      <c r="B135" s="45">
        <v>981.03868299999999</v>
      </c>
    </row>
    <row r="136" spans="1:2">
      <c r="A136" s="44">
        <v>42174</v>
      </c>
      <c r="B136" s="45">
        <v>979.20995400000004</v>
      </c>
    </row>
    <row r="137" spans="1:2">
      <c r="A137" s="44">
        <v>42177</v>
      </c>
      <c r="B137" s="45">
        <v>988.891931</v>
      </c>
    </row>
    <row r="138" spans="1:2">
      <c r="A138" s="44">
        <v>42178</v>
      </c>
      <c r="B138" s="45">
        <v>999.40456900000004</v>
      </c>
    </row>
    <row r="139" spans="1:2">
      <c r="A139" s="44">
        <v>42179</v>
      </c>
      <c r="B139" s="45">
        <v>979.12626499999999</v>
      </c>
    </row>
    <row r="140" spans="1:2">
      <c r="A140" s="44">
        <v>42180</v>
      </c>
      <c r="B140" s="45">
        <v>967.72947199999999</v>
      </c>
    </row>
    <row r="141" spans="1:2">
      <c r="A141" s="44">
        <v>42181</v>
      </c>
      <c r="B141" s="45">
        <v>964.51609699999995</v>
      </c>
    </row>
    <row r="142" spans="1:2">
      <c r="A142" s="44">
        <v>42184</v>
      </c>
      <c r="B142" s="45">
        <v>946.31158700000003</v>
      </c>
    </row>
    <row r="143" spans="1:2">
      <c r="A143" s="44">
        <v>42185</v>
      </c>
      <c r="B143" s="45">
        <v>947.46830399999999</v>
      </c>
    </row>
    <row r="144" spans="1:2">
      <c r="A144" s="44">
        <v>42186</v>
      </c>
      <c r="B144" s="45">
        <v>953.24074900000005</v>
      </c>
    </row>
    <row r="145" spans="1:2">
      <c r="A145" s="44">
        <v>42187</v>
      </c>
      <c r="B145" s="45">
        <v>957.97456</v>
      </c>
    </row>
    <row r="146" spans="1:2">
      <c r="A146" s="44">
        <v>42191</v>
      </c>
      <c r="B146" s="45">
        <v>944.23541899999998</v>
      </c>
    </row>
    <row r="147" spans="1:2">
      <c r="A147" s="44">
        <v>42192</v>
      </c>
      <c r="B147" s="45">
        <v>956.62071600000002</v>
      </c>
    </row>
    <row r="148" spans="1:2">
      <c r="A148" s="44">
        <v>42193</v>
      </c>
      <c r="B148" s="45">
        <v>928.32489099999998</v>
      </c>
    </row>
    <row r="149" spans="1:2">
      <c r="A149" s="44">
        <v>42194</v>
      </c>
      <c r="B149" s="45">
        <v>935.97825599999999</v>
      </c>
    </row>
    <row r="150" spans="1:2">
      <c r="A150" s="44">
        <v>42195</v>
      </c>
      <c r="B150" s="45">
        <v>950.38268500000004</v>
      </c>
    </row>
    <row r="151" spans="1:2">
      <c r="A151" s="44">
        <v>42198</v>
      </c>
      <c r="B151" s="45">
        <v>966.98000500000001</v>
      </c>
    </row>
    <row r="152" spans="1:2">
      <c r="A152" s="44">
        <v>42199</v>
      </c>
      <c r="B152" s="45">
        <v>969.38521500000002</v>
      </c>
    </row>
    <row r="153" spans="1:2">
      <c r="A153" s="44">
        <v>42200</v>
      </c>
      <c r="B153" s="45">
        <v>956.97240699999998</v>
      </c>
    </row>
    <row r="154" spans="1:2">
      <c r="A154" s="44">
        <v>42201</v>
      </c>
      <c r="B154" s="45">
        <v>966.83079699999996</v>
      </c>
    </row>
    <row r="155" spans="1:2">
      <c r="A155" s="44">
        <v>42202</v>
      </c>
      <c r="B155" s="45">
        <v>955.21959600000002</v>
      </c>
    </row>
    <row r="156" spans="1:2">
      <c r="A156" s="44">
        <v>42205</v>
      </c>
      <c r="B156" s="45">
        <v>946.08474699999999</v>
      </c>
    </row>
    <row r="157" spans="1:2">
      <c r="A157" s="44">
        <v>42206</v>
      </c>
      <c r="B157" s="45">
        <v>942.26228400000002</v>
      </c>
    </row>
    <row r="158" spans="1:2">
      <c r="A158" s="44">
        <v>42207</v>
      </c>
      <c r="B158" s="45">
        <v>931.25013799999999</v>
      </c>
    </row>
    <row r="159" spans="1:2">
      <c r="A159" s="44">
        <v>42208</v>
      </c>
      <c r="B159" s="45">
        <v>924.225821</v>
      </c>
    </row>
    <row r="160" spans="1:2">
      <c r="A160" s="44">
        <v>42209</v>
      </c>
      <c r="B160" s="45">
        <v>903.59709699999996</v>
      </c>
    </row>
    <row r="161" spans="1:2">
      <c r="A161" s="44">
        <v>42212</v>
      </c>
      <c r="B161" s="45">
        <v>898.62271399999997</v>
      </c>
    </row>
    <row r="162" spans="1:2">
      <c r="A162" s="44">
        <v>42213</v>
      </c>
      <c r="B162" s="45">
        <v>916.152016</v>
      </c>
    </row>
    <row r="163" spans="1:2">
      <c r="A163" s="44">
        <v>42214</v>
      </c>
      <c r="B163" s="45">
        <v>936.25400999999999</v>
      </c>
    </row>
    <row r="164" spans="1:2">
      <c r="A164" s="44">
        <v>42215</v>
      </c>
      <c r="B164" s="45">
        <v>926.68545700000004</v>
      </c>
    </row>
    <row r="165" spans="1:2">
      <c r="A165" s="44">
        <v>42216</v>
      </c>
      <c r="B165" s="45">
        <v>920.88317400000005</v>
      </c>
    </row>
    <row r="166" spans="1:2">
      <c r="A166" s="44">
        <v>42219</v>
      </c>
      <c r="B166" s="45">
        <v>905.12450100000001</v>
      </c>
    </row>
    <row r="167" spans="1:2">
      <c r="A167" s="44">
        <v>42220</v>
      </c>
      <c r="B167" s="45">
        <v>902.26558699999998</v>
      </c>
    </row>
    <row r="168" spans="1:2">
      <c r="A168" s="44">
        <v>42221</v>
      </c>
      <c r="B168" s="45">
        <v>902.70263</v>
      </c>
    </row>
    <row r="169" spans="1:2">
      <c r="A169" s="44">
        <v>42222</v>
      </c>
      <c r="B169" s="45">
        <v>931.54544799999996</v>
      </c>
    </row>
    <row r="170" spans="1:2">
      <c r="A170" s="44">
        <v>42223</v>
      </c>
      <c r="B170" s="45">
        <v>898.07627400000001</v>
      </c>
    </row>
    <row r="171" spans="1:2">
      <c r="A171" s="44">
        <v>42226</v>
      </c>
      <c r="B171" s="45">
        <v>933.70412399999998</v>
      </c>
    </row>
    <row r="172" spans="1:2">
      <c r="A172" s="44">
        <v>42227</v>
      </c>
      <c r="B172" s="45">
        <v>920.27271599999995</v>
      </c>
    </row>
    <row r="173" spans="1:2">
      <c r="A173" s="44">
        <v>42228</v>
      </c>
      <c r="B173" s="45">
        <v>916.19795299999998</v>
      </c>
    </row>
    <row r="174" spans="1:2">
      <c r="A174" s="44">
        <v>42229</v>
      </c>
      <c r="B174" s="45">
        <v>907.22255700000005</v>
      </c>
    </row>
    <row r="175" spans="1:2">
      <c r="A175" s="44">
        <v>42230</v>
      </c>
      <c r="B175" s="45">
        <v>916.40544499999999</v>
      </c>
    </row>
    <row r="176" spans="1:2">
      <c r="A176" s="44">
        <v>42233</v>
      </c>
      <c r="B176" s="45">
        <v>924.48863900000003</v>
      </c>
    </row>
    <row r="177" spans="1:2">
      <c r="A177" s="44">
        <v>42234</v>
      </c>
      <c r="B177" s="45">
        <v>921.32649700000002</v>
      </c>
    </row>
    <row r="178" spans="1:2">
      <c r="A178" s="44">
        <v>42235</v>
      </c>
      <c r="B178" s="45">
        <v>903.11466399999995</v>
      </c>
    </row>
    <row r="179" spans="1:2">
      <c r="A179" s="44">
        <v>42236</v>
      </c>
      <c r="B179" s="45">
        <v>871.08368299999995</v>
      </c>
    </row>
    <row r="180" spans="1:2">
      <c r="A180" s="44">
        <v>42237</v>
      </c>
      <c r="B180" s="45">
        <v>853.91376400000001</v>
      </c>
    </row>
    <row r="181" spans="1:2">
      <c r="A181" s="44">
        <v>42240</v>
      </c>
      <c r="B181" s="45">
        <v>829.36175100000003</v>
      </c>
    </row>
    <row r="182" spans="1:2">
      <c r="A182" s="44">
        <v>42241</v>
      </c>
      <c r="B182" s="45">
        <v>819.48506799999996</v>
      </c>
    </row>
    <row r="183" spans="1:2">
      <c r="A183" s="44">
        <v>42242</v>
      </c>
      <c r="B183" s="45">
        <v>843.32742900000005</v>
      </c>
    </row>
    <row r="184" spans="1:2">
      <c r="A184" s="44">
        <v>42243</v>
      </c>
      <c r="B184" s="45">
        <v>884.40473599999996</v>
      </c>
    </row>
    <row r="185" spans="1:2">
      <c r="A185" s="44">
        <v>42244</v>
      </c>
      <c r="B185" s="45">
        <v>897.89417300000002</v>
      </c>
    </row>
    <row r="186" spans="1:2">
      <c r="A186" s="44">
        <v>42247</v>
      </c>
      <c r="B186" s="45">
        <v>897.05785700000001</v>
      </c>
    </row>
    <row r="187" spans="1:2">
      <c r="A187" s="44">
        <v>42248</v>
      </c>
      <c r="B187" s="45">
        <v>863.11787600000002</v>
      </c>
    </row>
    <row r="188" spans="1:2">
      <c r="A188" s="44">
        <v>42249</v>
      </c>
      <c r="B188" s="45">
        <v>888.84204399999999</v>
      </c>
    </row>
    <row r="189" spans="1:2">
      <c r="A189" s="44">
        <v>42250</v>
      </c>
      <c r="B189" s="45">
        <v>891.23847799999999</v>
      </c>
    </row>
    <row r="190" spans="1:2">
      <c r="A190" s="44">
        <v>42251</v>
      </c>
      <c r="B190" s="45">
        <v>881.71048800000005</v>
      </c>
    </row>
    <row r="191" spans="1:2">
      <c r="A191" s="44">
        <v>42255</v>
      </c>
      <c r="B191" s="45">
        <v>901.41800999999998</v>
      </c>
    </row>
    <row r="192" spans="1:2">
      <c r="A192" s="44">
        <v>42256</v>
      </c>
      <c r="B192" s="45">
        <v>889.79787099999999</v>
      </c>
    </row>
    <row r="193" spans="1:2">
      <c r="A193" s="44">
        <v>42257</v>
      </c>
      <c r="B193" s="45">
        <v>891.71577000000002</v>
      </c>
    </row>
    <row r="194" spans="1:2">
      <c r="A194" s="44">
        <v>42258</v>
      </c>
      <c r="B194" s="45">
        <v>886.85584100000005</v>
      </c>
    </row>
    <row r="195" spans="1:2">
      <c r="A195" s="44">
        <v>42261</v>
      </c>
      <c r="B195" s="45">
        <v>878.18100100000004</v>
      </c>
    </row>
    <row r="196" spans="1:2">
      <c r="A196" s="44">
        <v>42262</v>
      </c>
      <c r="B196" s="45">
        <v>892.79521199999999</v>
      </c>
    </row>
    <row r="197" spans="1:2">
      <c r="A197" s="44">
        <v>42263</v>
      </c>
      <c r="B197" s="45">
        <v>903.05728299999998</v>
      </c>
    </row>
    <row r="198" spans="1:2">
      <c r="A198" s="44">
        <v>42264</v>
      </c>
      <c r="B198" s="45">
        <v>896.362976</v>
      </c>
    </row>
    <row r="199" spans="1:2">
      <c r="A199" s="44">
        <v>42265</v>
      </c>
      <c r="B199" s="45">
        <v>872.42353900000001</v>
      </c>
    </row>
    <row r="200" spans="1:2">
      <c r="A200" s="44">
        <v>42268</v>
      </c>
      <c r="B200" s="45">
        <v>867.69056799999998</v>
      </c>
    </row>
    <row r="201" spans="1:2">
      <c r="A201" s="44">
        <v>42269</v>
      </c>
      <c r="B201" s="45">
        <v>845.54173300000002</v>
      </c>
    </row>
    <row r="202" spans="1:2">
      <c r="A202" s="44">
        <v>42270</v>
      </c>
      <c r="B202" s="45">
        <v>825.559077</v>
      </c>
    </row>
    <row r="203" spans="1:2">
      <c r="A203" s="44">
        <v>42271</v>
      </c>
      <c r="B203" s="45">
        <v>816.97858399999996</v>
      </c>
    </row>
    <row r="204" spans="1:2">
      <c r="A204" s="44">
        <v>42272</v>
      </c>
      <c r="B204" s="45">
        <v>808.28057799999999</v>
      </c>
    </row>
    <row r="205" spans="1:2">
      <c r="A205" s="44">
        <v>42275</v>
      </c>
      <c r="B205" s="45">
        <v>789.78414899999996</v>
      </c>
    </row>
    <row r="206" spans="1:2">
      <c r="A206" s="44">
        <v>42276</v>
      </c>
      <c r="B206" s="45">
        <v>796.54443100000003</v>
      </c>
    </row>
    <row r="207" spans="1:2">
      <c r="A207" s="44">
        <v>42277</v>
      </c>
      <c r="B207" s="45">
        <v>810.38332500000001</v>
      </c>
    </row>
    <row r="208" spans="1:2">
      <c r="A208" s="44">
        <v>42278</v>
      </c>
      <c r="B208" s="45">
        <v>806.58340599999997</v>
      </c>
    </row>
    <row r="209" spans="1:2">
      <c r="A209" s="44">
        <v>42279</v>
      </c>
      <c r="B209" s="45">
        <v>814.26101500000004</v>
      </c>
    </row>
    <row r="210" spans="1:2">
      <c r="A210" s="44">
        <v>42282</v>
      </c>
      <c r="B210" s="45">
        <v>839.17139799999995</v>
      </c>
    </row>
    <row r="211" spans="1:2">
      <c r="A211" s="44">
        <v>42283</v>
      </c>
      <c r="B211" s="45">
        <v>843.38671199999999</v>
      </c>
    </row>
    <row r="212" spans="1:2">
      <c r="A212" s="44">
        <v>42284</v>
      </c>
      <c r="B212" s="45">
        <v>858.43378900000005</v>
      </c>
    </row>
    <row r="213" spans="1:2">
      <c r="A213" s="44">
        <v>42285</v>
      </c>
      <c r="B213" s="45">
        <v>874.07291699999996</v>
      </c>
    </row>
    <row r="214" spans="1:2">
      <c r="A214" s="44">
        <v>42286</v>
      </c>
      <c r="B214" s="45">
        <v>887.52214100000003</v>
      </c>
    </row>
    <row r="215" spans="1:2">
      <c r="A215" s="44">
        <v>42289</v>
      </c>
      <c r="B215" s="45">
        <v>870.40989000000002</v>
      </c>
    </row>
    <row r="216" spans="1:2">
      <c r="A216" s="44">
        <v>42290</v>
      </c>
      <c r="B216" s="45">
        <v>856.44335000000001</v>
      </c>
    </row>
    <row r="217" spans="1:2">
      <c r="A217" s="44">
        <v>42291</v>
      </c>
      <c r="B217" s="45">
        <v>855.09210299999995</v>
      </c>
    </row>
    <row r="218" spans="1:2">
      <c r="A218" s="44">
        <v>42292</v>
      </c>
      <c r="B218" s="45">
        <v>860.05057299999999</v>
      </c>
    </row>
    <row r="219" spans="1:2">
      <c r="A219" s="44">
        <v>42293</v>
      </c>
      <c r="B219" s="45">
        <v>847.05031099999997</v>
      </c>
    </row>
    <row r="220" spans="1:2">
      <c r="A220" s="44">
        <v>42296</v>
      </c>
      <c r="B220" s="45">
        <v>835.56005800000003</v>
      </c>
    </row>
    <row r="221" spans="1:2">
      <c r="A221" s="44">
        <v>42297</v>
      </c>
      <c r="B221" s="45">
        <v>840.58228999999994</v>
      </c>
    </row>
    <row r="222" spans="1:2">
      <c r="A222" s="44">
        <v>42298</v>
      </c>
      <c r="B222" s="45">
        <v>831.54622400000005</v>
      </c>
    </row>
    <row r="223" spans="1:2">
      <c r="A223" s="44">
        <v>42299</v>
      </c>
      <c r="B223" s="45">
        <v>834.11886500000003</v>
      </c>
    </row>
    <row r="224" spans="1:2">
      <c r="A224" s="44">
        <v>42300</v>
      </c>
      <c r="B224" s="45">
        <v>839.372433</v>
      </c>
    </row>
    <row r="225" spans="1:2">
      <c r="A225" s="44">
        <v>42303</v>
      </c>
      <c r="B225" s="45">
        <v>829.38128500000005</v>
      </c>
    </row>
    <row r="226" spans="1:2">
      <c r="A226" s="44">
        <v>42304</v>
      </c>
      <c r="B226" s="45">
        <v>825.42817000000002</v>
      </c>
    </row>
    <row r="227" spans="1:2">
      <c r="A227" s="44">
        <v>42305</v>
      </c>
      <c r="B227" s="45">
        <v>846.19194000000005</v>
      </c>
    </row>
    <row r="228" spans="1:2">
      <c r="A228" s="44">
        <v>42306</v>
      </c>
      <c r="B228" s="45">
        <v>847.93276700000001</v>
      </c>
    </row>
    <row r="229" spans="1:2">
      <c r="A229" s="44">
        <v>42307</v>
      </c>
      <c r="B229" s="45">
        <v>884.93285500000002</v>
      </c>
    </row>
    <row r="230" spans="1:2">
      <c r="A230" s="44">
        <v>42310</v>
      </c>
      <c r="B230" s="45">
        <v>895.64097700000002</v>
      </c>
    </row>
    <row r="231" spans="1:2">
      <c r="A231" s="44">
        <v>42311</v>
      </c>
      <c r="B231" s="45">
        <v>900.71412499999997</v>
      </c>
    </row>
    <row r="232" spans="1:2">
      <c r="A232" s="44">
        <v>42312</v>
      </c>
      <c r="B232" s="45">
        <v>893.18160399999999</v>
      </c>
    </row>
    <row r="233" spans="1:2">
      <c r="A233" s="44">
        <v>42313</v>
      </c>
      <c r="B233" s="45">
        <v>924.19132000000002</v>
      </c>
    </row>
    <row r="234" spans="1:2">
      <c r="A234" s="44">
        <v>42314</v>
      </c>
      <c r="B234" s="45">
        <v>919.59738100000004</v>
      </c>
    </row>
    <row r="235" spans="1:2">
      <c r="A235" s="44">
        <v>42317</v>
      </c>
      <c r="B235" s="45">
        <v>905.53543000000002</v>
      </c>
    </row>
    <row r="236" spans="1:2">
      <c r="A236" s="44">
        <v>42318</v>
      </c>
      <c r="B236" s="45">
        <v>904.93831599999999</v>
      </c>
    </row>
    <row r="237" spans="1:2">
      <c r="A237" s="44">
        <v>42319</v>
      </c>
      <c r="B237" s="45">
        <v>907.03027899999995</v>
      </c>
    </row>
    <row r="238" spans="1:2">
      <c r="A238" s="44">
        <v>42320</v>
      </c>
      <c r="B238" s="45">
        <v>886.99623299999996</v>
      </c>
    </row>
    <row r="239" spans="1:2">
      <c r="A239" s="44">
        <v>42321</v>
      </c>
      <c r="B239" s="45">
        <v>891.33751299999994</v>
      </c>
    </row>
    <row r="240" spans="1:2">
      <c r="A240" s="44">
        <v>42324</v>
      </c>
      <c r="B240" s="45">
        <v>910.73405300000002</v>
      </c>
    </row>
    <row r="241" spans="1:2">
      <c r="A241" s="44">
        <v>42325</v>
      </c>
      <c r="B241" s="45">
        <v>907.136393</v>
      </c>
    </row>
    <row r="242" spans="1:2">
      <c r="A242" s="44">
        <v>42326</v>
      </c>
      <c r="B242" s="45">
        <v>908.36883899999998</v>
      </c>
    </row>
    <row r="243" spans="1:2">
      <c r="A243" s="44">
        <v>42327</v>
      </c>
      <c r="B243" s="45">
        <v>918.79269999999997</v>
      </c>
    </row>
    <row r="244" spans="1:2">
      <c r="A244" s="44">
        <v>42328</v>
      </c>
      <c r="B244" s="45">
        <v>919.11324100000002</v>
      </c>
    </row>
    <row r="245" spans="1:2">
      <c r="A245" s="44">
        <v>42331</v>
      </c>
      <c r="B245" s="45">
        <v>913.84777799999995</v>
      </c>
    </row>
    <row r="246" spans="1:2">
      <c r="A246" s="44">
        <v>42332</v>
      </c>
      <c r="B246" s="45">
        <v>919.605548</v>
      </c>
    </row>
    <row r="247" spans="1:2">
      <c r="A247" s="44">
        <v>42333</v>
      </c>
      <c r="B247" s="45">
        <v>913.55721500000004</v>
      </c>
    </row>
    <row r="248" spans="1:2">
      <c r="A248" s="44">
        <v>42335</v>
      </c>
      <c r="B248" s="45">
        <v>913.05226000000005</v>
      </c>
    </row>
    <row r="249" spans="1:2">
      <c r="A249" s="44">
        <v>42338</v>
      </c>
      <c r="B249" s="45">
        <v>908.75145999999995</v>
      </c>
    </row>
    <row r="250" spans="1:2">
      <c r="A250" s="44">
        <v>42339</v>
      </c>
      <c r="B250" s="45">
        <v>922.79008499999998</v>
      </c>
    </row>
    <row r="251" spans="1:2">
      <c r="A251" s="44">
        <v>42340</v>
      </c>
      <c r="B251" s="45">
        <v>903.414491</v>
      </c>
    </row>
    <row r="252" spans="1:2">
      <c r="A252" s="44">
        <v>42341</v>
      </c>
      <c r="B252" s="45">
        <v>889.55296199999998</v>
      </c>
    </row>
    <row r="253" spans="1:2">
      <c r="A253" s="44">
        <v>42342</v>
      </c>
      <c r="B253" s="45">
        <v>887.47459600000002</v>
      </c>
    </row>
    <row r="254" spans="1:2">
      <c r="A254" s="44">
        <v>42345</v>
      </c>
      <c r="B254" s="45">
        <v>864.11050499999999</v>
      </c>
    </row>
    <row r="255" spans="1:2">
      <c r="A255" s="44">
        <v>42346</v>
      </c>
      <c r="B255" s="45">
        <v>849.410707</v>
      </c>
    </row>
    <row r="256" spans="1:2">
      <c r="A256" s="44">
        <v>42347</v>
      </c>
      <c r="B256" s="45">
        <v>841.32689000000005</v>
      </c>
    </row>
    <row r="257" spans="1:2">
      <c r="A257" s="44">
        <v>42348</v>
      </c>
      <c r="B257" s="45">
        <v>840.55895499999997</v>
      </c>
    </row>
    <row r="258" spans="1:2">
      <c r="A258" s="44">
        <v>42349</v>
      </c>
      <c r="B258" s="45">
        <v>817.97582899999998</v>
      </c>
    </row>
    <row r="259" spans="1:2">
      <c r="A259" s="44">
        <v>42352</v>
      </c>
      <c r="B259" s="45">
        <v>810.86591199999998</v>
      </c>
    </row>
    <row r="260" spans="1:2">
      <c r="A260" s="44">
        <v>42353</v>
      </c>
      <c r="B260" s="45">
        <v>814.01524500000005</v>
      </c>
    </row>
    <row r="261" spans="1:2">
      <c r="A261" s="44">
        <v>42354</v>
      </c>
      <c r="B261" s="45">
        <v>812.69373900000005</v>
      </c>
    </row>
    <row r="262" spans="1:2">
      <c r="A262" s="44">
        <v>42355</v>
      </c>
      <c r="B262" s="45">
        <v>755.50302099999999</v>
      </c>
    </row>
    <row r="263" spans="1:2">
      <c r="A263" s="44">
        <v>42356</v>
      </c>
      <c r="B263" s="45">
        <v>753.86936400000002</v>
      </c>
    </row>
    <row r="264" spans="1:2">
      <c r="A264" s="44">
        <v>42359</v>
      </c>
      <c r="B264" s="45">
        <v>765.70757600000002</v>
      </c>
    </row>
    <row r="265" spans="1:2">
      <c r="A265" s="44">
        <v>42360</v>
      </c>
      <c r="B265" s="45">
        <v>772.99413600000003</v>
      </c>
    </row>
    <row r="266" spans="1:2">
      <c r="A266" s="44">
        <v>42361</v>
      </c>
      <c r="B266" s="45">
        <v>790.56904799999995</v>
      </c>
    </row>
    <row r="267" spans="1:2">
      <c r="A267" s="44">
        <v>42362</v>
      </c>
      <c r="B267" s="45">
        <v>792.17685300000005</v>
      </c>
    </row>
    <row r="268" spans="1:2">
      <c r="A268" s="44">
        <v>42366</v>
      </c>
      <c r="B268" s="45">
        <v>780.10860700000001</v>
      </c>
    </row>
    <row r="269" spans="1:2">
      <c r="A269" s="44">
        <v>42367</v>
      </c>
      <c r="B269" s="45">
        <v>787.65872200000001</v>
      </c>
    </row>
    <row r="270" spans="1:2">
      <c r="A270" s="44">
        <v>42368</v>
      </c>
      <c r="B270" s="45">
        <v>774.12480700000003</v>
      </c>
    </row>
    <row r="271" spans="1:2">
      <c r="A271" s="44">
        <v>42369</v>
      </c>
      <c r="B271" s="45">
        <v>771.30199800000003</v>
      </c>
    </row>
    <row r="272" spans="1:2">
      <c r="A272" s="44">
        <v>42373</v>
      </c>
      <c r="B272" s="45">
        <v>755.85619999999994</v>
      </c>
    </row>
    <row r="273" spans="1:2">
      <c r="A273" s="44">
        <v>42374</v>
      </c>
      <c r="B273" s="45">
        <v>764.79008399999998</v>
      </c>
    </row>
    <row r="274" spans="1:2">
      <c r="A274" s="44">
        <v>42375</v>
      </c>
      <c r="B274" s="45">
        <v>752.00296100000003</v>
      </c>
    </row>
    <row r="275" spans="1:2">
      <c r="A275" s="44">
        <v>42376</v>
      </c>
      <c r="B275" s="45">
        <v>731.39042600000005</v>
      </c>
    </row>
    <row r="276" spans="1:2">
      <c r="A276" s="44">
        <v>42377</v>
      </c>
      <c r="B276" s="45">
        <v>739.30362500000001</v>
      </c>
    </row>
    <row r="277" spans="1:2">
      <c r="A277" s="44">
        <v>42380</v>
      </c>
      <c r="B277" s="45">
        <v>730.544217</v>
      </c>
    </row>
    <row r="278" spans="1:2">
      <c r="A278" s="44">
        <v>42381</v>
      </c>
      <c r="B278" s="45">
        <v>740.14893800000004</v>
      </c>
    </row>
    <row r="279" spans="1:2">
      <c r="A279" s="44">
        <v>42382</v>
      </c>
      <c r="B279" s="45">
        <v>711.15549099999998</v>
      </c>
    </row>
    <row r="280" spans="1:2">
      <c r="A280" s="44">
        <v>42383</v>
      </c>
      <c r="B280" s="45">
        <v>734.508779</v>
      </c>
    </row>
    <row r="281" spans="1:2">
      <c r="A281" s="44">
        <v>42384</v>
      </c>
      <c r="B281" s="45">
        <v>725.66368599999998</v>
      </c>
    </row>
    <row r="282" spans="1:2">
      <c r="A282" s="44">
        <v>42388</v>
      </c>
      <c r="B282" s="45">
        <v>711.15906299999995</v>
      </c>
    </row>
    <row r="283" spans="1:2">
      <c r="A283" s="44">
        <v>42389</v>
      </c>
      <c r="B283" s="45">
        <v>717.29891299999997</v>
      </c>
    </row>
    <row r="284" spans="1:2">
      <c r="A284" s="44">
        <v>42390</v>
      </c>
      <c r="B284" s="45">
        <v>721.23346400000003</v>
      </c>
    </row>
    <row r="285" spans="1:2">
      <c r="A285" s="44">
        <v>42391</v>
      </c>
      <c r="B285" s="45">
        <v>738.24481600000001</v>
      </c>
    </row>
    <row r="286" spans="1:2">
      <c r="A286" s="44">
        <v>42394</v>
      </c>
      <c r="B286" s="45">
        <v>722.94311500000003</v>
      </c>
    </row>
    <row r="287" spans="1:2">
      <c r="A287" s="44">
        <v>42395</v>
      </c>
      <c r="B287" s="45">
        <v>743.25755700000002</v>
      </c>
    </row>
    <row r="288" spans="1:2">
      <c r="A288" s="44">
        <v>42396</v>
      </c>
      <c r="B288" s="45">
        <v>731.48046499999998</v>
      </c>
    </row>
    <row r="289" spans="1:2">
      <c r="A289" s="44">
        <v>42397</v>
      </c>
      <c r="B289" s="45">
        <v>725.10325799999998</v>
      </c>
    </row>
    <row r="290" spans="1:2">
      <c r="A290" s="44">
        <v>42398</v>
      </c>
      <c r="B290" s="45">
        <v>755.11918500000002</v>
      </c>
    </row>
    <row r="291" spans="1:2">
      <c r="A291" s="44">
        <v>42401</v>
      </c>
      <c r="B291" s="45">
        <v>753.59296900000004</v>
      </c>
    </row>
    <row r="292" spans="1:2">
      <c r="A292" s="44">
        <v>42402</v>
      </c>
      <c r="B292" s="45">
        <v>739.50849100000005</v>
      </c>
    </row>
    <row r="293" spans="1:2">
      <c r="A293" s="44">
        <v>42403</v>
      </c>
      <c r="B293" s="45">
        <v>750.68924400000003</v>
      </c>
    </row>
    <row r="294" spans="1:2">
      <c r="A294" s="44">
        <v>42404</v>
      </c>
      <c r="B294" s="45">
        <v>757.57468700000004</v>
      </c>
    </row>
    <row r="295" spans="1:2">
      <c r="A295" s="44">
        <v>42405</v>
      </c>
      <c r="B295" s="45">
        <v>751.598974</v>
      </c>
    </row>
    <row r="296" spans="1:2">
      <c r="A296" s="44">
        <v>42408</v>
      </c>
      <c r="B296" s="45">
        <v>747.87392999999997</v>
      </c>
    </row>
    <row r="297" spans="1:2">
      <c r="A297" s="44">
        <v>42409</v>
      </c>
      <c r="B297" s="45">
        <v>751.10812399999998</v>
      </c>
    </row>
    <row r="298" spans="1:2">
      <c r="A298" s="44">
        <v>42410</v>
      </c>
      <c r="B298" s="45">
        <v>766.47976900000003</v>
      </c>
    </row>
    <row r="299" spans="1:2">
      <c r="A299" s="44">
        <v>42411</v>
      </c>
      <c r="B299" s="45">
        <v>759.67360099999996</v>
      </c>
    </row>
    <row r="300" spans="1:2">
      <c r="A300" s="44">
        <v>42412</v>
      </c>
      <c r="B300" s="45">
        <v>778.56536700000004</v>
      </c>
    </row>
    <row r="301" spans="1:2">
      <c r="A301" s="44">
        <v>42416</v>
      </c>
      <c r="B301" s="45">
        <v>798.95214099999998</v>
      </c>
    </row>
    <row r="302" spans="1:2">
      <c r="A302" s="44">
        <v>42417</v>
      </c>
      <c r="B302" s="45">
        <v>804.29314199999999</v>
      </c>
    </row>
    <row r="303" spans="1:2">
      <c r="A303" s="44">
        <v>42418</v>
      </c>
      <c r="B303" s="45">
        <v>800.48791700000004</v>
      </c>
    </row>
    <row r="304" spans="1:2">
      <c r="A304" s="44">
        <v>42419</v>
      </c>
      <c r="B304" s="45">
        <v>795.21260400000006</v>
      </c>
    </row>
    <row r="305" spans="1:2">
      <c r="A305" s="44">
        <v>42422</v>
      </c>
      <c r="B305" s="45">
        <v>805.49441899999999</v>
      </c>
    </row>
    <row r="306" spans="1:2">
      <c r="A306" s="44">
        <v>42423</v>
      </c>
      <c r="B306" s="45">
        <v>799.588345</v>
      </c>
    </row>
    <row r="307" spans="1:2">
      <c r="A307" s="44">
        <v>42424</v>
      </c>
      <c r="B307" s="45">
        <v>801.04094799999996</v>
      </c>
    </row>
    <row r="308" spans="1:2">
      <c r="A308" s="44">
        <v>42425</v>
      </c>
      <c r="B308" s="45">
        <v>806.07703100000003</v>
      </c>
    </row>
    <row r="309" spans="1:2">
      <c r="A309" s="44">
        <v>42426</v>
      </c>
      <c r="B309" s="45">
        <v>807.40928499999995</v>
      </c>
    </row>
    <row r="310" spans="1:2">
      <c r="A310" s="44">
        <v>42429</v>
      </c>
      <c r="B310" s="45">
        <v>798.72706600000004</v>
      </c>
    </row>
    <row r="311" spans="1:2">
      <c r="A311" s="44">
        <v>42430</v>
      </c>
      <c r="B311" s="45">
        <v>802.71093099999996</v>
      </c>
    </row>
    <row r="312" spans="1:2">
      <c r="A312" s="44">
        <v>42431</v>
      </c>
      <c r="B312" s="45">
        <v>805.03782200000001</v>
      </c>
    </row>
    <row r="313" spans="1:2">
      <c r="A313" s="44">
        <v>42432</v>
      </c>
      <c r="B313" s="45">
        <v>824.00753599999996</v>
      </c>
    </row>
    <row r="314" spans="1:2">
      <c r="A314" s="44">
        <v>42433</v>
      </c>
      <c r="B314" s="45">
        <v>834.57101299999999</v>
      </c>
    </row>
    <row r="315" spans="1:2">
      <c r="A315" s="44">
        <v>42436</v>
      </c>
      <c r="B315" s="45">
        <v>831.06089699999995</v>
      </c>
    </row>
    <row r="316" spans="1:2">
      <c r="A316" s="44">
        <v>42437</v>
      </c>
      <c r="B316" s="45">
        <v>798.75530000000003</v>
      </c>
    </row>
    <row r="317" spans="1:2">
      <c r="A317" s="44">
        <v>42438</v>
      </c>
      <c r="B317" s="45">
        <v>811.38640199999998</v>
      </c>
    </row>
    <row r="318" spans="1:2">
      <c r="A318" s="44">
        <v>42439</v>
      </c>
      <c r="B318" s="45">
        <v>813.22896400000002</v>
      </c>
    </row>
    <row r="319" spans="1:2">
      <c r="A319" s="44">
        <v>42440</v>
      </c>
      <c r="B319" s="45">
        <v>828.65011200000004</v>
      </c>
    </row>
    <row r="320" spans="1:2">
      <c r="A320" s="44">
        <v>42443</v>
      </c>
      <c r="B320" s="45">
        <v>823.94677300000001</v>
      </c>
    </row>
    <row r="321" spans="1:2">
      <c r="A321" s="44">
        <v>42444</v>
      </c>
      <c r="B321" s="45">
        <v>824.54072799999994</v>
      </c>
    </row>
    <row r="322" spans="1:2">
      <c r="A322" s="44">
        <v>42445</v>
      </c>
      <c r="B322" s="45">
        <v>835.14378899999997</v>
      </c>
    </row>
    <row r="323" spans="1:2">
      <c r="A323" s="44">
        <v>42446</v>
      </c>
      <c r="B323" s="45">
        <v>853.45507099999998</v>
      </c>
    </row>
    <row r="324" spans="1:2">
      <c r="A324" s="44">
        <v>42447</v>
      </c>
      <c r="B324" s="45">
        <v>859.50859700000001</v>
      </c>
    </row>
    <row r="325" spans="1:2">
      <c r="A325" s="44">
        <v>42450</v>
      </c>
      <c r="B325" s="45">
        <v>854.524406</v>
      </c>
    </row>
    <row r="326" spans="1:2">
      <c r="A326" s="44">
        <v>42451</v>
      </c>
      <c r="B326" s="45">
        <v>850.96158500000001</v>
      </c>
    </row>
    <row r="327" spans="1:2">
      <c r="A327" s="44">
        <v>42452</v>
      </c>
      <c r="B327" s="45">
        <v>847.01654900000005</v>
      </c>
    </row>
    <row r="328" spans="1:2">
      <c r="A328" s="44">
        <v>42453</v>
      </c>
      <c r="B328" s="45">
        <v>841.79501900000002</v>
      </c>
    </row>
    <row r="329" spans="1:2">
      <c r="A329" s="44">
        <v>42457</v>
      </c>
      <c r="B329" s="45">
        <v>834.73724000000004</v>
      </c>
    </row>
    <row r="330" spans="1:2">
      <c r="A330" s="44">
        <v>42458</v>
      </c>
      <c r="B330" s="45">
        <v>842.78963799999997</v>
      </c>
    </row>
    <row r="331" spans="1:2">
      <c r="A331" s="44">
        <v>42459</v>
      </c>
      <c r="B331" s="45">
        <v>848.97916399999997</v>
      </c>
    </row>
    <row r="332" spans="1:2">
      <c r="A332" s="44">
        <v>42460</v>
      </c>
      <c r="B332" s="45">
        <v>840.82364399999994</v>
      </c>
    </row>
    <row r="333" spans="1:2">
      <c r="A333" s="44">
        <v>42461</v>
      </c>
      <c r="B333" s="45">
        <v>842.04932299999996</v>
      </c>
    </row>
    <row r="334" spans="1:2">
      <c r="A334" s="44">
        <v>42464</v>
      </c>
      <c r="B334" s="45">
        <v>839.73047899999995</v>
      </c>
    </row>
    <row r="335" spans="1:2">
      <c r="A335" s="44">
        <v>42465</v>
      </c>
      <c r="B335" s="45">
        <v>838.86690899999996</v>
      </c>
    </row>
    <row r="336" spans="1:2">
      <c r="A336" s="44">
        <v>42466</v>
      </c>
      <c r="B336" s="45">
        <v>848.97062900000003</v>
      </c>
    </row>
    <row r="337" spans="1:2">
      <c r="A337" s="44">
        <v>42467</v>
      </c>
      <c r="B337" s="45">
        <v>837.03682200000003</v>
      </c>
    </row>
    <row r="338" spans="1:2">
      <c r="A338" s="44">
        <v>42468</v>
      </c>
      <c r="B338" s="45">
        <v>847.86962800000003</v>
      </c>
    </row>
    <row r="339" spans="1:2">
      <c r="A339" s="44">
        <v>42471</v>
      </c>
      <c r="B339" s="45">
        <v>846.46571400000005</v>
      </c>
    </row>
    <row r="340" spans="1:2">
      <c r="A340" s="44">
        <v>42472</v>
      </c>
      <c r="B340" s="45">
        <v>861.33434099999999</v>
      </c>
    </row>
    <row r="341" spans="1:2">
      <c r="A341" s="44">
        <v>42473</v>
      </c>
      <c r="B341" s="45">
        <v>885.05188699999997</v>
      </c>
    </row>
    <row r="342" spans="1:2">
      <c r="A342" s="44">
        <v>42474</v>
      </c>
      <c r="B342" s="45">
        <v>885.80965800000001</v>
      </c>
    </row>
    <row r="343" spans="1:2">
      <c r="A343" s="44">
        <v>42475</v>
      </c>
      <c r="B343" s="45">
        <v>879.38371500000005</v>
      </c>
    </row>
    <row r="344" spans="1:2">
      <c r="A344" s="44">
        <v>42478</v>
      </c>
      <c r="B344" s="45">
        <v>883.07648200000006</v>
      </c>
    </row>
    <row r="345" spans="1:2">
      <c r="A345" s="44">
        <v>42479</v>
      </c>
      <c r="B345" s="45">
        <v>892.19426099999998</v>
      </c>
    </row>
    <row r="346" spans="1:2">
      <c r="A346" s="44">
        <v>42480</v>
      </c>
      <c r="B346" s="45">
        <v>894.89989500000001</v>
      </c>
    </row>
    <row r="347" spans="1:2">
      <c r="A347" s="44">
        <v>42481</v>
      </c>
      <c r="B347" s="45">
        <v>891.65016600000001</v>
      </c>
    </row>
    <row r="348" spans="1:2">
      <c r="A348" s="44">
        <v>42482</v>
      </c>
      <c r="B348" s="45">
        <v>898.42839900000001</v>
      </c>
    </row>
    <row r="349" spans="1:2">
      <c r="A349" s="44">
        <v>42485</v>
      </c>
      <c r="B349" s="45">
        <v>887.65221099999997</v>
      </c>
    </row>
    <row r="350" spans="1:2">
      <c r="A350" s="44">
        <v>42486</v>
      </c>
      <c r="B350" s="45">
        <v>900.49781900000005</v>
      </c>
    </row>
    <row r="351" spans="1:2">
      <c r="A351" s="44">
        <v>42487</v>
      </c>
      <c r="B351" s="45">
        <v>909.74791800000003</v>
      </c>
    </row>
    <row r="352" spans="1:2">
      <c r="A352" s="44">
        <v>42488</v>
      </c>
      <c r="B352" s="45">
        <v>899.02487499999995</v>
      </c>
    </row>
    <row r="353" spans="1:2">
      <c r="A353" s="44">
        <v>42489</v>
      </c>
      <c r="B353" s="45">
        <v>896.96451500000001</v>
      </c>
    </row>
    <row r="354" spans="1:2">
      <c r="A354" s="44">
        <v>42492</v>
      </c>
      <c r="B354" s="45">
        <v>904.79119700000001</v>
      </c>
    </row>
    <row r="355" spans="1:2">
      <c r="A355" s="44">
        <v>42493</v>
      </c>
      <c r="B355" s="45">
        <v>902.251439</v>
      </c>
    </row>
    <row r="356" spans="1:2">
      <c r="A356" s="44">
        <v>42494</v>
      </c>
      <c r="B356" s="45">
        <v>890.974425</v>
      </c>
    </row>
    <row r="357" spans="1:2">
      <c r="A357" s="44">
        <v>42495</v>
      </c>
      <c r="B357" s="45">
        <v>911.12315899999999</v>
      </c>
    </row>
    <row r="358" spans="1:2">
      <c r="A358" s="44">
        <v>42496</v>
      </c>
      <c r="B358" s="45">
        <v>933.51643799999999</v>
      </c>
    </row>
    <row r="359" spans="1:2">
      <c r="A359" s="44">
        <v>42499</v>
      </c>
      <c r="B359" s="45">
        <v>927.87256000000002</v>
      </c>
    </row>
    <row r="360" spans="1:2">
      <c r="A360" s="44">
        <v>42500</v>
      </c>
      <c r="B360" s="45">
        <v>937.00786900000003</v>
      </c>
    </row>
    <row r="361" spans="1:2">
      <c r="A361" s="44">
        <v>42501</v>
      </c>
      <c r="B361" s="45">
        <v>927.34911499999998</v>
      </c>
    </row>
    <row r="362" spans="1:2">
      <c r="A362" s="44">
        <v>42502</v>
      </c>
      <c r="B362" s="45">
        <v>927.00531100000001</v>
      </c>
    </row>
    <row r="363" spans="1:2">
      <c r="A363" s="44">
        <v>42503</v>
      </c>
      <c r="B363" s="45">
        <v>918.68532100000004</v>
      </c>
    </row>
    <row r="364" spans="1:2">
      <c r="A364" s="44">
        <v>42506</v>
      </c>
      <c r="B364" s="45">
        <v>933.49372200000005</v>
      </c>
    </row>
    <row r="365" spans="1:2">
      <c r="A365" s="44">
        <v>42507</v>
      </c>
      <c r="B365" s="45">
        <v>946.10645799999998</v>
      </c>
    </row>
    <row r="366" spans="1:2">
      <c r="A366" s="44">
        <v>42508</v>
      </c>
      <c r="B366" s="45">
        <v>947.05627500000003</v>
      </c>
    </row>
    <row r="367" spans="1:2">
      <c r="A367" s="44">
        <v>42509</v>
      </c>
      <c r="B367" s="45">
        <v>942.78245800000002</v>
      </c>
    </row>
    <row r="368" spans="1:2">
      <c r="A368" s="44">
        <v>42510</v>
      </c>
      <c r="B368" s="45">
        <v>952.87459799999999</v>
      </c>
    </row>
    <row r="369" spans="1:2">
      <c r="A369" s="44">
        <v>42513</v>
      </c>
      <c r="B369" s="45">
        <v>946.68060300000002</v>
      </c>
    </row>
    <row r="370" spans="1:2">
      <c r="A370" s="44">
        <v>42514</v>
      </c>
      <c r="B370" s="45">
        <v>937.30546600000002</v>
      </c>
    </row>
    <row r="371" spans="1:2">
      <c r="A371" s="44">
        <v>42515</v>
      </c>
      <c r="B371" s="45">
        <v>945.689032</v>
      </c>
    </row>
    <row r="372" spans="1:2">
      <c r="A372" s="44">
        <v>42516</v>
      </c>
      <c r="B372" s="45">
        <v>954.57286099999999</v>
      </c>
    </row>
    <row r="373" spans="1:2">
      <c r="A373" s="44">
        <v>42517</v>
      </c>
      <c r="B373" s="45">
        <v>958.717536</v>
      </c>
    </row>
    <row r="374" spans="1:2">
      <c r="A374" s="44">
        <v>42521</v>
      </c>
      <c r="B374" s="45">
        <v>956.45049500000005</v>
      </c>
    </row>
    <row r="375" spans="1:2">
      <c r="A375" s="44">
        <v>42522</v>
      </c>
      <c r="B375" s="45">
        <v>963.96737399999995</v>
      </c>
    </row>
    <row r="376" spans="1:2">
      <c r="A376" s="44">
        <v>42523</v>
      </c>
      <c r="B376" s="45">
        <v>966.78379900000004</v>
      </c>
    </row>
    <row r="377" spans="1:2">
      <c r="A377" s="44">
        <v>42524</v>
      </c>
      <c r="B377" s="45">
        <v>967.49839499999996</v>
      </c>
    </row>
    <row r="378" spans="1:2">
      <c r="A378" s="44">
        <v>42527</v>
      </c>
      <c r="B378" s="45">
        <v>979.90549199999998</v>
      </c>
    </row>
    <row r="379" spans="1:2">
      <c r="A379" s="44">
        <v>42528</v>
      </c>
      <c r="B379" s="45">
        <v>983.29811199999995</v>
      </c>
    </row>
    <row r="380" spans="1:2">
      <c r="A380" s="44">
        <v>42529</v>
      </c>
      <c r="B380" s="45">
        <v>1004.087181</v>
      </c>
    </row>
    <row r="381" spans="1:2">
      <c r="A381" s="44">
        <v>42530</v>
      </c>
      <c r="B381" s="45">
        <v>1004.194707</v>
      </c>
    </row>
    <row r="382" spans="1:2">
      <c r="A382" s="44">
        <v>42531</v>
      </c>
      <c r="B382" s="45">
        <v>989.62449600000002</v>
      </c>
    </row>
    <row r="383" spans="1:2">
      <c r="A383" s="44">
        <v>42534</v>
      </c>
      <c r="B383" s="45">
        <v>969.36307299999999</v>
      </c>
    </row>
    <row r="384" spans="1:2">
      <c r="A384" s="44">
        <v>42535</v>
      </c>
      <c r="B384" s="45">
        <v>963.14251000000002</v>
      </c>
    </row>
    <row r="385" spans="1:2">
      <c r="A385" s="44">
        <v>42536</v>
      </c>
      <c r="B385" s="45">
        <v>964.06388300000003</v>
      </c>
    </row>
    <row r="386" spans="1:2">
      <c r="A386" s="44">
        <v>42537</v>
      </c>
      <c r="B386" s="45">
        <v>959.27441599999997</v>
      </c>
    </row>
    <row r="387" spans="1:2">
      <c r="A387" s="44">
        <v>42538</v>
      </c>
      <c r="B387" s="45">
        <v>966.79240800000002</v>
      </c>
    </row>
    <row r="388" spans="1:2">
      <c r="A388" s="44">
        <v>42541</v>
      </c>
      <c r="B388" s="45">
        <v>972.31784500000003</v>
      </c>
    </row>
    <row r="389" spans="1:2">
      <c r="A389" s="44">
        <v>42542</v>
      </c>
      <c r="B389" s="45">
        <v>960.73083099999997</v>
      </c>
    </row>
    <row r="390" spans="1:2">
      <c r="A390" s="44">
        <v>42543</v>
      </c>
      <c r="B390" s="45">
        <v>965.341723</v>
      </c>
    </row>
    <row r="391" spans="1:2">
      <c r="A391" s="44">
        <v>42544</v>
      </c>
      <c r="B391" s="45">
        <v>973.25540899999999</v>
      </c>
    </row>
    <row r="392" spans="1:2">
      <c r="A392" s="44">
        <v>42545</v>
      </c>
      <c r="B392" s="45">
        <v>939.34341300000006</v>
      </c>
    </row>
    <row r="393" spans="1:2">
      <c r="A393" s="44">
        <v>42548</v>
      </c>
      <c r="B393" s="45">
        <v>925.82849699999997</v>
      </c>
    </row>
    <row r="394" spans="1:2">
      <c r="A394" s="44">
        <v>42549</v>
      </c>
      <c r="B394" s="45">
        <v>939.04335500000002</v>
      </c>
    </row>
    <row r="395" spans="1:2">
      <c r="A395" s="44">
        <v>42550</v>
      </c>
      <c r="B395" s="45">
        <v>963.85599000000002</v>
      </c>
    </row>
    <row r="396" spans="1:2">
      <c r="A396" s="44">
        <v>42551</v>
      </c>
      <c r="B396" s="45">
        <v>968.58913800000005</v>
      </c>
    </row>
    <row r="397" spans="1:2">
      <c r="A397" s="44">
        <v>42552</v>
      </c>
      <c r="B397" s="45">
        <v>973.71407499999998</v>
      </c>
    </row>
    <row r="398" spans="1:2">
      <c r="A398" s="44">
        <v>42556</v>
      </c>
      <c r="B398" s="45">
        <v>976.14436699999999</v>
      </c>
    </row>
    <row r="399" spans="1:2">
      <c r="A399" s="44">
        <v>42557</v>
      </c>
      <c r="B399" s="45">
        <v>985.12460699999997</v>
      </c>
    </row>
    <row r="400" spans="1:2">
      <c r="A400" s="44">
        <v>42558</v>
      </c>
      <c r="B400" s="45">
        <v>980.78320499999995</v>
      </c>
    </row>
    <row r="401" spans="1:2">
      <c r="A401" s="44">
        <v>42559</v>
      </c>
      <c r="B401" s="45">
        <v>985.84135900000001</v>
      </c>
    </row>
    <row r="402" spans="1:2">
      <c r="A402" s="44">
        <v>42562</v>
      </c>
      <c r="B402" s="45">
        <v>992.84134400000005</v>
      </c>
    </row>
    <row r="403" spans="1:2">
      <c r="A403" s="44">
        <v>42563</v>
      </c>
      <c r="B403" s="45">
        <v>996.35627299999999</v>
      </c>
    </row>
    <row r="404" spans="1:2">
      <c r="A404" s="44">
        <v>42564</v>
      </c>
      <c r="B404" s="45">
        <v>994.83375899999999</v>
      </c>
    </row>
    <row r="405" spans="1:2">
      <c r="A405" s="44">
        <v>42565</v>
      </c>
      <c r="B405" s="45">
        <v>987.609465</v>
      </c>
    </row>
    <row r="406" spans="1:2">
      <c r="A406" s="44">
        <v>42566</v>
      </c>
      <c r="B406" s="45">
        <v>986.47061900000006</v>
      </c>
    </row>
    <row r="407" spans="1:2">
      <c r="A407" s="44">
        <v>42569</v>
      </c>
      <c r="B407" s="45">
        <v>986.10435099999995</v>
      </c>
    </row>
    <row r="408" spans="1:2">
      <c r="A408" s="44">
        <v>42570</v>
      </c>
      <c r="B408" s="45">
        <v>979.92957899999999</v>
      </c>
    </row>
    <row r="409" spans="1:2">
      <c r="A409" s="44">
        <v>42571</v>
      </c>
      <c r="B409" s="45">
        <v>976.34660599999995</v>
      </c>
    </row>
    <row r="410" spans="1:2">
      <c r="A410" s="44">
        <v>42572</v>
      </c>
      <c r="B410" s="45">
        <v>971.61057900000003</v>
      </c>
    </row>
    <row r="411" spans="1:2">
      <c r="A411" s="44">
        <v>42573</v>
      </c>
      <c r="B411" s="45">
        <v>977.09790199999998</v>
      </c>
    </row>
    <row r="412" spans="1:2">
      <c r="A412" s="44">
        <v>42576</v>
      </c>
      <c r="B412" s="45">
        <v>952.23935200000005</v>
      </c>
    </row>
    <row r="413" spans="1:2">
      <c r="A413" s="44">
        <v>42577</v>
      </c>
      <c r="B413" s="45">
        <v>964.92198099999996</v>
      </c>
    </row>
    <row r="414" spans="1:2">
      <c r="A414" s="44">
        <v>42578</v>
      </c>
      <c r="B414" s="45">
        <v>966.56684800000005</v>
      </c>
    </row>
    <row r="415" spans="1:2">
      <c r="A415" s="44">
        <v>42579</v>
      </c>
      <c r="B415" s="45">
        <v>949.17912799999999</v>
      </c>
    </row>
    <row r="416" spans="1:2">
      <c r="A416" s="44">
        <v>42580</v>
      </c>
      <c r="B416" s="45">
        <v>950.73141799999996</v>
      </c>
    </row>
    <row r="417" spans="1:2">
      <c r="A417" s="44">
        <v>42583</v>
      </c>
      <c r="B417" s="45">
        <v>946.41549499999996</v>
      </c>
    </row>
    <row r="418" spans="1:2">
      <c r="A418" s="44">
        <v>42584</v>
      </c>
      <c r="B418" s="45">
        <v>941.66390100000001</v>
      </c>
    </row>
    <row r="419" spans="1:2">
      <c r="A419" s="44">
        <v>42585</v>
      </c>
      <c r="B419" s="45">
        <v>949.87014399999998</v>
      </c>
    </row>
    <row r="420" spans="1:2">
      <c r="A420" s="44">
        <v>42586</v>
      </c>
      <c r="B420" s="45">
        <v>948.64118499999995</v>
      </c>
    </row>
    <row r="421" spans="1:2">
      <c r="A421" s="44">
        <v>42587</v>
      </c>
      <c r="B421" s="45">
        <v>944.50369699999999</v>
      </c>
    </row>
    <row r="422" spans="1:2">
      <c r="A422" s="44">
        <v>42590</v>
      </c>
      <c r="B422" s="45">
        <v>936.27784699999995</v>
      </c>
    </row>
    <row r="423" spans="1:2">
      <c r="A423" s="44">
        <v>42591</v>
      </c>
      <c r="B423" s="45">
        <v>938.07761900000003</v>
      </c>
    </row>
    <row r="424" spans="1:2">
      <c r="A424" s="44">
        <v>42592</v>
      </c>
      <c r="B424" s="45">
        <v>923.82372299999997</v>
      </c>
    </row>
    <row r="425" spans="1:2">
      <c r="A425" s="44">
        <v>42593</v>
      </c>
      <c r="B425" s="45">
        <v>930.241939</v>
      </c>
    </row>
    <row r="426" spans="1:2">
      <c r="A426" s="44">
        <v>42594</v>
      </c>
      <c r="B426" s="45">
        <v>924.70523400000002</v>
      </c>
    </row>
    <row r="427" spans="1:2">
      <c r="A427" s="44">
        <v>42597</v>
      </c>
      <c r="B427" s="45">
        <v>936.46855700000003</v>
      </c>
    </row>
    <row r="428" spans="1:2">
      <c r="A428" s="44">
        <v>42598</v>
      </c>
      <c r="B428" s="45">
        <v>920.21464100000003</v>
      </c>
    </row>
    <row r="429" spans="1:2">
      <c r="A429" s="44">
        <v>42599</v>
      </c>
      <c r="B429" s="45">
        <v>922.535529</v>
      </c>
    </row>
    <row r="430" spans="1:2">
      <c r="A430" s="44">
        <v>42600</v>
      </c>
      <c r="B430" s="45">
        <v>935.48518899999999</v>
      </c>
    </row>
    <row r="431" spans="1:2">
      <c r="A431" s="44">
        <v>42601</v>
      </c>
      <c r="B431" s="45">
        <v>935.30700999999999</v>
      </c>
    </row>
    <row r="432" spans="1:2">
      <c r="A432" s="44">
        <v>42604</v>
      </c>
      <c r="B432" s="45">
        <v>936.77338299999997</v>
      </c>
    </row>
    <row r="433" spans="1:2">
      <c r="A433" s="44">
        <v>42605</v>
      </c>
      <c r="B433" s="45">
        <v>933.81117700000004</v>
      </c>
    </row>
    <row r="434" spans="1:2">
      <c r="A434" s="44">
        <v>42606</v>
      </c>
      <c r="B434" s="45">
        <v>922.26849700000002</v>
      </c>
    </row>
    <row r="435" spans="1:2">
      <c r="A435" s="44">
        <v>42607</v>
      </c>
      <c r="B435" s="45">
        <v>920.18088499999999</v>
      </c>
    </row>
    <row r="436" spans="1:2">
      <c r="A436" s="44">
        <v>42608</v>
      </c>
      <c r="B436" s="45">
        <v>911.78859999999997</v>
      </c>
    </row>
    <row r="437" spans="1:2">
      <c r="A437" s="44">
        <v>42611</v>
      </c>
      <c r="B437" s="45">
        <v>917.15499</v>
      </c>
    </row>
    <row r="438" spans="1:2">
      <c r="A438" s="44">
        <v>42612</v>
      </c>
      <c r="B438" s="45">
        <v>910.96878800000002</v>
      </c>
    </row>
    <row r="439" spans="1:2">
      <c r="A439" s="44">
        <v>42613</v>
      </c>
      <c r="B439" s="45">
        <v>909.67860299999995</v>
      </c>
    </row>
    <row r="440" spans="1:2">
      <c r="A440" s="44">
        <v>42614</v>
      </c>
      <c r="B440" s="45">
        <v>911.964473</v>
      </c>
    </row>
    <row r="441" spans="1:2">
      <c r="A441" s="44">
        <v>42615</v>
      </c>
      <c r="B441" s="45">
        <v>921.489732</v>
      </c>
    </row>
    <row r="442" spans="1:2">
      <c r="A442" s="44">
        <v>42619</v>
      </c>
      <c r="B442" s="45">
        <v>929.44880799999999</v>
      </c>
    </row>
    <row r="443" spans="1:2">
      <c r="A443" s="44">
        <v>42620</v>
      </c>
      <c r="B443" s="45">
        <v>931.92271000000005</v>
      </c>
    </row>
    <row r="444" spans="1:2">
      <c r="A444" s="44">
        <v>42621</v>
      </c>
      <c r="B444" s="45">
        <v>940.58742500000005</v>
      </c>
    </row>
    <row r="445" spans="1:2">
      <c r="A445" s="44">
        <v>42622</v>
      </c>
      <c r="B445" s="45">
        <v>919.076683</v>
      </c>
    </row>
    <row r="446" spans="1:2">
      <c r="A446" s="44">
        <v>42625</v>
      </c>
      <c r="B446" s="45">
        <v>927.69097099999999</v>
      </c>
    </row>
    <row r="447" spans="1:2">
      <c r="A447" s="44">
        <v>42626</v>
      </c>
      <c r="B447" s="45">
        <v>906.92707099999996</v>
      </c>
    </row>
    <row r="448" spans="1:2">
      <c r="A448" s="44">
        <v>42627</v>
      </c>
      <c r="B448" s="45">
        <v>902.41225999999995</v>
      </c>
    </row>
    <row r="449" spans="1:2">
      <c r="A449" s="44">
        <v>42628</v>
      </c>
      <c r="B449" s="45">
        <v>905.08179800000005</v>
      </c>
    </row>
    <row r="450" spans="1:2">
      <c r="A450" s="44">
        <v>42629</v>
      </c>
      <c r="B450" s="45">
        <v>892.368291</v>
      </c>
    </row>
    <row r="451" spans="1:2">
      <c r="A451" s="44">
        <v>42632</v>
      </c>
      <c r="B451" s="45">
        <v>889.60292400000003</v>
      </c>
    </row>
    <row r="452" spans="1:2">
      <c r="A452" s="44">
        <v>42633</v>
      </c>
      <c r="B452" s="45">
        <v>873.89386999999999</v>
      </c>
    </row>
    <row r="453" spans="1:2">
      <c r="A453" s="44">
        <v>42634</v>
      </c>
      <c r="B453" s="45">
        <v>882.02929200000005</v>
      </c>
    </row>
    <row r="454" spans="1:2">
      <c r="A454" s="44">
        <v>42635</v>
      </c>
      <c r="B454" s="45">
        <v>900.38439700000004</v>
      </c>
    </row>
    <row r="455" spans="1:2">
      <c r="A455" s="44">
        <v>42636</v>
      </c>
      <c r="B455" s="45">
        <v>896.416653</v>
      </c>
    </row>
    <row r="456" spans="1:2">
      <c r="A456" s="44">
        <v>42639</v>
      </c>
      <c r="B456" s="45">
        <v>898.37284799999998</v>
      </c>
    </row>
    <row r="457" spans="1:2">
      <c r="A457" s="44">
        <v>42640</v>
      </c>
      <c r="B457" s="45">
        <v>896.89567599999998</v>
      </c>
    </row>
    <row r="458" spans="1:2">
      <c r="A458" s="44">
        <v>42641</v>
      </c>
      <c r="B458" s="45">
        <v>905.06627200000003</v>
      </c>
    </row>
    <row r="459" spans="1:2">
      <c r="A459" s="44">
        <v>42642</v>
      </c>
      <c r="B459" s="45">
        <v>895.99932799999999</v>
      </c>
    </row>
    <row r="460" spans="1:2">
      <c r="A460" s="44">
        <v>42643</v>
      </c>
      <c r="B460" s="45">
        <v>908.25336000000004</v>
      </c>
    </row>
    <row r="461" spans="1:2">
      <c r="A461" s="44">
        <v>42646</v>
      </c>
      <c r="B461" s="45">
        <v>906.45238500000005</v>
      </c>
    </row>
    <row r="462" spans="1:2">
      <c r="A462" s="44">
        <v>42647</v>
      </c>
      <c r="B462" s="45">
        <v>908.36999800000001</v>
      </c>
    </row>
    <row r="463" spans="1:2">
      <c r="A463" s="44">
        <v>42648</v>
      </c>
      <c r="B463" s="45">
        <v>911.88094599999999</v>
      </c>
    </row>
    <row r="464" spans="1:2">
      <c r="A464" s="44">
        <v>42649</v>
      </c>
      <c r="B464" s="45">
        <v>917.35579499999994</v>
      </c>
    </row>
    <row r="465" spans="1:2">
      <c r="A465" s="44">
        <v>42650</v>
      </c>
      <c r="B465" s="45">
        <v>909.40982299999996</v>
      </c>
    </row>
    <row r="466" spans="1:2">
      <c r="A466" s="44">
        <v>42653</v>
      </c>
      <c r="B466" s="45">
        <v>914.61113799999998</v>
      </c>
    </row>
    <row r="467" spans="1:2">
      <c r="A467" s="44">
        <v>42654</v>
      </c>
      <c r="B467" s="45">
        <v>901.24446799999998</v>
      </c>
    </row>
    <row r="468" spans="1:2">
      <c r="A468" s="44">
        <v>42655</v>
      </c>
      <c r="B468" s="45">
        <v>909.651117</v>
      </c>
    </row>
    <row r="469" spans="1:2">
      <c r="A469" s="44">
        <v>42656</v>
      </c>
      <c r="B469" s="45">
        <v>901.61089300000003</v>
      </c>
    </row>
    <row r="470" spans="1:2">
      <c r="A470" s="44">
        <v>42657</v>
      </c>
      <c r="B470" s="45">
        <v>904.69744200000002</v>
      </c>
    </row>
    <row r="471" spans="1:2">
      <c r="A471" s="44">
        <v>42660</v>
      </c>
      <c r="B471" s="45">
        <v>916.31220399999995</v>
      </c>
    </row>
    <row r="472" spans="1:2">
      <c r="A472" s="44">
        <v>42661</v>
      </c>
      <c r="B472" s="45">
        <v>919.05287899999996</v>
      </c>
    </row>
    <row r="473" spans="1:2">
      <c r="A473" s="44">
        <v>42662</v>
      </c>
      <c r="B473" s="45">
        <v>920.28193899999997</v>
      </c>
    </row>
    <row r="474" spans="1:2">
      <c r="A474" s="44">
        <v>42663</v>
      </c>
      <c r="B474" s="45">
        <v>915.64231299999994</v>
      </c>
    </row>
    <row r="475" spans="1:2">
      <c r="A475" s="44">
        <v>42664</v>
      </c>
      <c r="B475" s="45">
        <v>908.22841200000005</v>
      </c>
    </row>
    <row r="476" spans="1:2">
      <c r="A476" s="44">
        <v>42667</v>
      </c>
      <c r="B476" s="45">
        <v>904.02079100000003</v>
      </c>
    </row>
    <row r="477" spans="1:2">
      <c r="A477" s="44">
        <v>42668</v>
      </c>
      <c r="B477" s="45">
        <v>894.53736600000002</v>
      </c>
    </row>
    <row r="478" spans="1:2">
      <c r="A478" s="44">
        <v>42669</v>
      </c>
      <c r="B478" s="45">
        <v>902.141662</v>
      </c>
    </row>
    <row r="479" spans="1:2">
      <c r="A479" s="44">
        <v>42670</v>
      </c>
      <c r="B479" s="45">
        <v>918.45658800000001</v>
      </c>
    </row>
    <row r="480" spans="1:2">
      <c r="A480" s="44">
        <v>42671</v>
      </c>
      <c r="B480" s="45">
        <v>920.75341500000002</v>
      </c>
    </row>
    <row r="481" spans="1:2">
      <c r="A481" s="44">
        <v>42674</v>
      </c>
      <c r="B481" s="45">
        <v>925.71160199999997</v>
      </c>
    </row>
    <row r="482" spans="1:2">
      <c r="A482" s="44">
        <v>42675</v>
      </c>
      <c r="B482" s="45">
        <v>933.45963200000006</v>
      </c>
    </row>
    <row r="483" spans="1:2">
      <c r="A483" s="44">
        <v>42676</v>
      </c>
      <c r="B483" s="45">
        <v>926.27821800000004</v>
      </c>
    </row>
    <row r="484" spans="1:2">
      <c r="A484" s="44">
        <v>42677</v>
      </c>
      <c r="B484" s="45">
        <v>878.41512499999999</v>
      </c>
    </row>
    <row r="485" spans="1:2">
      <c r="A485" s="44">
        <v>42678</v>
      </c>
      <c r="B485" s="45">
        <v>864.36441400000001</v>
      </c>
    </row>
    <row r="486" spans="1:2">
      <c r="A486" s="44">
        <v>42681</v>
      </c>
      <c r="B486" s="45">
        <v>883.13432399999999</v>
      </c>
    </row>
    <row r="487" spans="1:2">
      <c r="A487" s="44">
        <v>42682</v>
      </c>
      <c r="B487" s="45">
        <v>889.36911899999996</v>
      </c>
    </row>
    <row r="488" spans="1:2">
      <c r="A488" s="44">
        <v>42683</v>
      </c>
      <c r="B488" s="45">
        <v>967.30959399999995</v>
      </c>
    </row>
    <row r="489" spans="1:2">
      <c r="A489" s="44">
        <v>42684</v>
      </c>
      <c r="B489" s="45">
        <v>999.19827599999996</v>
      </c>
    </row>
    <row r="490" spans="1:2">
      <c r="A490" s="44">
        <v>42685</v>
      </c>
      <c r="B490" s="45">
        <v>994.18337399999996</v>
      </c>
    </row>
    <row r="491" spans="1:2">
      <c r="A491" s="44">
        <v>42688</v>
      </c>
      <c r="B491" s="45">
        <v>1016.090417</v>
      </c>
    </row>
    <row r="492" spans="1:2">
      <c r="A492" s="44">
        <v>42689</v>
      </c>
      <c r="B492" s="45">
        <v>994.57238400000006</v>
      </c>
    </row>
    <row r="493" spans="1:2">
      <c r="A493" s="44">
        <v>42690</v>
      </c>
      <c r="B493" s="45">
        <v>1005.433072</v>
      </c>
    </row>
    <row r="494" spans="1:2">
      <c r="A494" s="44">
        <v>42691</v>
      </c>
      <c r="B494" s="45">
        <v>1004.894555</v>
      </c>
    </row>
    <row r="495" spans="1:2">
      <c r="A495" s="44">
        <v>42692</v>
      </c>
      <c r="B495" s="45">
        <v>1006.746272</v>
      </c>
    </row>
    <row r="496" spans="1:2">
      <c r="A496" s="44">
        <v>42695</v>
      </c>
      <c r="B496" s="45">
        <v>1011.668182</v>
      </c>
    </row>
    <row r="497" spans="1:2">
      <c r="A497" s="44">
        <v>42696</v>
      </c>
      <c r="B497" s="45">
        <v>1025.9223930000001</v>
      </c>
    </row>
    <row r="498" spans="1:2">
      <c r="A498" s="44">
        <v>42697</v>
      </c>
      <c r="B498" s="45">
        <v>1023.811922</v>
      </c>
    </row>
    <row r="499" spans="1:2">
      <c r="A499" s="44">
        <v>42699</v>
      </c>
      <c r="B499" s="45">
        <v>1036.7683999999999</v>
      </c>
    </row>
    <row r="500" spans="1:2">
      <c r="A500" s="44">
        <v>42702</v>
      </c>
      <c r="B500" s="45">
        <v>1023.94927</v>
      </c>
    </row>
    <row r="501" spans="1:2">
      <c r="A501" s="44">
        <v>42703</v>
      </c>
      <c r="B501" s="45">
        <v>1013.22719</v>
      </c>
    </row>
    <row r="502" spans="1:2">
      <c r="A502" s="44">
        <v>42704</v>
      </c>
      <c r="B502" s="45">
        <v>1016.998037</v>
      </c>
    </row>
    <row r="503" spans="1:2">
      <c r="A503" s="44">
        <v>42705</v>
      </c>
      <c r="B503" s="45">
        <v>1025.814564</v>
      </c>
    </row>
    <row r="504" spans="1:2">
      <c r="A504" s="44">
        <v>42706</v>
      </c>
      <c r="B504" s="45">
        <v>1034.4427439999999</v>
      </c>
    </row>
    <row r="505" spans="1:2">
      <c r="A505" s="44">
        <v>42709</v>
      </c>
      <c r="B505" s="45">
        <v>1046.9118619999999</v>
      </c>
    </row>
    <row r="506" spans="1:2">
      <c r="A506" s="44">
        <v>42710</v>
      </c>
      <c r="B506" s="45">
        <v>1050.6037679999999</v>
      </c>
    </row>
    <row r="507" spans="1:2">
      <c r="A507" s="44">
        <v>42711</v>
      </c>
      <c r="B507" s="45">
        <v>1055.4851040000001</v>
      </c>
    </row>
    <row r="508" spans="1:2">
      <c r="A508" s="44">
        <v>42712</v>
      </c>
      <c r="B508" s="45">
        <v>1055.6313009999999</v>
      </c>
    </row>
    <row r="509" spans="1:2">
      <c r="A509" s="44">
        <v>42713</v>
      </c>
      <c r="B509" s="45">
        <v>1055.2394549999999</v>
      </c>
    </row>
    <row r="510" spans="1:2">
      <c r="A510" s="44">
        <v>42716</v>
      </c>
      <c r="B510" s="45">
        <v>1040.241023</v>
      </c>
    </row>
    <row r="511" spans="1:2">
      <c r="A511" s="44">
        <v>42717</v>
      </c>
      <c r="B511" s="45">
        <v>1033.965496</v>
      </c>
    </row>
    <row r="512" spans="1:2">
      <c r="A512" s="44">
        <v>42718</v>
      </c>
      <c r="B512" s="45">
        <v>1018.456017</v>
      </c>
    </row>
    <row r="513" spans="1:2">
      <c r="A513" s="44">
        <v>42719</v>
      </c>
      <c r="B513" s="45">
        <v>1035.4828259999999</v>
      </c>
    </row>
    <row r="514" spans="1:2">
      <c r="A514" s="44">
        <v>42720</v>
      </c>
      <c r="B514" s="45">
        <v>1044.4095460000001</v>
      </c>
    </row>
    <row r="515" spans="1:2">
      <c r="A515" s="44">
        <v>42723</v>
      </c>
      <c r="B515" s="45">
        <v>1054.511804</v>
      </c>
    </row>
    <row r="516" spans="1:2">
      <c r="A516" s="44">
        <v>42724</v>
      </c>
      <c r="B516" s="45">
        <v>1078.921636</v>
      </c>
    </row>
    <row r="517" spans="1:2">
      <c r="A517" s="44">
        <v>42725</v>
      </c>
      <c r="B517" s="45">
        <v>1062.3954470000001</v>
      </c>
    </row>
    <row r="518" spans="1:2">
      <c r="A518" s="44">
        <v>42726</v>
      </c>
      <c r="B518" s="45">
        <v>1070.1731520000001</v>
      </c>
    </row>
    <row r="519" spans="1:2">
      <c r="A519" s="44">
        <v>42727</v>
      </c>
      <c r="B519" s="45">
        <v>1066.7919460000001</v>
      </c>
    </row>
    <row r="520" spans="1:2">
      <c r="A520" s="44">
        <v>42731</v>
      </c>
      <c r="B520" s="45">
        <v>1059.772827</v>
      </c>
    </row>
    <row r="521" spans="1:2">
      <c r="A521" s="44">
        <v>42732</v>
      </c>
      <c r="B521" s="45">
        <v>1053.8761999999999</v>
      </c>
    </row>
    <row r="522" spans="1:2">
      <c r="A522" s="44">
        <v>42733</v>
      </c>
      <c r="B522" s="45">
        <v>1056.9866509999999</v>
      </c>
    </row>
    <row r="523" spans="1:2">
      <c r="A523" s="44">
        <v>42734</v>
      </c>
      <c r="B523" s="45">
        <v>1053.051461</v>
      </c>
    </row>
    <row r="524" spans="1:2">
      <c r="A524" s="44">
        <v>42738</v>
      </c>
      <c r="B524" s="45">
        <v>1071.621022</v>
      </c>
    </row>
    <row r="525" spans="1:2">
      <c r="A525" s="44">
        <v>42739</v>
      </c>
      <c r="B525" s="45">
        <v>1090.648424</v>
      </c>
    </row>
    <row r="526" spans="1:2">
      <c r="A526" s="44">
        <v>42740</v>
      </c>
      <c r="B526" s="45">
        <v>1106.282776</v>
      </c>
    </row>
    <row r="527" spans="1:2">
      <c r="A527" s="44">
        <v>42741</v>
      </c>
      <c r="B527" s="45">
        <v>1099.303758</v>
      </c>
    </row>
    <row r="528" spans="1:2">
      <c r="A528" s="44">
        <v>42744</v>
      </c>
      <c r="B528" s="45">
        <v>1073.623505</v>
      </c>
    </row>
    <row r="529" spans="1:2">
      <c r="A529" s="44">
        <v>42745</v>
      </c>
      <c r="B529" s="45">
        <v>1074.5437569999999</v>
      </c>
    </row>
    <row r="530" spans="1:2">
      <c r="A530" s="44">
        <v>42746</v>
      </c>
      <c r="B530" s="45">
        <v>1074.0966570000001</v>
      </c>
    </row>
    <row r="531" spans="1:2">
      <c r="A531" s="44">
        <v>42747</v>
      </c>
      <c r="B531" s="45">
        <v>1074.9897539999999</v>
      </c>
    </row>
    <row r="532" spans="1:2">
      <c r="A532" s="44">
        <v>42748</v>
      </c>
      <c r="B532" s="45">
        <v>1083.2654010000001</v>
      </c>
    </row>
    <row r="533" spans="1:2">
      <c r="A533" s="44">
        <v>42752</v>
      </c>
      <c r="B533" s="45">
        <v>1077.3411470000001</v>
      </c>
    </row>
    <row r="534" spans="1:2">
      <c r="A534" s="44">
        <v>42753</v>
      </c>
      <c r="B534" s="45">
        <v>1079.979077</v>
      </c>
    </row>
    <row r="535" spans="1:2">
      <c r="A535" s="44">
        <v>42754</v>
      </c>
      <c r="B535" s="45">
        <v>1089.745216</v>
      </c>
    </row>
    <row r="536" spans="1:2">
      <c r="A536" s="44">
        <v>42755</v>
      </c>
      <c r="B536" s="45">
        <v>1095.6549480000001</v>
      </c>
    </row>
    <row r="537" spans="1:2">
      <c r="A537" s="44">
        <v>42758</v>
      </c>
      <c r="B537" s="45">
        <v>1079.264846</v>
      </c>
    </row>
    <row r="538" spans="1:2">
      <c r="A538" s="44">
        <v>42759</v>
      </c>
      <c r="B538" s="45">
        <v>1094.558824</v>
      </c>
    </row>
    <row r="539" spans="1:2">
      <c r="A539" s="44">
        <v>42760</v>
      </c>
      <c r="B539" s="45">
        <v>1088.8102839999999</v>
      </c>
    </row>
    <row r="540" spans="1:2">
      <c r="A540" s="44">
        <v>42761</v>
      </c>
      <c r="B540" s="45">
        <v>1098.668942</v>
      </c>
    </row>
    <row r="541" spans="1:2">
      <c r="A541" s="44">
        <v>42762</v>
      </c>
      <c r="B541" s="45">
        <v>1081.4534699999999</v>
      </c>
    </row>
    <row r="542" spans="1:2">
      <c r="A542" s="44">
        <v>42765</v>
      </c>
      <c r="B542" s="45">
        <v>1081.6978590000001</v>
      </c>
    </row>
    <row r="543" spans="1:2">
      <c r="A543" s="44">
        <v>42766</v>
      </c>
      <c r="B543" s="45">
        <v>1083.267607</v>
      </c>
    </row>
    <row r="544" spans="1:2">
      <c r="A544" s="44">
        <v>42767</v>
      </c>
      <c r="B544" s="45">
        <v>1078.5204670000001</v>
      </c>
    </row>
    <row r="545" spans="1:2">
      <c r="A545" s="44">
        <v>42768</v>
      </c>
      <c r="B545" s="45">
        <v>1087.3924050000001</v>
      </c>
    </row>
    <row r="546" spans="1:2">
      <c r="A546" s="44">
        <v>42769</v>
      </c>
      <c r="B546" s="45">
        <v>1123.242172</v>
      </c>
    </row>
    <row r="547" spans="1:2">
      <c r="A547" s="44">
        <v>42772</v>
      </c>
      <c r="B547" s="45">
        <v>1124.161793</v>
      </c>
    </row>
    <row r="548" spans="1:2">
      <c r="A548" s="44">
        <v>42773</v>
      </c>
      <c r="B548" s="45">
        <v>1124.6752039999999</v>
      </c>
    </row>
    <row r="549" spans="1:2">
      <c r="A549" s="44">
        <v>42774</v>
      </c>
      <c r="B549" s="45">
        <v>1124.3233009999999</v>
      </c>
    </row>
    <row r="550" spans="1:2">
      <c r="A550" s="44">
        <v>42775</v>
      </c>
      <c r="B550" s="45">
        <v>1131.9226120000001</v>
      </c>
    </row>
    <row r="551" spans="1:2">
      <c r="A551" s="44">
        <v>42776</v>
      </c>
      <c r="B551" s="45">
        <v>1143.904057</v>
      </c>
    </row>
    <row r="552" spans="1:2">
      <c r="A552" s="44">
        <v>42779</v>
      </c>
      <c r="B552" s="45">
        <v>1151.90958</v>
      </c>
    </row>
    <row r="553" spans="1:2">
      <c r="A553" s="44">
        <v>42780</v>
      </c>
      <c r="B553" s="45">
        <v>1151.383538</v>
      </c>
    </row>
    <row r="554" spans="1:2">
      <c r="A554" s="44">
        <v>42781</v>
      </c>
      <c r="B554" s="45">
        <v>1165.8409329999999</v>
      </c>
    </row>
    <row r="555" spans="1:2">
      <c r="A555" s="44">
        <v>42782</v>
      </c>
      <c r="B555" s="45">
        <v>1177.7573279999999</v>
      </c>
    </row>
    <row r="556" spans="1:2">
      <c r="A556" s="44">
        <v>42783</v>
      </c>
      <c r="B556" s="45">
        <v>1187.5893040000001</v>
      </c>
    </row>
    <row r="557" spans="1:2">
      <c r="A557" s="44">
        <v>42787</v>
      </c>
      <c r="B557" s="45">
        <v>1193.3907340000001</v>
      </c>
    </row>
    <row r="558" spans="1:2">
      <c r="A558" s="44">
        <v>42788</v>
      </c>
      <c r="B558" s="45">
        <v>1199.3426159999999</v>
      </c>
    </row>
    <row r="559" spans="1:2">
      <c r="A559" s="44">
        <v>42789</v>
      </c>
      <c r="B559" s="45">
        <v>1191.282942</v>
      </c>
    </row>
    <row r="560" spans="1:2">
      <c r="A560" s="44">
        <v>42790</v>
      </c>
      <c r="B560" s="45">
        <v>1201.4941329999999</v>
      </c>
    </row>
    <row r="561" spans="1:2">
      <c r="A561" s="44">
        <v>42793</v>
      </c>
      <c r="B561" s="45">
        <v>1208.9185170000001</v>
      </c>
    </row>
    <row r="562" spans="1:2">
      <c r="A562" s="44">
        <v>42794</v>
      </c>
      <c r="B562" s="45">
        <v>1204.6731</v>
      </c>
    </row>
    <row r="563" spans="1:2">
      <c r="A563" s="44">
        <v>42795</v>
      </c>
      <c r="B563" s="45">
        <v>1213.6658150000001</v>
      </c>
    </row>
    <row r="564" spans="1:2">
      <c r="A564" s="44">
        <v>42796</v>
      </c>
      <c r="B564" s="45">
        <v>1206.9310290000001</v>
      </c>
    </row>
    <row r="565" spans="1:2">
      <c r="A565" s="44">
        <v>42797</v>
      </c>
      <c r="B565" s="45">
        <v>1210.5687829999999</v>
      </c>
    </row>
    <row r="566" spans="1:2">
      <c r="A566" s="44">
        <v>42800</v>
      </c>
      <c r="B566" s="45">
        <v>1208.9725100000001</v>
      </c>
    </row>
    <row r="567" spans="1:2">
      <c r="A567" s="44">
        <v>42801</v>
      </c>
      <c r="B567" s="45">
        <v>1198.0333539999999</v>
      </c>
    </row>
    <row r="568" spans="1:2">
      <c r="A568" s="44">
        <v>42802</v>
      </c>
      <c r="B568" s="45">
        <v>1180.980493</v>
      </c>
    </row>
    <row r="569" spans="1:2">
      <c r="A569" s="44">
        <v>42803</v>
      </c>
      <c r="B569" s="45">
        <v>1172.5550249999999</v>
      </c>
    </row>
    <row r="570" spans="1:2">
      <c r="A570" s="44">
        <v>42804</v>
      </c>
      <c r="B570" s="45">
        <v>1172.7154290000001</v>
      </c>
    </row>
    <row r="571" spans="1:2">
      <c r="A571" s="44">
        <v>42807</v>
      </c>
      <c r="B571" s="45">
        <v>1177.8550459999999</v>
      </c>
    </row>
    <row r="572" spans="1:2">
      <c r="A572" s="44">
        <v>42808</v>
      </c>
      <c r="B572" s="45">
        <v>1170.2543169999999</v>
      </c>
    </row>
    <row r="573" spans="1:2">
      <c r="A573" s="44">
        <v>42809</v>
      </c>
      <c r="B573" s="45">
        <v>1179.0975249999999</v>
      </c>
    </row>
    <row r="574" spans="1:2">
      <c r="A574" s="44">
        <v>42810</v>
      </c>
      <c r="B574" s="45">
        <v>1174.9720970000001</v>
      </c>
    </row>
    <row r="575" spans="1:2">
      <c r="A575" s="44">
        <v>42811</v>
      </c>
      <c r="B575" s="45">
        <v>1189.4163880000001</v>
      </c>
    </row>
    <row r="576" spans="1:2">
      <c r="A576" s="44">
        <v>42814</v>
      </c>
      <c r="B576" s="45">
        <v>1174.5810389999999</v>
      </c>
    </row>
    <row r="577" spans="1:2">
      <c r="A577" s="44">
        <v>42815</v>
      </c>
      <c r="B577" s="45">
        <v>1152.2936790000001</v>
      </c>
    </row>
    <row r="578" spans="1:2">
      <c r="A578" s="44">
        <v>42816</v>
      </c>
      <c r="B578" s="45">
        <v>1158.4340649999999</v>
      </c>
    </row>
    <row r="579" spans="1:2">
      <c r="A579" s="44">
        <v>42817</v>
      </c>
      <c r="B579" s="45">
        <v>1156.0804659999999</v>
      </c>
    </row>
    <row r="580" spans="1:2">
      <c r="A580" s="44">
        <v>42818</v>
      </c>
      <c r="B580" s="45">
        <v>1142.02881</v>
      </c>
    </row>
    <row r="581" spans="1:2">
      <c r="A581" s="44">
        <v>42821</v>
      </c>
      <c r="B581" s="45">
        <v>1127.7068710000001</v>
      </c>
    </row>
    <row r="582" spans="1:2">
      <c r="A582" s="44">
        <v>42822</v>
      </c>
      <c r="B582" s="45">
        <v>1137.523852</v>
      </c>
    </row>
    <row r="583" spans="1:2">
      <c r="A583" s="44">
        <v>42823</v>
      </c>
      <c r="B583" s="45">
        <v>1138.7134410000001</v>
      </c>
    </row>
    <row r="584" spans="1:2">
      <c r="A584" s="44">
        <v>42824</v>
      </c>
      <c r="B584" s="45">
        <v>1139.998227</v>
      </c>
    </row>
    <row r="585" spans="1:2">
      <c r="A585" s="44">
        <v>42825</v>
      </c>
      <c r="B585" s="45">
        <v>1136.7916319999999</v>
      </c>
    </row>
    <row r="586" spans="1:2">
      <c r="A586" s="44">
        <v>42828</v>
      </c>
      <c r="B586" s="45">
        <v>1137.536799</v>
      </c>
    </row>
    <row r="587" spans="1:2">
      <c r="A587" s="44">
        <v>42829</v>
      </c>
      <c r="B587" s="45">
        <v>1142.1072790000001</v>
      </c>
    </row>
    <row r="588" spans="1:2">
      <c r="A588" s="44">
        <v>42830</v>
      </c>
      <c r="B588" s="45">
        <v>1127.6631460000001</v>
      </c>
    </row>
    <row r="589" spans="1:2">
      <c r="A589" s="44">
        <v>42831</v>
      </c>
      <c r="B589" s="45">
        <v>1141.5108299999999</v>
      </c>
    </row>
    <row r="590" spans="1:2">
      <c r="A590" s="44">
        <v>42832</v>
      </c>
      <c r="B590" s="45">
        <v>1153.7644479999999</v>
      </c>
    </row>
    <row r="591" spans="1:2">
      <c r="A591" s="44">
        <v>42835</v>
      </c>
      <c r="B591" s="45">
        <v>1156.8880039999999</v>
      </c>
    </row>
    <row r="592" spans="1:2">
      <c r="A592" s="44">
        <v>42836</v>
      </c>
      <c r="B592" s="45">
        <v>1159.080095</v>
      </c>
    </row>
    <row r="593" spans="1:2">
      <c r="A593" s="44">
        <v>42837</v>
      </c>
      <c r="B593" s="45">
        <v>1140.5132120000001</v>
      </c>
    </row>
    <row r="594" spans="1:2">
      <c r="A594" s="44">
        <v>42838</v>
      </c>
      <c r="B594" s="45">
        <v>1130.3984800000001</v>
      </c>
    </row>
    <row r="595" spans="1:2">
      <c r="A595" s="44">
        <v>42842</v>
      </c>
      <c r="B595" s="45">
        <v>1125.461102</v>
      </c>
    </row>
    <row r="596" spans="1:2">
      <c r="A596" s="44">
        <v>42843</v>
      </c>
      <c r="B596" s="45">
        <v>1118.455561</v>
      </c>
    </row>
    <row r="597" spans="1:2">
      <c r="A597" s="44">
        <v>42844</v>
      </c>
      <c r="B597" s="45">
        <v>1128.6650179999999</v>
      </c>
    </row>
    <row r="598" spans="1:2">
      <c r="A598" s="44">
        <v>42845</v>
      </c>
      <c r="B598" s="45">
        <v>1135.101265</v>
      </c>
    </row>
    <row r="599" spans="1:2">
      <c r="A599" s="44">
        <v>42846</v>
      </c>
      <c r="B599" s="45">
        <v>1133.8568949999999</v>
      </c>
    </row>
    <row r="600" spans="1:2">
      <c r="A600" s="44">
        <v>42849</v>
      </c>
      <c r="B600" s="45">
        <v>1158.037176</v>
      </c>
    </row>
    <row r="601" spans="1:2">
      <c r="A601" s="44">
        <v>42850</v>
      </c>
      <c r="B601" s="45">
        <v>1167.8279480000001</v>
      </c>
    </row>
    <row r="602" spans="1:2">
      <c r="A602" s="44">
        <v>42851</v>
      </c>
      <c r="B602" s="45">
        <v>1156.8196459999999</v>
      </c>
    </row>
    <row r="603" spans="1:2">
      <c r="A603" s="44">
        <v>42852</v>
      </c>
      <c r="B603" s="45">
        <v>1149.3008520000001</v>
      </c>
    </row>
    <row r="604" spans="1:2">
      <c r="A604" s="44">
        <v>42853</v>
      </c>
      <c r="B604" s="45">
        <v>1139.6587979999999</v>
      </c>
    </row>
    <row r="605" spans="1:2">
      <c r="A605" s="44">
        <v>42856</v>
      </c>
      <c r="B605" s="45">
        <v>1134.411194</v>
      </c>
    </row>
    <row r="606" spans="1:2">
      <c r="A606" s="44">
        <v>42857</v>
      </c>
      <c r="B606" s="45">
        <v>1135.2776100000001</v>
      </c>
    </row>
    <row r="607" spans="1:2">
      <c r="A607" s="44">
        <v>42858</v>
      </c>
      <c r="B607" s="45">
        <v>1132.262671</v>
      </c>
    </row>
    <row r="608" spans="1:2">
      <c r="A608" s="44">
        <v>42859</v>
      </c>
      <c r="B608" s="45">
        <v>1084.07357</v>
      </c>
    </row>
    <row r="609" spans="1:2">
      <c r="A609" s="44">
        <v>42860</v>
      </c>
      <c r="B609" s="45">
        <v>1123.5361419999999</v>
      </c>
    </row>
    <row r="610" spans="1:2">
      <c r="A610" s="44">
        <v>42863</v>
      </c>
      <c r="B610" s="45">
        <v>1114.9497960000001</v>
      </c>
    </row>
    <row r="611" spans="1:2">
      <c r="A611" s="44">
        <v>42864</v>
      </c>
      <c r="B611" s="45">
        <v>1113.341365</v>
      </c>
    </row>
    <row r="612" spans="1:2">
      <c r="A612" s="44">
        <v>42865</v>
      </c>
      <c r="B612" s="45">
        <v>1111.611054</v>
      </c>
    </row>
    <row r="613" spans="1:2">
      <c r="A613" s="44">
        <v>42866</v>
      </c>
      <c r="B613" s="45">
        <v>1105.011724</v>
      </c>
    </row>
    <row r="614" spans="1:2">
      <c r="A614" s="44">
        <v>42867</v>
      </c>
      <c r="B614" s="45">
        <v>1097.587025</v>
      </c>
    </row>
    <row r="615" spans="1:2">
      <c r="A615" s="44">
        <v>42870</v>
      </c>
      <c r="B615" s="45">
        <v>1110.381365</v>
      </c>
    </row>
    <row r="616" spans="1:2">
      <c r="A616" s="44">
        <v>42871</v>
      </c>
      <c r="B616" s="45">
        <v>1104.8230619999999</v>
      </c>
    </row>
    <row r="617" spans="1:2">
      <c r="A617" s="44">
        <v>42872</v>
      </c>
      <c r="B617" s="45">
        <v>1076.6935410000001</v>
      </c>
    </row>
    <row r="618" spans="1:2">
      <c r="A618" s="44">
        <v>42873</v>
      </c>
      <c r="B618" s="45">
        <v>1075.705719</v>
      </c>
    </row>
    <row r="619" spans="1:2">
      <c r="A619" s="44">
        <v>42874</v>
      </c>
      <c r="B619" s="45">
        <v>1101.888168</v>
      </c>
    </row>
    <row r="620" spans="1:2">
      <c r="A620" s="44">
        <v>42877</v>
      </c>
      <c r="B620" s="45">
        <v>1102.753954</v>
      </c>
    </row>
    <row r="621" spans="1:2">
      <c r="A621" s="44">
        <v>42878</v>
      </c>
      <c r="B621" s="45">
        <v>1106.3778159999999</v>
      </c>
    </row>
    <row r="622" spans="1:2">
      <c r="A622" s="44">
        <v>42879</v>
      </c>
      <c r="B622" s="45">
        <v>1104.3623849999999</v>
      </c>
    </row>
    <row r="623" spans="1:2">
      <c r="A623" s="44">
        <v>42880</v>
      </c>
      <c r="B623" s="45">
        <v>1110.719533</v>
      </c>
    </row>
    <row r="624" spans="1:2">
      <c r="A624" s="44">
        <v>42881</v>
      </c>
      <c r="B624" s="45">
        <v>1103.6467359999999</v>
      </c>
    </row>
    <row r="625" spans="1:2">
      <c r="A625" s="44">
        <v>42885</v>
      </c>
      <c r="B625" s="45">
        <v>1090.8803379999999</v>
      </c>
    </row>
    <row r="626" spans="1:2">
      <c r="A626" s="44">
        <v>42886</v>
      </c>
      <c r="B626" s="45">
        <v>1099.0489439999999</v>
      </c>
    </row>
    <row r="627" spans="1:2">
      <c r="A627" s="44">
        <v>42887</v>
      </c>
      <c r="B627" s="45">
        <v>1101.386759</v>
      </c>
    </row>
    <row r="628" spans="1:2">
      <c r="A628" s="44">
        <v>42888</v>
      </c>
      <c r="B628" s="45">
        <v>1099.128201</v>
      </c>
    </row>
    <row r="629" spans="1:2">
      <c r="A629" s="44">
        <v>42891</v>
      </c>
      <c r="B629" s="45">
        <v>1087.8488279999999</v>
      </c>
    </row>
    <row r="630" spans="1:2">
      <c r="A630" s="44">
        <v>42892</v>
      </c>
      <c r="B630" s="45">
        <v>1077.8542420000001</v>
      </c>
    </row>
    <row r="631" spans="1:2">
      <c r="A631" s="44">
        <v>42893</v>
      </c>
      <c r="B631" s="45">
        <v>1081.6547639999999</v>
      </c>
    </row>
    <row r="632" spans="1:2">
      <c r="A632" s="44">
        <v>42894</v>
      </c>
      <c r="B632" s="45">
        <v>1092.555552</v>
      </c>
    </row>
    <row r="633" spans="1:2">
      <c r="A633" s="44">
        <v>42895</v>
      </c>
      <c r="B633" s="45">
        <v>1099.6687649999999</v>
      </c>
    </row>
    <row r="634" spans="1:2">
      <c r="A634" s="44">
        <v>42898</v>
      </c>
      <c r="B634" s="45">
        <v>1107.4718909999999</v>
      </c>
    </row>
    <row r="635" spans="1:2">
      <c r="A635" s="44">
        <v>42899</v>
      </c>
      <c r="B635" s="45">
        <v>1121.8470359999999</v>
      </c>
    </row>
    <row r="636" spans="1:2">
      <c r="A636" s="44">
        <v>42900</v>
      </c>
      <c r="B636" s="45">
        <v>1104.3232290000001</v>
      </c>
    </row>
    <row r="637" spans="1:2">
      <c r="A637" s="44">
        <v>42901</v>
      </c>
      <c r="B637" s="45">
        <v>1089.2996909999999</v>
      </c>
    </row>
    <row r="638" spans="1:2">
      <c r="A638" s="44">
        <v>42902</v>
      </c>
      <c r="B638" s="45">
        <v>1050.429944</v>
      </c>
    </row>
    <row r="639" spans="1:2">
      <c r="A639" s="44">
        <v>42905</v>
      </c>
      <c r="B639" s="45">
        <v>1059.355245</v>
      </c>
    </row>
    <row r="640" spans="1:2">
      <c r="A640" s="44">
        <v>42906</v>
      </c>
      <c r="B640" s="45">
        <v>1054.5948430000001</v>
      </c>
    </row>
    <row r="641" spans="1:2">
      <c r="A641" s="44">
        <v>42907</v>
      </c>
      <c r="B641" s="45">
        <v>1045.2787980000001</v>
      </c>
    </row>
    <row r="642" spans="1:2">
      <c r="A642" s="44">
        <v>42908</v>
      </c>
      <c r="B642" s="45">
        <v>1047.72523</v>
      </c>
    </row>
    <row r="643" spans="1:2">
      <c r="A643" s="44">
        <v>42909</v>
      </c>
      <c r="B643" s="45">
        <v>1055.7582219999999</v>
      </c>
    </row>
    <row r="644" spans="1:2">
      <c r="A644" s="44">
        <v>42912</v>
      </c>
      <c r="B644" s="45">
        <v>1054.2594409999999</v>
      </c>
    </row>
    <row r="645" spans="1:2">
      <c r="A645" s="44">
        <v>42913</v>
      </c>
      <c r="B645" s="45">
        <v>1056.5161760000001</v>
      </c>
    </row>
    <row r="646" spans="1:2">
      <c r="A646" s="44">
        <v>42914</v>
      </c>
      <c r="B646" s="45">
        <v>1065.403779</v>
      </c>
    </row>
    <row r="647" spans="1:2">
      <c r="A647" s="44">
        <v>42915</v>
      </c>
      <c r="B647" s="45">
        <v>1059.177052</v>
      </c>
    </row>
    <row r="648" spans="1:2">
      <c r="A648" s="44">
        <v>42916</v>
      </c>
      <c r="B648" s="45">
        <v>1062.949693</v>
      </c>
    </row>
    <row r="649" spans="1:2">
      <c r="A649" s="44">
        <v>42919</v>
      </c>
      <c r="B649" s="45">
        <v>1089.029939</v>
      </c>
    </row>
    <row r="650" spans="1:2">
      <c r="A650" s="44">
        <v>42921</v>
      </c>
      <c r="B650" s="45">
        <v>1091.934708</v>
      </c>
    </row>
    <row r="651" spans="1:2">
      <c r="A651" s="44">
        <v>42922</v>
      </c>
      <c r="B651" s="45">
        <v>1081.3016339999999</v>
      </c>
    </row>
    <row r="652" spans="1:2">
      <c r="A652" s="44">
        <v>42923</v>
      </c>
      <c r="B652" s="45">
        <v>1077.9538700000001</v>
      </c>
    </row>
    <row r="653" spans="1:2">
      <c r="A653" s="44">
        <v>42926</v>
      </c>
      <c r="B653" s="45">
        <v>1078.297955</v>
      </c>
    </row>
    <row r="654" spans="1:2">
      <c r="A654" s="44">
        <v>42927</v>
      </c>
      <c r="B654" s="45">
        <v>1081.88501</v>
      </c>
    </row>
    <row r="655" spans="1:2">
      <c r="A655" s="44">
        <v>42928</v>
      </c>
      <c r="B655" s="45">
        <v>1104.9861020000001</v>
      </c>
    </row>
    <row r="656" spans="1:2">
      <c r="A656" s="44">
        <v>42929</v>
      </c>
      <c r="B656" s="45">
        <v>1104.0031859999999</v>
      </c>
    </row>
    <row r="657" spans="1:2">
      <c r="A657" s="44">
        <v>42930</v>
      </c>
      <c r="B657" s="45">
        <v>1103.748574</v>
      </c>
    </row>
    <row r="658" spans="1:2">
      <c r="A658" s="44">
        <v>42933</v>
      </c>
      <c r="B658" s="45">
        <v>1101.6720660000001</v>
      </c>
    </row>
    <row r="659" spans="1:2">
      <c r="A659" s="44">
        <v>42934</v>
      </c>
      <c r="B659" s="45">
        <v>1095.461706</v>
      </c>
    </row>
    <row r="660" spans="1:2">
      <c r="A660" s="44">
        <v>42935</v>
      </c>
      <c r="B660" s="45">
        <v>1102.9873</v>
      </c>
    </row>
    <row r="661" spans="1:2">
      <c r="A661" s="44">
        <v>42936</v>
      </c>
      <c r="B661" s="45">
        <v>1106.2691239999999</v>
      </c>
    </row>
    <row r="662" spans="1:2">
      <c r="A662" s="44">
        <v>42937</v>
      </c>
      <c r="B662" s="45">
        <v>1113.04853</v>
      </c>
    </row>
    <row r="663" spans="1:2">
      <c r="A663" s="44">
        <v>42940</v>
      </c>
      <c r="B663" s="45">
        <v>1113.5840840000001</v>
      </c>
    </row>
    <row r="664" spans="1:2">
      <c r="A664" s="44">
        <v>42941</v>
      </c>
      <c r="B664" s="45">
        <v>1126.174544</v>
      </c>
    </row>
    <row r="665" spans="1:2">
      <c r="A665" s="44">
        <v>42942</v>
      </c>
      <c r="B665" s="45">
        <v>1124.707975</v>
      </c>
    </row>
    <row r="666" spans="1:2">
      <c r="A666" s="44">
        <v>42943</v>
      </c>
      <c r="B666" s="45">
        <v>1106.982107</v>
      </c>
    </row>
    <row r="667" spans="1:2">
      <c r="A667" s="44">
        <v>42944</v>
      </c>
      <c r="B667" s="45">
        <v>1120.1495359999999</v>
      </c>
    </row>
    <row r="668" spans="1:2">
      <c r="A668" s="44">
        <v>42947</v>
      </c>
      <c r="B668" s="45">
        <v>1114.9095689999999</v>
      </c>
    </row>
    <row r="669" spans="1:2">
      <c r="A669" s="44">
        <v>42948</v>
      </c>
      <c r="B669" s="45">
        <v>1113.765357</v>
      </c>
    </row>
    <row r="670" spans="1:2">
      <c r="A670" s="44">
        <v>42949</v>
      </c>
      <c r="B670" s="45">
        <v>1122.6291940000001</v>
      </c>
    </row>
    <row r="671" spans="1:2">
      <c r="A671" s="44">
        <v>42950</v>
      </c>
      <c r="B671" s="45">
        <v>1146.294731</v>
      </c>
    </row>
    <row r="672" spans="1:2">
      <c r="A672" s="44">
        <v>42951</v>
      </c>
      <c r="B672" s="45">
        <v>1149.918077</v>
      </c>
    </row>
    <row r="673" spans="1:2">
      <c r="A673" s="44">
        <v>42954</v>
      </c>
      <c r="B673" s="45">
        <v>1151.1070239999999</v>
      </c>
    </row>
    <row r="674" spans="1:2">
      <c r="A674" s="44">
        <v>42955</v>
      </c>
      <c r="B674" s="45">
        <v>1154.1342360000001</v>
      </c>
    </row>
    <row r="675" spans="1:2">
      <c r="A675" s="44">
        <v>42956</v>
      </c>
      <c r="B675" s="45">
        <v>1155.05861</v>
      </c>
    </row>
    <row r="676" spans="1:2">
      <c r="A676" s="44">
        <v>42957</v>
      </c>
      <c r="B676" s="45">
        <v>1144.3005310000001</v>
      </c>
    </row>
    <row r="677" spans="1:2">
      <c r="A677" s="44">
        <v>42958</v>
      </c>
      <c r="B677" s="45">
        <v>1144.621607</v>
      </c>
    </row>
    <row r="678" spans="1:2">
      <c r="A678" s="44">
        <v>42961</v>
      </c>
      <c r="B678" s="45">
        <v>1158.896434</v>
      </c>
    </row>
    <row r="679" spans="1:2">
      <c r="A679" s="44">
        <v>42962</v>
      </c>
      <c r="B679" s="45">
        <v>1155.458674</v>
      </c>
    </row>
    <row r="680" spans="1:2">
      <c r="A680" s="44">
        <v>42963</v>
      </c>
      <c r="B680" s="45">
        <v>1142.080087</v>
      </c>
    </row>
    <row r="681" spans="1:2">
      <c r="A681" s="44">
        <v>42964</v>
      </c>
      <c r="B681" s="45">
        <v>1129.9298249999999</v>
      </c>
    </row>
    <row r="682" spans="1:2">
      <c r="A682" s="44">
        <v>42965</v>
      </c>
      <c r="B682" s="45">
        <v>1107.794523</v>
      </c>
    </row>
    <row r="683" spans="1:2">
      <c r="A683" s="44">
        <v>42968</v>
      </c>
      <c r="B683" s="45">
        <v>1102.1046309999999</v>
      </c>
    </row>
    <row r="684" spans="1:2">
      <c r="A684" s="44">
        <v>42969</v>
      </c>
      <c r="B684" s="45">
        <v>1118.340688</v>
      </c>
    </row>
    <row r="685" spans="1:2">
      <c r="A685" s="44">
        <v>42970</v>
      </c>
      <c r="B685" s="45">
        <v>1119.492821</v>
      </c>
    </row>
    <row r="686" spans="1:2">
      <c r="A686" s="44">
        <v>42971</v>
      </c>
      <c r="B686" s="45">
        <v>1131.7726909999999</v>
      </c>
    </row>
    <row r="687" spans="1:2">
      <c r="A687" s="44">
        <v>42972</v>
      </c>
      <c r="B687" s="45">
        <v>1132.4089590000001</v>
      </c>
    </row>
    <row r="688" spans="1:2">
      <c r="A688" s="44">
        <v>42975</v>
      </c>
      <c r="B688" s="45">
        <v>1116.3669339999999</v>
      </c>
    </row>
    <row r="689" spans="1:2">
      <c r="A689" s="44">
        <v>42976</v>
      </c>
      <c r="B689" s="45">
        <v>1133.2643069999999</v>
      </c>
    </row>
    <row r="690" spans="1:2">
      <c r="A690" s="44">
        <v>42977</v>
      </c>
      <c r="B690" s="45">
        <v>1140.2878410000001</v>
      </c>
    </row>
    <row r="691" spans="1:2">
      <c r="A691" s="44">
        <v>42978</v>
      </c>
      <c r="B691" s="45">
        <v>1154.4461080000001</v>
      </c>
    </row>
    <row r="692" spans="1:2">
      <c r="A692" s="44">
        <v>42979</v>
      </c>
      <c r="B692" s="45">
        <v>1158.976703</v>
      </c>
    </row>
    <row r="693" spans="1:2">
      <c r="A693" s="44">
        <v>42983</v>
      </c>
      <c r="B693" s="45">
        <v>1150.304335</v>
      </c>
    </row>
    <row r="694" spans="1:2">
      <c r="A694" s="44">
        <v>42984</v>
      </c>
      <c r="B694" s="45">
        <v>1143.08473</v>
      </c>
    </row>
    <row r="695" spans="1:2">
      <c r="A695" s="44">
        <v>42985</v>
      </c>
      <c r="B695" s="45">
        <v>1136.3822729999999</v>
      </c>
    </row>
    <row r="696" spans="1:2">
      <c r="A696" s="44">
        <v>42986</v>
      </c>
      <c r="B696" s="45">
        <v>1141.2234579999999</v>
      </c>
    </row>
    <row r="697" spans="1:2">
      <c r="A697" s="44">
        <v>42989</v>
      </c>
      <c r="B697" s="45">
        <v>1149.4760739999999</v>
      </c>
    </row>
    <row r="698" spans="1:2">
      <c r="A698" s="44">
        <v>42990</v>
      </c>
      <c r="B698" s="45">
        <v>1159.218267</v>
      </c>
    </row>
    <row r="699" spans="1:2">
      <c r="A699" s="44">
        <v>42991</v>
      </c>
      <c r="B699" s="45">
        <v>1148.5458160000001</v>
      </c>
    </row>
    <row r="700" spans="1:2">
      <c r="A700" s="44">
        <v>42992</v>
      </c>
      <c r="B700" s="45">
        <v>1144.823795</v>
      </c>
    </row>
    <row r="701" spans="1:2">
      <c r="A701" s="44">
        <v>42993</v>
      </c>
      <c r="B701" s="45">
        <v>1155.5476229999999</v>
      </c>
    </row>
    <row r="702" spans="1:2">
      <c r="A702" s="44">
        <v>42996</v>
      </c>
      <c r="B702" s="45">
        <v>1170.5708810000001</v>
      </c>
    </row>
    <row r="703" spans="1:2">
      <c r="A703" s="44">
        <v>42997</v>
      </c>
      <c r="B703" s="45">
        <v>1175.1385399999999</v>
      </c>
    </row>
    <row r="704" spans="1:2">
      <c r="A704" s="44">
        <v>42998</v>
      </c>
      <c r="B704" s="45">
        <v>1183.6316629999999</v>
      </c>
    </row>
    <row r="705" spans="1:2">
      <c r="A705" s="44">
        <v>42999</v>
      </c>
      <c r="B705" s="45">
        <v>1183.33851</v>
      </c>
    </row>
    <row r="706" spans="1:2">
      <c r="A706" s="44">
        <v>43000</v>
      </c>
      <c r="B706" s="45">
        <v>1186.6663880000001</v>
      </c>
    </row>
    <row r="707" spans="1:2">
      <c r="A707" s="44">
        <v>43003</v>
      </c>
      <c r="B707" s="45">
        <v>1188.776145</v>
      </c>
    </row>
    <row r="708" spans="1:2">
      <c r="A708" s="44">
        <v>43004</v>
      </c>
      <c r="B708" s="45">
        <v>1202.374268</v>
      </c>
    </row>
    <row r="709" spans="1:2">
      <c r="A709" s="44">
        <v>43005</v>
      </c>
      <c r="B709" s="45">
        <v>1212.3828940000001</v>
      </c>
    </row>
    <row r="710" spans="1:2">
      <c r="A710" s="44">
        <v>43006</v>
      </c>
      <c r="B710" s="45">
        <v>1212.4530099999999</v>
      </c>
    </row>
    <row r="711" spans="1:2">
      <c r="A711" s="44">
        <v>43007</v>
      </c>
      <c r="B711" s="45">
        <v>1220.245488</v>
      </c>
    </row>
    <row r="712" spans="1:2">
      <c r="A712" s="44">
        <v>43010</v>
      </c>
      <c r="B712" s="45">
        <v>1234.4415839999999</v>
      </c>
    </row>
    <row r="713" spans="1:2">
      <c r="A713" s="44">
        <v>43011</v>
      </c>
      <c r="B713" s="45">
        <v>1242.7201299999999</v>
      </c>
    </row>
    <row r="714" spans="1:2">
      <c r="A714" s="44">
        <v>43012</v>
      </c>
      <c r="B714" s="45">
        <v>1249.370244</v>
      </c>
    </row>
    <row r="715" spans="1:2">
      <c r="A715" s="44">
        <v>43013</v>
      </c>
      <c r="B715" s="45">
        <v>1246.826204</v>
      </c>
    </row>
    <row r="716" spans="1:2">
      <c r="A716" s="44">
        <v>43014</v>
      </c>
      <c r="B716" s="45">
        <v>1248.2569800000001</v>
      </c>
    </row>
    <row r="717" spans="1:2">
      <c r="A717" s="44">
        <v>43017</v>
      </c>
      <c r="B717" s="45">
        <v>1255.1376929999999</v>
      </c>
    </row>
    <row r="718" spans="1:2">
      <c r="A718" s="44">
        <v>43018</v>
      </c>
      <c r="B718" s="45">
        <v>1249.228603</v>
      </c>
    </row>
    <row r="719" spans="1:2">
      <c r="A719" s="44">
        <v>43019</v>
      </c>
      <c r="B719" s="45">
        <v>1248.5303919999999</v>
      </c>
    </row>
    <row r="720" spans="1:2">
      <c r="A720" s="44">
        <v>43020</v>
      </c>
      <c r="B720" s="45">
        <v>1256.4777140000001</v>
      </c>
    </row>
    <row r="721" spans="1:2">
      <c r="A721" s="44">
        <v>43021</v>
      </c>
      <c r="B721" s="45">
        <v>1252.079896</v>
      </c>
    </row>
    <row r="722" spans="1:2">
      <c r="A722" s="44">
        <v>43024</v>
      </c>
      <c r="B722" s="45">
        <v>1254.859152</v>
      </c>
    </row>
    <row r="723" spans="1:2">
      <c r="A723" s="44">
        <v>43025</v>
      </c>
      <c r="B723" s="45">
        <v>1252.0596439999999</v>
      </c>
    </row>
    <row r="724" spans="1:2">
      <c r="A724" s="44">
        <v>43026</v>
      </c>
      <c r="B724" s="45">
        <v>1254.2781</v>
      </c>
    </row>
    <row r="725" spans="1:2">
      <c r="A725" s="44">
        <v>43027</v>
      </c>
      <c r="B725" s="45">
        <v>1254.196704</v>
      </c>
    </row>
    <row r="726" spans="1:2">
      <c r="A726" s="44">
        <v>43028</v>
      </c>
      <c r="B726" s="45">
        <v>1257.590467</v>
      </c>
    </row>
    <row r="727" spans="1:2">
      <c r="A727" s="44">
        <v>43031</v>
      </c>
      <c r="B727" s="45">
        <v>1255.6623440000001</v>
      </c>
    </row>
    <row r="728" spans="1:2">
      <c r="A728" s="44">
        <v>43032</v>
      </c>
      <c r="B728" s="45">
        <v>1260.8228469999999</v>
      </c>
    </row>
    <row r="729" spans="1:2">
      <c r="A729" s="44">
        <v>43033</v>
      </c>
      <c r="B729" s="45">
        <v>1258.5908030000001</v>
      </c>
    </row>
    <row r="730" spans="1:2">
      <c r="A730" s="44">
        <v>43034</v>
      </c>
      <c r="B730" s="45">
        <v>1252.7349079999999</v>
      </c>
    </row>
    <row r="731" spans="1:2">
      <c r="A731" s="44">
        <v>43035</v>
      </c>
      <c r="B731" s="45">
        <v>1264.7803550000001</v>
      </c>
    </row>
    <row r="732" spans="1:2">
      <c r="A732" s="44">
        <v>43038</v>
      </c>
      <c r="B732" s="45">
        <v>1260.734015</v>
      </c>
    </row>
    <row r="733" spans="1:2">
      <c r="A733" s="44">
        <v>43039</v>
      </c>
      <c r="B733" s="45">
        <v>1269.178684</v>
      </c>
    </row>
    <row r="734" spans="1:2">
      <c r="A734" s="44">
        <v>43040</v>
      </c>
      <c r="B734" s="45">
        <v>1271.3053620000001</v>
      </c>
    </row>
    <row r="735" spans="1:2">
      <c r="A735" s="44">
        <v>43041</v>
      </c>
      <c r="B735" s="45">
        <v>1256.337994</v>
      </c>
    </row>
    <row r="736" spans="1:2">
      <c r="A736" s="44">
        <v>43042</v>
      </c>
      <c r="B736" s="45">
        <v>1260.484573</v>
      </c>
    </row>
    <row r="737" spans="1:2">
      <c r="A737" s="44">
        <v>43045</v>
      </c>
      <c r="B737" s="45">
        <v>1259.7957200000001</v>
      </c>
    </row>
    <row r="738" spans="1:2">
      <c r="A738" s="44">
        <v>43046</v>
      </c>
      <c r="B738" s="45">
        <v>1247.403538</v>
      </c>
    </row>
    <row r="739" spans="1:2">
      <c r="A739" s="44">
        <v>43047</v>
      </c>
      <c r="B739" s="45">
        <v>1320.399179</v>
      </c>
    </row>
    <row r="740" spans="1:2">
      <c r="A740" s="44">
        <v>43048</v>
      </c>
      <c r="B740" s="45">
        <v>1274.8937109999999</v>
      </c>
    </row>
    <row r="741" spans="1:2">
      <c r="A741" s="44">
        <v>43049</v>
      </c>
      <c r="B741" s="45">
        <v>1262.0869869999999</v>
      </c>
    </row>
    <row r="742" spans="1:2">
      <c r="A742" s="44">
        <v>43052</v>
      </c>
      <c r="B742" s="45">
        <v>1255.9294789999999</v>
      </c>
    </row>
    <row r="743" spans="1:2">
      <c r="A743" s="44">
        <v>43053</v>
      </c>
      <c r="B743" s="45">
        <v>1249.5691859999999</v>
      </c>
    </row>
    <row r="744" spans="1:2">
      <c r="A744" s="44">
        <v>43054</v>
      </c>
      <c r="B744" s="45">
        <v>1238.827996</v>
      </c>
    </row>
    <row r="745" spans="1:2">
      <c r="A745" s="44">
        <v>43055</v>
      </c>
      <c r="B745" s="45">
        <v>1245.115865</v>
      </c>
    </row>
    <row r="746" spans="1:2">
      <c r="A746" s="44">
        <v>43056</v>
      </c>
      <c r="B746" s="45">
        <v>1229.9782680000001</v>
      </c>
    </row>
    <row r="747" spans="1:2">
      <c r="A747" s="44">
        <v>43059</v>
      </c>
      <c r="B747" s="45">
        <v>1238.521254</v>
      </c>
    </row>
    <row r="748" spans="1:2">
      <c r="A748" s="44">
        <v>43060</v>
      </c>
      <c r="B748" s="45">
        <v>1252.2120540000001</v>
      </c>
    </row>
    <row r="749" spans="1:2">
      <c r="A749" s="44">
        <v>43061</v>
      </c>
      <c r="B749" s="45">
        <v>1241.456764</v>
      </c>
    </row>
    <row r="750" spans="1:2">
      <c r="A750" s="44">
        <v>43063</v>
      </c>
      <c r="B750" s="45">
        <v>1239.3982800000001</v>
      </c>
    </row>
    <row r="751" spans="1:2">
      <c r="A751" s="44">
        <v>43066</v>
      </c>
      <c r="B751" s="45">
        <v>1238.696737</v>
      </c>
    </row>
    <row r="752" spans="1:2">
      <c r="A752" s="44">
        <v>43067</v>
      </c>
      <c r="B752" s="45">
        <v>1265.7950530000001</v>
      </c>
    </row>
    <row r="753" spans="1:2">
      <c r="A753" s="44">
        <v>43068</v>
      </c>
      <c r="B753" s="45">
        <v>1272.957639</v>
      </c>
    </row>
    <row r="754" spans="1:2">
      <c r="A754" s="44">
        <v>43069</v>
      </c>
      <c r="B754" s="45">
        <v>1287.5955799999999</v>
      </c>
    </row>
    <row r="755" spans="1:2">
      <c r="A755" s="44">
        <v>43070</v>
      </c>
      <c r="B755" s="45">
        <v>1261.5399010000001</v>
      </c>
    </row>
    <row r="756" spans="1:2">
      <c r="A756" s="44">
        <v>43073</v>
      </c>
      <c r="B756" s="45">
        <v>1252.912699</v>
      </c>
    </row>
    <row r="757" spans="1:2">
      <c r="A757" s="44">
        <v>43074</v>
      </c>
      <c r="B757" s="45">
        <v>1231.3281589999999</v>
      </c>
    </row>
    <row r="758" spans="1:2">
      <c r="A758" s="44">
        <v>43075</v>
      </c>
      <c r="B758" s="45">
        <v>1235.0061029999999</v>
      </c>
    </row>
    <row r="759" spans="1:2">
      <c r="A759" s="44">
        <v>43076</v>
      </c>
      <c r="B759" s="45">
        <v>1248.3769589999999</v>
      </c>
    </row>
    <row r="760" spans="1:2">
      <c r="A760" s="44">
        <v>43077</v>
      </c>
      <c r="B760" s="45">
        <v>1254.407438</v>
      </c>
    </row>
    <row r="761" spans="1:2">
      <c r="A761" s="44">
        <v>43080</v>
      </c>
      <c r="B761" s="45">
        <v>1240.384004</v>
      </c>
    </row>
    <row r="762" spans="1:2">
      <c r="A762" s="44">
        <v>43081</v>
      </c>
      <c r="B762" s="45">
        <v>1238.144397</v>
      </c>
    </row>
    <row r="763" spans="1:2">
      <c r="A763" s="44">
        <v>43082</v>
      </c>
      <c r="B763" s="45">
        <v>1243.627665</v>
      </c>
    </row>
    <row r="764" spans="1:2">
      <c r="A764" s="44">
        <v>43083</v>
      </c>
      <c r="B764" s="45">
        <v>1237.8343239999999</v>
      </c>
    </row>
    <row r="765" spans="1:2">
      <c r="A765" s="44">
        <v>43084</v>
      </c>
      <c r="B765" s="45">
        <v>1259.777777</v>
      </c>
    </row>
    <row r="766" spans="1:2">
      <c r="A766" s="44">
        <v>43087</v>
      </c>
      <c r="B766" s="45">
        <v>1266.0143720000001</v>
      </c>
    </row>
    <row r="767" spans="1:2">
      <c r="A767" s="44">
        <v>43088</v>
      </c>
      <c r="B767" s="45">
        <v>1264.8075329999999</v>
      </c>
    </row>
    <row r="768" spans="1:2">
      <c r="A768" s="44">
        <v>43089</v>
      </c>
      <c r="B768" s="45">
        <v>1270.851214</v>
      </c>
    </row>
    <row r="769" spans="1:2">
      <c r="A769" s="44">
        <v>43090</v>
      </c>
      <c r="B769" s="45">
        <v>1267.68805</v>
      </c>
    </row>
    <row r="770" spans="1:2">
      <c r="A770" s="44">
        <v>43091</v>
      </c>
      <c r="B770" s="45">
        <v>1280.697559</v>
      </c>
    </row>
    <row r="771" spans="1:2">
      <c r="A771" s="44">
        <v>43095</v>
      </c>
      <c r="B771" s="45">
        <v>1276.2296269999999</v>
      </c>
    </row>
    <row r="772" spans="1:2">
      <c r="A772" s="44">
        <v>43096</v>
      </c>
      <c r="B772" s="45">
        <v>1273.902472</v>
      </c>
    </row>
    <row r="773" spans="1:2">
      <c r="A773" s="44">
        <v>43097</v>
      </c>
      <c r="B773" s="45">
        <v>1278.0014960000001</v>
      </c>
    </row>
    <row r="774" spans="1:2">
      <c r="A774" s="44">
        <v>43098</v>
      </c>
      <c r="B774" s="45">
        <v>1261.334296</v>
      </c>
    </row>
    <row r="775" spans="1:2">
      <c r="A775" s="44">
        <v>43102</v>
      </c>
      <c r="B775" s="45">
        <v>1235.3506540000001</v>
      </c>
    </row>
    <row r="776" spans="1:2">
      <c r="A776" s="44">
        <v>43103</v>
      </c>
      <c r="B776" s="45">
        <v>1239.19985</v>
      </c>
    </row>
    <row r="777" spans="1:2">
      <c r="A777" s="44">
        <v>43104</v>
      </c>
      <c r="B777" s="45">
        <v>1259.4339869999999</v>
      </c>
    </row>
    <row r="778" spans="1:2">
      <c r="A778" s="44">
        <v>43105</v>
      </c>
      <c r="B778" s="45">
        <v>1264.98596</v>
      </c>
    </row>
    <row r="779" spans="1:2">
      <c r="A779" s="44">
        <v>43108</v>
      </c>
      <c r="B779" s="45">
        <v>1280.8236899999999</v>
      </c>
    </row>
    <row r="780" spans="1:2">
      <c r="A780" s="44">
        <v>43109</v>
      </c>
      <c r="B780" s="45">
        <v>1293.938566</v>
      </c>
    </row>
    <row r="781" spans="1:2">
      <c r="A781" s="44">
        <v>43110</v>
      </c>
      <c r="B781" s="45">
        <v>1289.322453</v>
      </c>
    </row>
    <row r="782" spans="1:2">
      <c r="A782" s="44">
        <v>43111</v>
      </c>
      <c r="B782" s="45">
        <v>1310.2012199999999</v>
      </c>
    </row>
    <row r="783" spans="1:2">
      <c r="A783" s="44">
        <v>43112</v>
      </c>
      <c r="B783" s="45">
        <v>1346.4137049999999</v>
      </c>
    </row>
    <row r="784" spans="1:2">
      <c r="A784" s="44">
        <v>43116</v>
      </c>
      <c r="B784" s="45">
        <v>1291.577184</v>
      </c>
    </row>
    <row r="785" spans="1:2">
      <c r="A785" s="44">
        <v>43117</v>
      </c>
      <c r="B785" s="45">
        <v>1301.844098</v>
      </c>
    </row>
    <row r="786" spans="1:2">
      <c r="A786" s="44">
        <v>43118</v>
      </c>
      <c r="B786" s="45">
        <v>1301.3585419999999</v>
      </c>
    </row>
    <row r="787" spans="1:2">
      <c r="A787" s="44">
        <v>43119</v>
      </c>
      <c r="B787" s="45">
        <v>1323.984696</v>
      </c>
    </row>
    <row r="788" spans="1:2">
      <c r="A788" s="44">
        <v>43122</v>
      </c>
      <c r="B788" s="45">
        <v>1328.6795090000001</v>
      </c>
    </row>
    <row r="789" spans="1:2">
      <c r="A789" s="44">
        <v>43123</v>
      </c>
      <c r="B789" s="45">
        <v>1310.936729</v>
      </c>
    </row>
    <row r="790" spans="1:2">
      <c r="A790" s="44">
        <v>43124</v>
      </c>
      <c r="B790" s="45">
        <v>1321.6647170000001</v>
      </c>
    </row>
    <row r="791" spans="1:2">
      <c r="A791" s="44">
        <v>43125</v>
      </c>
      <c r="B791" s="45">
        <v>1333.625436</v>
      </c>
    </row>
    <row r="792" spans="1:2">
      <c r="A792" s="44">
        <v>43126</v>
      </c>
      <c r="B792" s="45">
        <v>1359.8994110000001</v>
      </c>
    </row>
    <row r="793" spans="1:2">
      <c r="A793" s="44">
        <v>43129</v>
      </c>
      <c r="B793" s="45">
        <v>1355.365593</v>
      </c>
    </row>
    <row r="794" spans="1:2">
      <c r="A794" s="44">
        <v>43130</v>
      </c>
      <c r="B794" s="45">
        <v>1336.571203</v>
      </c>
    </row>
    <row r="795" spans="1:2">
      <c r="A795" s="44">
        <v>43131</v>
      </c>
      <c r="B795" s="45">
        <v>1307.3377479999999</v>
      </c>
    </row>
    <row r="796" spans="1:2">
      <c r="A796" s="44">
        <v>43132</v>
      </c>
      <c r="B796" s="45">
        <v>1334.266734</v>
      </c>
    </row>
    <row r="797" spans="1:2">
      <c r="A797" s="44">
        <v>43133</v>
      </c>
      <c r="B797" s="45">
        <v>1336.070136</v>
      </c>
    </row>
    <row r="798" spans="1:2">
      <c r="A798" s="44">
        <v>43136</v>
      </c>
      <c r="B798" s="45">
        <v>1285.2212460000001</v>
      </c>
    </row>
    <row r="799" spans="1:2">
      <c r="A799" s="44">
        <v>43137</v>
      </c>
      <c r="B799" s="45">
        <v>1278.599332</v>
      </c>
    </row>
    <row r="800" spans="1:2">
      <c r="A800" s="44">
        <v>43138</v>
      </c>
      <c r="B800" s="45">
        <v>1303.85464</v>
      </c>
    </row>
    <row r="801" spans="1:2">
      <c r="A801" s="44">
        <v>43139</v>
      </c>
      <c r="B801" s="45">
        <v>1249.1243850000001</v>
      </c>
    </row>
    <row r="802" spans="1:2">
      <c r="A802" s="44">
        <v>43140</v>
      </c>
      <c r="B802" s="45">
        <v>1266.733984</v>
      </c>
    </row>
    <row r="803" spans="1:2">
      <c r="A803" s="44">
        <v>43143</v>
      </c>
      <c r="B803" s="45">
        <v>1289.2660510000001</v>
      </c>
    </row>
    <row r="804" spans="1:2">
      <c r="A804" s="44">
        <v>43144</v>
      </c>
      <c r="B804" s="45">
        <v>1305.586517</v>
      </c>
    </row>
    <row r="805" spans="1:2">
      <c r="A805" s="44">
        <v>43145</v>
      </c>
      <c r="B805" s="45">
        <v>1322.775036</v>
      </c>
    </row>
    <row r="806" spans="1:2">
      <c r="A806" s="44">
        <v>43146</v>
      </c>
      <c r="B806" s="45">
        <v>1379.917948</v>
      </c>
    </row>
    <row r="807" spans="1:2">
      <c r="A807" s="44">
        <v>43147</v>
      </c>
      <c r="B807" s="45">
        <v>1424.96747</v>
      </c>
    </row>
    <row r="808" spans="1:2">
      <c r="A808" s="44">
        <v>43151</v>
      </c>
      <c r="B808" s="45">
        <v>1426.1300859999999</v>
      </c>
    </row>
    <row r="809" spans="1:2">
      <c r="A809" s="44">
        <v>43152</v>
      </c>
      <c r="B809" s="45">
        <v>1442.8212579999999</v>
      </c>
    </row>
    <row r="810" spans="1:2">
      <c r="A810" s="44">
        <v>43153</v>
      </c>
      <c r="B810" s="45">
        <v>1411.3425560000001</v>
      </c>
    </row>
    <row r="811" spans="1:2">
      <c r="A811" s="44">
        <v>43154</v>
      </c>
      <c r="B811" s="45">
        <v>1424.6334260000001</v>
      </c>
    </row>
    <row r="812" spans="1:2">
      <c r="A812" s="44">
        <v>43157</v>
      </c>
      <c r="B812" s="45">
        <v>1431.1410000000001</v>
      </c>
    </row>
    <row r="813" spans="1:2">
      <c r="A813" s="44">
        <v>43158</v>
      </c>
      <c r="B813" s="45">
        <v>1412.493892</v>
      </c>
    </row>
    <row r="814" spans="1:2">
      <c r="A814" s="44">
        <v>43159</v>
      </c>
      <c r="B814" s="45">
        <v>1405.6776540000001</v>
      </c>
    </row>
    <row r="815" spans="1:2">
      <c r="A815" s="44">
        <v>43160</v>
      </c>
      <c r="B815" s="45">
        <v>1397.686109</v>
      </c>
    </row>
    <row r="816" spans="1:2">
      <c r="A816" s="44">
        <v>43161</v>
      </c>
      <c r="B816" s="45">
        <v>1398.891539</v>
      </c>
    </row>
    <row r="817" spans="1:2">
      <c r="A817" s="44">
        <v>43164</v>
      </c>
      <c r="B817" s="45">
        <v>1395.812079</v>
      </c>
    </row>
    <row r="818" spans="1:2">
      <c r="A818" s="44">
        <v>43165</v>
      </c>
      <c r="B818" s="45">
        <v>1394.2669659999999</v>
      </c>
    </row>
    <row r="819" spans="1:2">
      <c r="A819" s="44">
        <v>43166</v>
      </c>
      <c r="B819" s="45">
        <v>1393.931</v>
      </c>
    </row>
    <row r="820" spans="1:2">
      <c r="A820" s="44">
        <v>43167</v>
      </c>
      <c r="B820" s="45">
        <v>1402.1540419999999</v>
      </c>
    </row>
    <row r="821" spans="1:2">
      <c r="A821" s="44">
        <v>43168</v>
      </c>
      <c r="B821" s="45">
        <v>1420.435573</v>
      </c>
    </row>
    <row r="822" spans="1:2">
      <c r="A822" s="44">
        <v>43171</v>
      </c>
      <c r="B822" s="45">
        <v>1402.6848440000001</v>
      </c>
    </row>
    <row r="823" spans="1:2">
      <c r="A823" s="44">
        <v>43172</v>
      </c>
      <c r="B823" s="45">
        <v>1398.999339</v>
      </c>
    </row>
    <row r="824" spans="1:2">
      <c r="A824" s="44">
        <v>43173</v>
      </c>
      <c r="B824" s="45">
        <v>1385.1688200000001</v>
      </c>
    </row>
    <row r="825" spans="1:2">
      <c r="A825" s="44">
        <v>43174</v>
      </c>
      <c r="B825" s="45">
        <v>1375.5088499999999</v>
      </c>
    </row>
    <row r="826" spans="1:2">
      <c r="A826" s="44">
        <v>43175</v>
      </c>
      <c r="B826" s="45">
        <v>1381.1596520000001</v>
      </c>
    </row>
    <row r="827" spans="1:2">
      <c r="A827" s="44">
        <v>43178</v>
      </c>
      <c r="B827" s="45">
        <v>1376.2673070000001</v>
      </c>
    </row>
    <row r="828" spans="1:2">
      <c r="A828" s="44">
        <v>43179</v>
      </c>
      <c r="B828" s="45">
        <v>1385.391345</v>
      </c>
    </row>
    <row r="829" spans="1:2">
      <c r="A829" s="44">
        <v>43180</v>
      </c>
      <c r="B829" s="45">
        <v>1384.37742</v>
      </c>
    </row>
    <row r="830" spans="1:2">
      <c r="A830" s="44">
        <v>43181</v>
      </c>
      <c r="B830" s="45">
        <v>1352.099757</v>
      </c>
    </row>
    <row r="831" spans="1:2">
      <c r="A831" s="44">
        <v>43182</v>
      </c>
      <c r="B831" s="45">
        <v>1370.2236250000001</v>
      </c>
    </row>
    <row r="832" spans="1:2">
      <c r="A832" s="44">
        <v>43185</v>
      </c>
      <c r="B832" s="45">
        <v>1409.4600660000001</v>
      </c>
    </row>
    <row r="833" spans="1:2">
      <c r="A833" s="44">
        <v>43186</v>
      </c>
      <c r="B833" s="45">
        <v>1375.808542</v>
      </c>
    </row>
    <row r="834" spans="1:2">
      <c r="A834" s="44">
        <v>43187</v>
      </c>
      <c r="B834" s="45">
        <v>1367.024187</v>
      </c>
    </row>
    <row r="835" spans="1:2">
      <c r="A835" s="44">
        <v>43188</v>
      </c>
      <c r="B835" s="45">
        <v>1397.9840039999999</v>
      </c>
    </row>
    <row r="836" spans="1:2">
      <c r="A836" s="44">
        <v>43192</v>
      </c>
      <c r="B836" s="45">
        <v>1384.1652770000001</v>
      </c>
    </row>
    <row r="837" spans="1:2">
      <c r="A837" s="44">
        <v>43193</v>
      </c>
      <c r="B837" s="45">
        <v>1420.161388</v>
      </c>
    </row>
    <row r="838" spans="1:2">
      <c r="A838" s="44">
        <v>43194</v>
      </c>
      <c r="B838" s="45">
        <v>1420.1797180000001</v>
      </c>
    </row>
    <row r="839" spans="1:2">
      <c r="A839" s="44">
        <v>43195</v>
      </c>
      <c r="B839" s="45">
        <v>1443.105689</v>
      </c>
    </row>
    <row r="840" spans="1:2">
      <c r="A840" s="44">
        <v>43196</v>
      </c>
      <c r="B840" s="45">
        <v>1409.3604640000001</v>
      </c>
    </row>
    <row r="841" spans="1:2">
      <c r="A841" s="44">
        <v>43199</v>
      </c>
      <c r="B841" s="45">
        <v>1412.9184290000001</v>
      </c>
    </row>
    <row r="842" spans="1:2">
      <c r="A842" s="44">
        <v>43200</v>
      </c>
      <c r="B842" s="45">
        <v>1416.203107</v>
      </c>
    </row>
    <row r="843" spans="1:2">
      <c r="A843" s="44">
        <v>43201</v>
      </c>
      <c r="B843" s="45">
        <v>1416.276042</v>
      </c>
    </row>
    <row r="844" spans="1:2">
      <c r="A844" s="44">
        <v>43202</v>
      </c>
      <c r="B844" s="45">
        <v>1429.658179</v>
      </c>
    </row>
    <row r="845" spans="1:2">
      <c r="A845" s="44">
        <v>43203</v>
      </c>
      <c r="B845" s="45">
        <v>1428.452749</v>
      </c>
    </row>
    <row r="846" spans="1:2">
      <c r="A846" s="44">
        <v>43206</v>
      </c>
      <c r="B846" s="45">
        <v>1448.737261</v>
      </c>
    </row>
    <row r="847" spans="1:2">
      <c r="A847" s="44">
        <v>43207</v>
      </c>
      <c r="B847" s="45">
        <v>1455.9872700000001</v>
      </c>
    </row>
    <row r="848" spans="1:2">
      <c r="A848" s="44">
        <v>43208</v>
      </c>
      <c r="B848" s="45">
        <v>1472.711896</v>
      </c>
    </row>
    <row r="849" spans="1:2">
      <c r="A849" s="44">
        <v>43209</v>
      </c>
      <c r="B849" s="45">
        <v>1472.9527519999999</v>
      </c>
    </row>
    <row r="850" spans="1:2">
      <c r="A850" s="44">
        <v>43210</v>
      </c>
      <c r="B850" s="45">
        <v>1461.733056</v>
      </c>
    </row>
    <row r="851" spans="1:2">
      <c r="A851" s="44">
        <v>43213</v>
      </c>
      <c r="B851" s="45">
        <v>1466.4178750000001</v>
      </c>
    </row>
    <row r="852" spans="1:2">
      <c r="A852" s="44">
        <v>43214</v>
      </c>
      <c r="B852" s="45">
        <v>1427.040305</v>
      </c>
    </row>
    <row r="853" spans="1:2">
      <c r="A853" s="44">
        <v>43215</v>
      </c>
      <c r="B853" s="45">
        <v>1405.5734359999999</v>
      </c>
    </row>
    <row r="854" spans="1:2">
      <c r="A854" s="44">
        <v>43216</v>
      </c>
      <c r="B854" s="45">
        <v>1420.89651</v>
      </c>
    </row>
    <row r="855" spans="1:2">
      <c r="A855" s="44">
        <v>43217</v>
      </c>
      <c r="B855" s="45">
        <v>1399.6503700000001</v>
      </c>
    </row>
    <row r="856" spans="1:2">
      <c r="A856" s="44">
        <v>43220</v>
      </c>
      <c r="B856" s="45">
        <v>1379.6317079999999</v>
      </c>
    </row>
    <row r="857" spans="1:2">
      <c r="A857" s="44">
        <v>43221</v>
      </c>
      <c r="B857" s="45">
        <v>1348.540246</v>
      </c>
    </row>
    <row r="858" spans="1:2">
      <c r="A858" s="44">
        <v>43222</v>
      </c>
      <c r="B858" s="45">
        <v>1337.4179690000001</v>
      </c>
    </row>
    <row r="859" spans="1:2">
      <c r="A859" s="44">
        <v>43223</v>
      </c>
      <c r="B859" s="45">
        <v>1250.9268770000001</v>
      </c>
    </row>
    <row r="860" spans="1:2">
      <c r="A860" s="44">
        <v>43224</v>
      </c>
      <c r="B860" s="45">
        <v>1264.7216330000001</v>
      </c>
    </row>
    <row r="861" spans="1:2">
      <c r="A861" s="44">
        <v>43227</v>
      </c>
      <c r="B861" s="45">
        <v>1275.418987</v>
      </c>
    </row>
    <row r="862" spans="1:2">
      <c r="A862" s="44">
        <v>43228</v>
      </c>
      <c r="B862" s="45">
        <v>1301.918819</v>
      </c>
    </row>
    <row r="863" spans="1:2">
      <c r="A863" s="44">
        <v>43229</v>
      </c>
      <c r="B863" s="45">
        <v>1309.6652770000001</v>
      </c>
    </row>
    <row r="864" spans="1:2">
      <c r="A864" s="44">
        <v>43230</v>
      </c>
      <c r="B864" s="45">
        <v>1315.013056</v>
      </c>
    </row>
    <row r="865" spans="1:2">
      <c r="A865" s="44">
        <v>43231</v>
      </c>
      <c r="B865" s="45">
        <v>1310.8655779999999</v>
      </c>
    </row>
    <row r="866" spans="1:2">
      <c r="A866" s="44">
        <v>43234</v>
      </c>
      <c r="B866" s="45">
        <v>1301.3627610000001</v>
      </c>
    </row>
    <row r="867" spans="1:2">
      <c r="A867" s="44">
        <v>43235</v>
      </c>
      <c r="B867" s="45">
        <v>1297.264635</v>
      </c>
    </row>
    <row r="868" spans="1:2">
      <c r="A868" s="44">
        <v>43236</v>
      </c>
      <c r="B868" s="45">
        <v>1313.738022</v>
      </c>
    </row>
    <row r="869" spans="1:2">
      <c r="A869" s="44">
        <v>43237</v>
      </c>
      <c r="B869" s="45">
        <v>1314.8978179999999</v>
      </c>
    </row>
    <row r="870" spans="1:2">
      <c r="A870" s="44">
        <v>43238</v>
      </c>
      <c r="B870" s="45">
        <v>1317.1030720000001</v>
      </c>
    </row>
    <row r="871" spans="1:2">
      <c r="A871" s="44">
        <v>43241</v>
      </c>
      <c r="B871" s="45">
        <v>1325.2390789999999</v>
      </c>
    </row>
    <row r="872" spans="1:2">
      <c r="A872" s="44">
        <v>43242</v>
      </c>
      <c r="B872" s="45">
        <v>1315.7692039999999</v>
      </c>
    </row>
    <row r="873" spans="1:2">
      <c r="A873" s="44">
        <v>43243</v>
      </c>
      <c r="B873" s="45">
        <v>1322.4094480000001</v>
      </c>
    </row>
    <row r="874" spans="1:2">
      <c r="A874" s="44">
        <v>43244</v>
      </c>
      <c r="B874" s="45">
        <v>1340.85608</v>
      </c>
    </row>
    <row r="875" spans="1:2">
      <c r="A875" s="44">
        <v>43245</v>
      </c>
      <c r="B875" s="45">
        <v>1328.8638269999999</v>
      </c>
    </row>
    <row r="876" spans="1:2">
      <c r="A876" s="44">
        <v>43249</v>
      </c>
      <c r="B876" s="45">
        <v>1304.6064220000001</v>
      </c>
    </row>
    <row r="877" spans="1:2">
      <c r="A877" s="44">
        <v>43250</v>
      </c>
      <c r="B877" s="45">
        <v>1331.917007</v>
      </c>
    </row>
    <row r="878" spans="1:2">
      <c r="A878" s="44">
        <v>43251</v>
      </c>
      <c r="B878" s="45">
        <v>1316.850424</v>
      </c>
    </row>
    <row r="879" spans="1:2">
      <c r="A879" s="44">
        <v>43252</v>
      </c>
      <c r="B879" s="45">
        <v>1336.1049889999999</v>
      </c>
    </row>
    <row r="880" spans="1:2">
      <c r="A880" s="44">
        <v>43255</v>
      </c>
      <c r="B880" s="45">
        <v>1342.0926549999999</v>
      </c>
    </row>
    <row r="881" spans="1:2">
      <c r="A881" s="44">
        <v>43256</v>
      </c>
      <c r="B881" s="45">
        <v>1332.951184</v>
      </c>
    </row>
    <row r="882" spans="1:2">
      <c r="A882" s="44">
        <v>43257</v>
      </c>
      <c r="B882" s="45">
        <v>1340.4439709999999</v>
      </c>
    </row>
    <row r="883" spans="1:2">
      <c r="A883" s="44">
        <v>43258</v>
      </c>
      <c r="B883" s="45">
        <v>1328.0174360000001</v>
      </c>
    </row>
    <row r="884" spans="1:2">
      <c r="A884" s="44">
        <v>43259</v>
      </c>
      <c r="B884" s="45">
        <v>1344.168958</v>
      </c>
    </row>
    <row r="885" spans="1:2">
      <c r="A885" s="44">
        <v>43262</v>
      </c>
      <c r="B885" s="45">
        <v>1333.8987119999999</v>
      </c>
    </row>
    <row r="886" spans="1:2">
      <c r="A886" s="44">
        <v>43263</v>
      </c>
      <c r="B886" s="45">
        <v>1296.5907810000001</v>
      </c>
    </row>
    <row r="887" spans="1:2">
      <c r="A887" s="44">
        <v>43264</v>
      </c>
      <c r="B887" s="45">
        <v>1294.2185050000001</v>
      </c>
    </row>
    <row r="888" spans="1:2">
      <c r="A888" s="44">
        <v>43265</v>
      </c>
      <c r="B888" s="45">
        <v>1288.2778820000001</v>
      </c>
    </row>
    <row r="889" spans="1:2">
      <c r="A889" s="44">
        <v>43266</v>
      </c>
      <c r="B889" s="45">
        <v>1287.456361</v>
      </c>
    </row>
    <row r="890" spans="1:2">
      <c r="A890" s="44">
        <v>43269</v>
      </c>
      <c r="B890" s="45">
        <v>1291.182757</v>
      </c>
    </row>
    <row r="891" spans="1:2">
      <c r="A891" s="44">
        <v>43270</v>
      </c>
      <c r="B891" s="45">
        <v>1261.11509</v>
      </c>
    </row>
    <row r="892" spans="1:2">
      <c r="A892" s="44">
        <v>43271</v>
      </c>
      <c r="B892" s="45">
        <v>1259.8282650000001</v>
      </c>
    </row>
    <row r="893" spans="1:2">
      <c r="A893" s="44">
        <v>43272</v>
      </c>
      <c r="B893" s="45">
        <v>1249.995633</v>
      </c>
    </row>
    <row r="894" spans="1:2">
      <c r="A894" s="44">
        <v>43273</v>
      </c>
      <c r="B894" s="45">
        <v>1254.3590979999999</v>
      </c>
    </row>
    <row r="895" spans="1:2">
      <c r="A895" s="44">
        <v>43276</v>
      </c>
      <c r="B895" s="45">
        <v>1248.322639</v>
      </c>
    </row>
    <row r="896" spans="1:2">
      <c r="A896" s="44">
        <v>43277</v>
      </c>
      <c r="B896" s="45">
        <v>1247.814026</v>
      </c>
    </row>
    <row r="897" spans="1:2">
      <c r="A897" s="44">
        <v>43278</v>
      </c>
      <c r="B897" s="45">
        <v>1245.6953269999999</v>
      </c>
    </row>
    <row r="898" spans="1:2">
      <c r="A898" s="44">
        <v>43279</v>
      </c>
      <c r="B898" s="45">
        <v>1260.5922479999999</v>
      </c>
    </row>
    <row r="899" spans="1:2">
      <c r="A899" s="44">
        <v>43280</v>
      </c>
      <c r="B899" s="45">
        <v>1264.908707</v>
      </c>
    </row>
    <row r="900" spans="1:2">
      <c r="A900" s="44">
        <v>43283</v>
      </c>
      <c r="B900" s="45">
        <v>1267.796077</v>
      </c>
    </row>
    <row r="901" spans="1:2">
      <c r="A901" s="44">
        <v>43284</v>
      </c>
      <c r="B901" s="45">
        <v>1265.647522</v>
      </c>
    </row>
    <row r="902" spans="1:2">
      <c r="A902" s="44">
        <v>43286</v>
      </c>
      <c r="B902" s="45">
        <v>1271.4898189999999</v>
      </c>
    </row>
    <row r="903" spans="1:2">
      <c r="A903" s="44">
        <v>43287</v>
      </c>
      <c r="B903" s="45">
        <v>1278.5323330000001</v>
      </c>
    </row>
    <row r="904" spans="1:2">
      <c r="A904" s="44">
        <v>43290</v>
      </c>
      <c r="B904" s="45">
        <v>1309.555582</v>
      </c>
    </row>
    <row r="905" spans="1:2">
      <c r="A905" s="44">
        <v>43291</v>
      </c>
      <c r="B905" s="45">
        <v>1311.6369110000001</v>
      </c>
    </row>
    <row r="906" spans="1:2">
      <c r="A906" s="44">
        <v>43292</v>
      </c>
      <c r="B906" s="45">
        <v>1297.9470570000001</v>
      </c>
    </row>
    <row r="907" spans="1:2">
      <c r="A907" s="44">
        <v>43293</v>
      </c>
      <c r="B907" s="45">
        <v>1302.263516</v>
      </c>
    </row>
    <row r="908" spans="1:2">
      <c r="A908" s="44">
        <v>43294</v>
      </c>
      <c r="B908" s="45">
        <v>1312.652143</v>
      </c>
    </row>
    <row r="909" spans="1:2">
      <c r="A909" s="44">
        <v>43297</v>
      </c>
      <c r="B909" s="45">
        <v>1308.8117830000001</v>
      </c>
    </row>
    <row r="910" spans="1:2">
      <c r="A910" s="44">
        <v>43298</v>
      </c>
      <c r="B910" s="45">
        <v>1312.860005</v>
      </c>
    </row>
    <row r="911" spans="1:2">
      <c r="A911" s="44">
        <v>43299</v>
      </c>
      <c r="B911" s="45">
        <v>1323.067634</v>
      </c>
    </row>
    <row r="912" spans="1:2">
      <c r="A912" s="44">
        <v>43300</v>
      </c>
      <c r="B912" s="45">
        <v>1320.3442379999999</v>
      </c>
    </row>
    <row r="913" spans="1:2">
      <c r="A913" s="44">
        <v>43301</v>
      </c>
      <c r="B913" s="45">
        <v>1319.854975</v>
      </c>
    </row>
    <row r="914" spans="1:2">
      <c r="A914" s="44">
        <v>43304</v>
      </c>
      <c r="B914" s="45">
        <v>1320.335394</v>
      </c>
    </row>
    <row r="915" spans="1:2">
      <c r="A915" s="44">
        <v>43305</v>
      </c>
      <c r="B915" s="45">
        <v>1321.879917</v>
      </c>
    </row>
    <row r="916" spans="1:2">
      <c r="A916" s="44">
        <v>43306</v>
      </c>
      <c r="B916" s="45">
        <v>1316.30486</v>
      </c>
    </row>
    <row r="917" spans="1:2">
      <c r="A917" s="44">
        <v>43307</v>
      </c>
      <c r="B917" s="45">
        <v>1302.2437070000001</v>
      </c>
    </row>
    <row r="918" spans="1:2">
      <c r="A918" s="44">
        <v>43308</v>
      </c>
      <c r="B918" s="45">
        <v>1304.6129550000001</v>
      </c>
    </row>
    <row r="919" spans="1:2">
      <c r="A919" s="44">
        <v>43311</v>
      </c>
      <c r="B919" s="45">
        <v>1301.4032870000001</v>
      </c>
    </row>
    <row r="920" spans="1:2">
      <c r="A920" s="44">
        <v>43312</v>
      </c>
      <c r="B920" s="45">
        <v>1326.516349</v>
      </c>
    </row>
    <row r="921" spans="1:2">
      <c r="A921" s="44">
        <v>43313</v>
      </c>
      <c r="B921" s="45">
        <v>1311.3033150000001</v>
      </c>
    </row>
    <row r="922" spans="1:2">
      <c r="A922" s="44">
        <v>43314</v>
      </c>
      <c r="B922" s="45">
        <v>1356.8745260000001</v>
      </c>
    </row>
    <row r="923" spans="1:2">
      <c r="A923" s="44">
        <v>43315</v>
      </c>
      <c r="B923" s="45">
        <v>1338.199282</v>
      </c>
    </row>
    <row r="924" spans="1:2">
      <c r="A924" s="44">
        <v>43318</v>
      </c>
      <c r="B924" s="45">
        <v>1332.8770999999999</v>
      </c>
    </row>
    <row r="925" spans="1:2">
      <c r="A925" s="44">
        <v>43319</v>
      </c>
      <c r="B925" s="45">
        <v>1335.745784</v>
      </c>
    </row>
    <row r="926" spans="1:2">
      <c r="A926" s="44">
        <v>43320</v>
      </c>
      <c r="B926" s="45">
        <v>1338.4885300000001</v>
      </c>
    </row>
    <row r="927" spans="1:2">
      <c r="A927" s="44">
        <v>43321</v>
      </c>
      <c r="B927" s="45">
        <v>1342.1419109999999</v>
      </c>
    </row>
    <row r="928" spans="1:2">
      <c r="A928" s="44">
        <v>43322</v>
      </c>
      <c r="B928" s="45">
        <v>1354.2587169999999</v>
      </c>
    </row>
    <row r="929" spans="1:2">
      <c r="A929" s="44">
        <v>43325</v>
      </c>
      <c r="B929" s="45">
        <v>1371.574091</v>
      </c>
    </row>
    <row r="930" spans="1:2">
      <c r="A930" s="44">
        <v>43326</v>
      </c>
      <c r="B930" s="45">
        <v>1382.9405790000001</v>
      </c>
    </row>
    <row r="931" spans="1:2">
      <c r="A931" s="44">
        <v>43327</v>
      </c>
      <c r="B931" s="45">
        <v>1361.6815779999999</v>
      </c>
    </row>
    <row r="932" spans="1:2">
      <c r="A932" s="44">
        <v>43328</v>
      </c>
      <c r="B932" s="45">
        <v>1377.1726900000001</v>
      </c>
    </row>
    <row r="933" spans="1:2">
      <c r="A933" s="44">
        <v>43329</v>
      </c>
      <c r="B933" s="45">
        <v>1385.737386</v>
      </c>
    </row>
    <row r="934" spans="1:2">
      <c r="A934" s="44">
        <v>43332</v>
      </c>
      <c r="B934" s="45">
        <v>1398.132269</v>
      </c>
    </row>
    <row r="935" spans="1:2">
      <c r="A935" s="44">
        <v>43333</v>
      </c>
      <c r="B935" s="45">
        <v>1425.6250849999999</v>
      </c>
    </row>
    <row r="936" spans="1:2">
      <c r="A936" s="44">
        <v>43334</v>
      </c>
      <c r="B936" s="45">
        <v>1412.915086</v>
      </c>
    </row>
    <row r="937" spans="1:2">
      <c r="A937" s="44">
        <v>43335</v>
      </c>
      <c r="B937" s="45">
        <v>1396.032919</v>
      </c>
    </row>
    <row r="938" spans="1:2">
      <c r="A938" s="44">
        <v>43336</v>
      </c>
      <c r="B938" s="45">
        <v>1401.5492630000001</v>
      </c>
    </row>
    <row r="939" spans="1:2">
      <c r="A939" s="44">
        <v>43339</v>
      </c>
      <c r="B939" s="45">
        <v>1416.724594</v>
      </c>
    </row>
    <row r="940" spans="1:2">
      <c r="A940" s="44">
        <v>43340</v>
      </c>
      <c r="B940" s="45">
        <v>1408.3894359999999</v>
      </c>
    </row>
    <row r="941" spans="1:2">
      <c r="A941" s="44">
        <v>43341</v>
      </c>
      <c r="B941" s="45">
        <v>1403.0373979999999</v>
      </c>
    </row>
    <row r="942" spans="1:2">
      <c r="A942" s="44">
        <v>43342</v>
      </c>
      <c r="B942" s="45">
        <v>1380.51594</v>
      </c>
    </row>
    <row r="943" spans="1:2">
      <c r="A943" s="44">
        <v>43343</v>
      </c>
      <c r="B943" s="45">
        <v>1390.2791910000001</v>
      </c>
    </row>
    <row r="944" spans="1:2">
      <c r="A944" s="44">
        <v>43347</v>
      </c>
      <c r="B944" s="45">
        <v>1384.3893499999999</v>
      </c>
    </row>
    <row r="945" spans="1:2">
      <c r="A945" s="44">
        <v>43348</v>
      </c>
      <c r="B945" s="45">
        <v>1373.305797</v>
      </c>
    </row>
    <row r="946" spans="1:2">
      <c r="A946" s="44">
        <v>43349</v>
      </c>
      <c r="B946" s="45">
        <v>1364.426189</v>
      </c>
    </row>
    <row r="947" spans="1:2">
      <c r="A947" s="44">
        <v>43350</v>
      </c>
      <c r="B947" s="45">
        <v>1340.595599</v>
      </c>
    </row>
    <row r="948" spans="1:2">
      <c r="A948" s="44">
        <v>43353</v>
      </c>
      <c r="B948" s="45">
        <v>1352.6153240000001</v>
      </c>
    </row>
    <row r="949" spans="1:2">
      <c r="A949" s="44">
        <v>43354</v>
      </c>
      <c r="B949" s="45">
        <v>1333.9295729999999</v>
      </c>
    </row>
    <row r="950" spans="1:2">
      <c r="A950" s="44">
        <v>43355</v>
      </c>
      <c r="B950" s="45">
        <v>1339.4632730000001</v>
      </c>
    </row>
    <row r="951" spans="1:2">
      <c r="A951" s="44">
        <v>43356</v>
      </c>
      <c r="B951" s="45">
        <v>1351.4721589999999</v>
      </c>
    </row>
    <row r="952" spans="1:2">
      <c r="A952" s="44">
        <v>43357</v>
      </c>
      <c r="B952" s="45">
        <v>1392.571578</v>
      </c>
    </row>
    <row r="953" spans="1:2">
      <c r="A953" s="44">
        <v>43360</v>
      </c>
      <c r="B953" s="45">
        <v>1398.265263</v>
      </c>
    </row>
    <row r="954" spans="1:2">
      <c r="A954" s="44">
        <v>43361</v>
      </c>
      <c r="B954" s="45">
        <v>1404.6260139999999</v>
      </c>
    </row>
    <row r="955" spans="1:2">
      <c r="A955" s="44">
        <v>43362</v>
      </c>
      <c r="B955" s="45">
        <v>1389.4927049999999</v>
      </c>
    </row>
    <row r="956" spans="1:2">
      <c r="A956" s="44">
        <v>43363</v>
      </c>
      <c r="B956" s="45">
        <v>1382.932272</v>
      </c>
    </row>
    <row r="957" spans="1:2">
      <c r="A957" s="44">
        <v>43364</v>
      </c>
      <c r="B957" s="45">
        <v>1397.9124449999999</v>
      </c>
    </row>
    <row r="958" spans="1:2">
      <c r="A958" s="44">
        <v>43367</v>
      </c>
      <c r="B958" s="45">
        <v>1384.954907</v>
      </c>
    </row>
    <row r="959" spans="1:2">
      <c r="A959" s="44">
        <v>43368</v>
      </c>
      <c r="B959" s="45">
        <v>1398.8209810000001</v>
      </c>
    </row>
    <row r="960" spans="1:2">
      <c r="A960" s="44">
        <v>43369</v>
      </c>
      <c r="B960" s="45">
        <v>1402.723264</v>
      </c>
    </row>
    <row r="961" spans="1:2">
      <c r="A961" s="44">
        <v>43370</v>
      </c>
      <c r="B961" s="45">
        <v>1404.785631</v>
      </c>
    </row>
    <row r="962" spans="1:2">
      <c r="A962" s="44">
        <v>43371</v>
      </c>
      <c r="B962" s="45">
        <v>1408.8238799999999</v>
      </c>
    </row>
    <row r="963" spans="1:2">
      <c r="A963" s="44">
        <v>43374</v>
      </c>
      <c r="B963" s="45">
        <v>1417.3086920000001</v>
      </c>
    </row>
    <row r="964" spans="1:2">
      <c r="A964" s="44">
        <v>43375</v>
      </c>
      <c r="B964" s="45">
        <v>1415.2944890000001</v>
      </c>
    </row>
    <row r="965" spans="1:2">
      <c r="A965" s="44">
        <v>43376</v>
      </c>
      <c r="B965" s="45">
        <v>1435.345873</v>
      </c>
    </row>
    <row r="966" spans="1:2">
      <c r="A966" s="44">
        <v>43377</v>
      </c>
      <c r="B966" s="45">
        <v>1428.759986</v>
      </c>
    </row>
    <row r="967" spans="1:2">
      <c r="A967" s="44">
        <v>43378</v>
      </c>
      <c r="B967" s="45">
        <v>1440.8624689999999</v>
      </c>
    </row>
    <row r="968" spans="1:2">
      <c r="A968" s="44">
        <v>43381</v>
      </c>
      <c r="B968" s="45">
        <v>1438.4290020000001</v>
      </c>
    </row>
    <row r="969" spans="1:2">
      <c r="A969" s="44">
        <v>43382</v>
      </c>
      <c r="B969" s="45">
        <v>1428.467633</v>
      </c>
    </row>
    <row r="970" spans="1:2">
      <c r="A970" s="44">
        <v>43383</v>
      </c>
      <c r="B970" s="45">
        <v>1358.3019469999999</v>
      </c>
    </row>
    <row r="971" spans="1:2">
      <c r="A971" s="44">
        <v>43384</v>
      </c>
      <c r="B971" s="45">
        <v>1293.0985700000001</v>
      </c>
    </row>
    <row r="972" spans="1:2">
      <c r="A972" s="44">
        <v>43385</v>
      </c>
      <c r="B972" s="45">
        <v>1279.7764030000001</v>
      </c>
    </row>
    <row r="973" spans="1:2">
      <c r="A973" s="44">
        <v>43388</v>
      </c>
      <c r="B973" s="45">
        <v>1314.588608</v>
      </c>
    </row>
    <row r="974" spans="1:2">
      <c r="A974" s="44">
        <v>43389</v>
      </c>
      <c r="B974" s="45">
        <v>1326.0066870000001</v>
      </c>
    </row>
    <row r="975" spans="1:2">
      <c r="A975" s="44">
        <v>43390</v>
      </c>
      <c r="B975" s="45">
        <v>1308.9312600000001</v>
      </c>
    </row>
    <row r="976" spans="1:2">
      <c r="A976" s="44">
        <v>43391</v>
      </c>
      <c r="B976" s="45">
        <v>1290.0559740000001</v>
      </c>
    </row>
    <row r="977" spans="1:2">
      <c r="A977" s="44">
        <v>43392</v>
      </c>
      <c r="B977" s="45">
        <v>1290.5428260000001</v>
      </c>
    </row>
    <row r="978" spans="1:2">
      <c r="A978" s="44">
        <v>43395</v>
      </c>
      <c r="B978" s="45">
        <v>1294.8884310000001</v>
      </c>
    </row>
    <row r="979" spans="1:2">
      <c r="A979" s="44">
        <v>43396</v>
      </c>
      <c r="B979" s="45">
        <v>1266.737441</v>
      </c>
    </row>
    <row r="980" spans="1:2">
      <c r="A980" s="44">
        <v>43397</v>
      </c>
      <c r="B980" s="45">
        <v>1202.8791329999999</v>
      </c>
    </row>
    <row r="981" spans="1:2">
      <c r="A981" s="44">
        <v>43398</v>
      </c>
      <c r="B981" s="45">
        <v>1201.6526590000001</v>
      </c>
    </row>
    <row r="982" spans="1:2">
      <c r="A982" s="44">
        <v>43399</v>
      </c>
      <c r="B982" s="45">
        <v>1212.3099540000001</v>
      </c>
    </row>
    <row r="983" spans="1:2">
      <c r="A983" s="44">
        <v>43402</v>
      </c>
      <c r="B983" s="45">
        <v>1153.910392</v>
      </c>
    </row>
    <row r="984" spans="1:2">
      <c r="A984" s="44">
        <v>43403</v>
      </c>
      <c r="B984" s="45">
        <v>1197.5995620000001</v>
      </c>
    </row>
    <row r="985" spans="1:2">
      <c r="A985" s="44">
        <v>43404</v>
      </c>
      <c r="B985" s="45">
        <v>1211.294985</v>
      </c>
    </row>
    <row r="986" spans="1:2">
      <c r="A986" s="44">
        <v>43405</v>
      </c>
      <c r="B986" s="45">
        <v>1239.9876240000001</v>
      </c>
    </row>
    <row r="987" spans="1:2">
      <c r="A987" s="44">
        <v>43406</v>
      </c>
      <c r="B987" s="45">
        <v>1230.401302</v>
      </c>
    </row>
    <row r="988" spans="1:2">
      <c r="A988" s="44">
        <v>43409</v>
      </c>
      <c r="B988" s="45">
        <v>1251.131406</v>
      </c>
    </row>
    <row r="989" spans="1:2">
      <c r="A989" s="44">
        <v>43410</v>
      </c>
      <c r="B989" s="45">
        <v>1268.221783</v>
      </c>
    </row>
    <row r="990" spans="1:2">
      <c r="A990" s="44">
        <v>43411</v>
      </c>
      <c r="B990" s="45">
        <v>1299.7553089999999</v>
      </c>
    </row>
    <row r="991" spans="1:2">
      <c r="A991" s="44">
        <v>43412</v>
      </c>
      <c r="B991" s="45">
        <v>1243.2837750000001</v>
      </c>
    </row>
    <row r="992" spans="1:2">
      <c r="A992" s="44">
        <v>43413</v>
      </c>
      <c r="B992" s="45">
        <v>1252.4587300000001</v>
      </c>
    </row>
    <row r="993" spans="1:2">
      <c r="A993" s="44">
        <v>43416</v>
      </c>
      <c r="B993" s="45">
        <v>1206.5135339999999</v>
      </c>
    </row>
    <row r="994" spans="1:2">
      <c r="A994" s="44">
        <v>43417</v>
      </c>
      <c r="B994" s="45">
        <v>1203.8484060000001</v>
      </c>
    </row>
    <row r="995" spans="1:2">
      <c r="A995" s="44">
        <v>43418</v>
      </c>
      <c r="B995" s="45">
        <v>1207.410173</v>
      </c>
    </row>
    <row r="996" spans="1:2">
      <c r="A996" s="44">
        <v>43419</v>
      </c>
      <c r="B996" s="45">
        <v>1218.1540090000001</v>
      </c>
    </row>
    <row r="997" spans="1:2">
      <c r="A997" s="44">
        <v>43420</v>
      </c>
      <c r="B997" s="45">
        <v>1224.3624279999999</v>
      </c>
    </row>
    <row r="998" spans="1:2">
      <c r="A998" s="44">
        <v>43423</v>
      </c>
      <c r="B998" s="45">
        <v>1200.5585140000001</v>
      </c>
    </row>
    <row r="999" spans="1:2">
      <c r="A999" s="44">
        <v>43424</v>
      </c>
      <c r="B999" s="45">
        <v>1174.2756569999999</v>
      </c>
    </row>
    <row r="1000" spans="1:2">
      <c r="A1000" s="44">
        <v>43425</v>
      </c>
      <c r="B1000" s="45">
        <v>1184.3458800000001</v>
      </c>
    </row>
    <row r="1001" spans="1:2">
      <c r="A1001" s="44">
        <v>43427</v>
      </c>
      <c r="B1001" s="45">
        <v>1175.8697030000001</v>
      </c>
    </row>
    <row r="1002" spans="1:2">
      <c r="A1002" s="44">
        <v>43430</v>
      </c>
      <c r="B1002" s="45">
        <v>1192.637354</v>
      </c>
    </row>
    <row r="1003" spans="1:2">
      <c r="A1003" s="44">
        <v>43431</v>
      </c>
      <c r="B1003" s="45">
        <v>1157.33698</v>
      </c>
    </row>
    <row r="1004" spans="1:2">
      <c r="A1004" s="44">
        <v>43432</v>
      </c>
      <c r="B1004" s="45">
        <v>1207.9256069999999</v>
      </c>
    </row>
    <row r="1005" spans="1:2">
      <c r="A1005" s="44">
        <v>43433</v>
      </c>
      <c r="B1005" s="45">
        <v>1219.3905339999999</v>
      </c>
    </row>
    <row r="1006" spans="1:2">
      <c r="A1006" s="44">
        <v>43434</v>
      </c>
      <c r="B1006" s="45">
        <v>1223.1841730000001</v>
      </c>
    </row>
    <row r="1007" spans="1:2">
      <c r="A1007" s="44">
        <v>43437</v>
      </c>
      <c r="B1007" s="45">
        <v>1222.5943600000001</v>
      </c>
    </row>
    <row r="1008" spans="1:2">
      <c r="A1008" s="44">
        <v>43438</v>
      </c>
      <c r="B1008" s="45">
        <v>1175.015324</v>
      </c>
    </row>
    <row r="1009" spans="1:2">
      <c r="A1009" s="44">
        <v>43440</v>
      </c>
      <c r="B1009" s="45">
        <v>1165.4792210000001</v>
      </c>
    </row>
    <row r="1010" spans="1:2">
      <c r="A1010" s="44">
        <v>43441</v>
      </c>
      <c r="B1010" s="45">
        <v>1142.0816219999999</v>
      </c>
    </row>
    <row r="1011" spans="1:2">
      <c r="A1011" s="44">
        <v>43444</v>
      </c>
      <c r="B1011" s="45">
        <v>1135.647334</v>
      </c>
    </row>
    <row r="1012" spans="1:2">
      <c r="A1012" s="44">
        <v>43445</v>
      </c>
      <c r="B1012" s="45">
        <v>1146.190092</v>
      </c>
    </row>
    <row r="1013" spans="1:2">
      <c r="A1013" s="44">
        <v>43446</v>
      </c>
      <c r="B1013" s="45">
        <v>1160.1984990000001</v>
      </c>
    </row>
    <row r="1014" spans="1:2">
      <c r="A1014" s="44">
        <v>43447</v>
      </c>
      <c r="B1014" s="45">
        <v>1135.61412</v>
      </c>
    </row>
    <row r="1015" spans="1:2">
      <c r="A1015" s="44">
        <v>43448</v>
      </c>
      <c r="B1015" s="45">
        <v>1119.2369389999999</v>
      </c>
    </row>
    <row r="1016" spans="1:2">
      <c r="A1016" s="44">
        <v>43451</v>
      </c>
      <c r="B1016" s="45">
        <v>1105.2058979999999</v>
      </c>
    </row>
    <row r="1017" spans="1:2">
      <c r="A1017" s="44">
        <v>43452</v>
      </c>
      <c r="B1017" s="45">
        <v>1095.255795</v>
      </c>
    </row>
    <row r="1018" spans="1:2">
      <c r="A1018" s="44">
        <v>43453</v>
      </c>
      <c r="B1018" s="45">
        <v>1058.8698099999999</v>
      </c>
    </row>
    <row r="1019" spans="1:2">
      <c r="A1019" s="44">
        <v>43454</v>
      </c>
      <c r="B1019" s="45">
        <v>1042.426146</v>
      </c>
    </row>
    <row r="1020" spans="1:2">
      <c r="A1020" s="44">
        <v>43455</v>
      </c>
      <c r="B1020" s="45">
        <v>1012.227052</v>
      </c>
    </row>
    <row r="1021" spans="1:2">
      <c r="A1021" s="44">
        <v>43458</v>
      </c>
      <c r="B1021" s="45">
        <v>1003.654438</v>
      </c>
    </row>
    <row r="1022" spans="1:2">
      <c r="A1022" s="44">
        <v>43460</v>
      </c>
      <c r="B1022" s="45">
        <v>1053.236566</v>
      </c>
    </row>
    <row r="1023" spans="1:2">
      <c r="A1023" s="44">
        <v>43461</v>
      </c>
      <c r="B1023" s="45">
        <v>1064.7270779999999</v>
      </c>
    </row>
    <row r="1024" spans="1:2">
      <c r="A1024" s="44">
        <v>43462</v>
      </c>
      <c r="B1024" s="45">
        <v>1067.0633210000001</v>
      </c>
    </row>
    <row r="1025" spans="1:2">
      <c r="A1025" s="44">
        <v>43465</v>
      </c>
      <c r="B1025" s="45">
        <v>1079.9064760000001</v>
      </c>
    </row>
    <row r="1026" spans="1:2">
      <c r="A1026" s="44">
        <v>43467</v>
      </c>
      <c r="B1026" s="45">
        <v>1091.6371750000001</v>
      </c>
    </row>
    <row r="1027" spans="1:2">
      <c r="A1027" s="44">
        <v>43468</v>
      </c>
      <c r="B1027" s="45">
        <v>1070.2995209999999</v>
      </c>
    </row>
    <row r="1028" spans="1:2">
      <c r="A1028" s="44">
        <v>43469</v>
      </c>
      <c r="B1028" s="45">
        <v>1099.312044</v>
      </c>
    </row>
    <row r="1029" spans="1:2">
      <c r="A1029" s="44">
        <v>43472</v>
      </c>
      <c r="B1029" s="45">
        <v>1105.694011</v>
      </c>
    </row>
    <row r="1030" spans="1:2">
      <c r="A1030" s="44">
        <v>43473</v>
      </c>
      <c r="B1030" s="45">
        <v>1100.776018</v>
      </c>
    </row>
    <row r="1031" spans="1:2">
      <c r="A1031" s="44">
        <v>43474</v>
      </c>
      <c r="B1031" s="45">
        <v>1101.998855</v>
      </c>
    </row>
    <row r="1032" spans="1:2">
      <c r="A1032" s="44">
        <v>43475</v>
      </c>
      <c r="B1032" s="45">
        <v>1095.3771220000001</v>
      </c>
    </row>
    <row r="1033" spans="1:2">
      <c r="A1033" s="44">
        <v>43476</v>
      </c>
      <c r="B1033" s="45">
        <v>1099.888379</v>
      </c>
    </row>
    <row r="1034" spans="1:2">
      <c r="A1034" s="44">
        <v>43479</v>
      </c>
      <c r="B1034" s="45">
        <v>1102.2561020000001</v>
      </c>
    </row>
    <row r="1035" spans="1:2">
      <c r="A1035" s="44">
        <v>43480</v>
      </c>
      <c r="B1035" s="45">
        <v>1105.5950519999999</v>
      </c>
    </row>
    <row r="1036" spans="1:2">
      <c r="A1036" s="44">
        <v>43481</v>
      </c>
      <c r="B1036" s="45">
        <v>1099.079962</v>
      </c>
    </row>
    <row r="1037" spans="1:2">
      <c r="A1037" s="44">
        <v>43482</v>
      </c>
      <c r="B1037" s="45">
        <v>1110.5224659999999</v>
      </c>
    </row>
    <row r="1038" spans="1:2">
      <c r="A1038" s="44">
        <v>43483</v>
      </c>
      <c r="B1038" s="45">
        <v>1132.934728</v>
      </c>
    </row>
    <row r="1039" spans="1:2">
      <c r="A1039" s="44">
        <v>43487</v>
      </c>
      <c r="B1039" s="45">
        <v>1107.2653680000001</v>
      </c>
    </row>
    <row r="1040" spans="1:2">
      <c r="A1040" s="44">
        <v>43488</v>
      </c>
      <c r="B1040" s="45">
        <v>1105.836135</v>
      </c>
    </row>
    <row r="1041" spans="1:2">
      <c r="A1041" s="44">
        <v>43489</v>
      </c>
      <c r="B1041" s="45">
        <v>1113.379882</v>
      </c>
    </row>
    <row r="1042" spans="1:2">
      <c r="A1042" s="44">
        <v>43490</v>
      </c>
      <c r="B1042" s="45">
        <v>1131.827589</v>
      </c>
    </row>
    <row r="1043" spans="1:2">
      <c r="A1043" s="44">
        <v>43493</v>
      </c>
      <c r="B1043" s="45">
        <v>1141.6587320000001</v>
      </c>
    </row>
    <row r="1044" spans="1:2">
      <c r="A1044" s="44">
        <v>43494</v>
      </c>
      <c r="B1044" s="45">
        <v>1159.7570780000001</v>
      </c>
    </row>
    <row r="1045" spans="1:2">
      <c r="A1045" s="44">
        <v>43495</v>
      </c>
      <c r="B1045" s="45">
        <v>1171.3551279999999</v>
      </c>
    </row>
    <row r="1046" spans="1:2">
      <c r="A1046" s="44">
        <v>43496</v>
      </c>
      <c r="B1046" s="45">
        <v>1181.1923200000001</v>
      </c>
    </row>
    <row r="1047" spans="1:2">
      <c r="A1047" s="44">
        <v>43497</v>
      </c>
      <c r="B1047" s="45">
        <v>1175.7138359999999</v>
      </c>
    </row>
    <row r="1048" spans="1:2">
      <c r="A1048" s="44">
        <v>43500</v>
      </c>
      <c r="B1048" s="45">
        <v>1196.490998</v>
      </c>
    </row>
    <row r="1049" spans="1:2">
      <c r="A1049" s="44">
        <v>43501</v>
      </c>
      <c r="B1049" s="45">
        <v>1203.016615</v>
      </c>
    </row>
    <row r="1050" spans="1:2">
      <c r="A1050" s="44">
        <v>43502</v>
      </c>
      <c r="B1050" s="45">
        <v>1199.514013</v>
      </c>
    </row>
    <row r="1051" spans="1:2">
      <c r="A1051" s="44">
        <v>43503</v>
      </c>
      <c r="B1051" s="45">
        <v>1187.4326920000001</v>
      </c>
    </row>
    <row r="1052" spans="1:2">
      <c r="A1052" s="44">
        <v>43504</v>
      </c>
      <c r="B1052" s="45">
        <v>1186.6596460000001</v>
      </c>
    </row>
    <row r="1053" spans="1:2">
      <c r="A1053" s="44">
        <v>43507</v>
      </c>
      <c r="B1053" s="45">
        <v>1192.0970199999999</v>
      </c>
    </row>
    <row r="1054" spans="1:2">
      <c r="A1054" s="44">
        <v>43508</v>
      </c>
      <c r="B1054" s="45">
        <v>1216.9720159999999</v>
      </c>
    </row>
    <row r="1055" spans="1:2">
      <c r="A1055" s="44">
        <v>43509</v>
      </c>
      <c r="B1055" s="45">
        <v>1218.449468</v>
      </c>
    </row>
    <row r="1056" spans="1:2">
      <c r="A1056" s="44">
        <v>43510</v>
      </c>
      <c r="B1056" s="45">
        <v>1215.0258229999999</v>
      </c>
    </row>
    <row r="1057" spans="1:2">
      <c r="A1057" s="44">
        <v>43511</v>
      </c>
      <c r="B1057" s="45">
        <v>1246.242992</v>
      </c>
    </row>
    <row r="1058" spans="1:2">
      <c r="A1058" s="44">
        <v>43515</v>
      </c>
      <c r="B1058" s="45">
        <v>1236.2358810000001</v>
      </c>
    </row>
    <row r="1059" spans="1:2">
      <c r="A1059" s="44">
        <v>43516</v>
      </c>
      <c r="B1059" s="45">
        <v>1256.298266</v>
      </c>
    </row>
    <row r="1060" spans="1:2">
      <c r="A1060" s="44">
        <v>43517</v>
      </c>
      <c r="B1060" s="45">
        <v>1237.8619799999999</v>
      </c>
    </row>
    <row r="1061" spans="1:2">
      <c r="A1061" s="44">
        <v>43518</v>
      </c>
      <c r="B1061" s="45">
        <v>1240.5042100000001</v>
      </c>
    </row>
    <row r="1062" spans="1:2">
      <c r="A1062" s="44">
        <v>43521</v>
      </c>
      <c r="B1062" s="45">
        <v>1221.65524</v>
      </c>
    </row>
    <row r="1063" spans="1:2">
      <c r="A1063" s="44">
        <v>43522</v>
      </c>
      <c r="B1063" s="45">
        <v>1207.919183</v>
      </c>
    </row>
    <row r="1064" spans="1:2">
      <c r="A1064" s="44">
        <v>43523</v>
      </c>
      <c r="B1064" s="45">
        <v>1199.3646249999999</v>
      </c>
    </row>
    <row r="1065" spans="1:2">
      <c r="A1065" s="44">
        <v>43524</v>
      </c>
      <c r="B1065" s="45">
        <v>1188.8143930000001</v>
      </c>
    </row>
    <row r="1066" spans="1:2">
      <c r="A1066" s="44">
        <v>43525</v>
      </c>
      <c r="B1066" s="45">
        <v>1190.954191</v>
      </c>
    </row>
    <row r="1067" spans="1:2">
      <c r="A1067" s="44">
        <v>43528</v>
      </c>
      <c r="B1067" s="45">
        <v>1178.9344020000001</v>
      </c>
    </row>
    <row r="1068" spans="1:2">
      <c r="A1068" s="44">
        <v>43529</v>
      </c>
      <c r="B1068" s="45">
        <v>1174.117634</v>
      </c>
    </row>
    <row r="1069" spans="1:2">
      <c r="A1069" s="44">
        <v>43530</v>
      </c>
      <c r="B1069" s="45">
        <v>1163.425489</v>
      </c>
    </row>
    <row r="1070" spans="1:2">
      <c r="A1070" s="44">
        <v>43531</v>
      </c>
      <c r="B1070" s="45">
        <v>1145.4652639999999</v>
      </c>
    </row>
    <row r="1071" spans="1:2">
      <c r="A1071" s="44">
        <v>43532</v>
      </c>
      <c r="B1071" s="45">
        <v>1137.5673670000001</v>
      </c>
    </row>
    <row r="1072" spans="1:2">
      <c r="A1072" s="44">
        <v>43535</v>
      </c>
      <c r="B1072" s="45">
        <v>1146.9034979999999</v>
      </c>
    </row>
    <row r="1073" spans="1:2">
      <c r="A1073" s="44">
        <v>43536</v>
      </c>
      <c r="B1073" s="45">
        <v>1163.349794</v>
      </c>
    </row>
    <row r="1074" spans="1:2">
      <c r="A1074" s="44">
        <v>43537</v>
      </c>
      <c r="B1074" s="45">
        <v>1178.208048</v>
      </c>
    </row>
    <row r="1075" spans="1:2">
      <c r="A1075" s="44">
        <v>43538</v>
      </c>
      <c r="B1075" s="45">
        <v>1173.7095830000001</v>
      </c>
    </row>
    <row r="1076" spans="1:2">
      <c r="A1076" s="44">
        <v>43539</v>
      </c>
      <c r="B1076" s="45">
        <v>1167.832204</v>
      </c>
    </row>
    <row r="1077" spans="1:2">
      <c r="A1077" s="44">
        <v>43542</v>
      </c>
      <c r="B1077" s="45">
        <v>1183.895505</v>
      </c>
    </row>
    <row r="1078" spans="1:2">
      <c r="A1078" s="44">
        <v>43543</v>
      </c>
      <c r="B1078" s="45">
        <v>1180.2672540000001</v>
      </c>
    </row>
    <row r="1079" spans="1:2">
      <c r="A1079" s="44">
        <v>43544</v>
      </c>
      <c r="B1079" s="45">
        <v>1180.477333</v>
      </c>
    </row>
    <row r="1080" spans="1:2">
      <c r="A1080" s="44">
        <v>43545</v>
      </c>
      <c r="B1080" s="45">
        <v>1194.4459469999999</v>
      </c>
    </row>
    <row r="1081" spans="1:2">
      <c r="A1081" s="44">
        <v>43546</v>
      </c>
      <c r="B1081" s="45">
        <v>1170.2467200000001</v>
      </c>
    </row>
    <row r="1082" spans="1:2">
      <c r="A1082" s="44">
        <v>43549</v>
      </c>
      <c r="B1082" s="45">
        <v>1168.7842720000001</v>
      </c>
    </row>
    <row r="1083" spans="1:2">
      <c r="A1083" s="44">
        <v>43550</v>
      </c>
      <c r="B1083" s="45">
        <v>1175.6134520000001</v>
      </c>
    </row>
    <row r="1084" spans="1:2">
      <c r="A1084" s="44">
        <v>43551</v>
      </c>
      <c r="B1084" s="45">
        <v>1177.9795939999999</v>
      </c>
    </row>
    <row r="1085" spans="1:2">
      <c r="A1085" s="44">
        <v>43552</v>
      </c>
      <c r="B1085" s="45">
        <v>1185.9127060000001</v>
      </c>
    </row>
    <row r="1086" spans="1:2">
      <c r="A1086" s="44">
        <v>43553</v>
      </c>
      <c r="B1086" s="45">
        <v>1185.1025520000001</v>
      </c>
    </row>
    <row r="1087" spans="1:2">
      <c r="A1087" s="44">
        <v>43556</v>
      </c>
      <c r="B1087" s="45">
        <v>1214.389582</v>
      </c>
    </row>
    <row r="1088" spans="1:2">
      <c r="A1088" s="44">
        <v>43557</v>
      </c>
      <c r="B1088" s="45">
        <v>1201.5719570000001</v>
      </c>
    </row>
    <row r="1089" spans="1:2">
      <c r="A1089" s="44">
        <v>43558</v>
      </c>
      <c r="B1089" s="45">
        <v>1189.345196</v>
      </c>
    </row>
    <row r="1090" spans="1:2">
      <c r="A1090" s="44">
        <v>43559</v>
      </c>
      <c r="B1090" s="45">
        <v>1197.1966649999999</v>
      </c>
    </row>
    <row r="1091" spans="1:2">
      <c r="A1091" s="44">
        <v>43560</v>
      </c>
      <c r="B1091" s="45">
        <v>1218.082682</v>
      </c>
    </row>
    <row r="1092" spans="1:2">
      <c r="A1092" s="44">
        <v>43563</v>
      </c>
      <c r="B1092" s="45">
        <v>1222.7329560000001</v>
      </c>
    </row>
    <row r="1093" spans="1:2">
      <c r="A1093" s="44">
        <v>43564</v>
      </c>
      <c r="B1093" s="45">
        <v>1210.3621250000001</v>
      </c>
    </row>
    <row r="1094" spans="1:2">
      <c r="A1094" s="44">
        <v>43565</v>
      </c>
      <c r="B1094" s="45">
        <v>1216.28298</v>
      </c>
    </row>
    <row r="1095" spans="1:2">
      <c r="A1095" s="44">
        <v>43566</v>
      </c>
      <c r="B1095" s="45">
        <v>1241.0467000000001</v>
      </c>
    </row>
    <row r="1096" spans="1:2">
      <c r="A1096" s="44">
        <v>43567</v>
      </c>
      <c r="B1096" s="45">
        <v>1245.542113</v>
      </c>
    </row>
    <row r="1097" spans="1:2">
      <c r="A1097" s="44">
        <v>43570</v>
      </c>
      <c r="B1097" s="45">
        <v>1244.1203539999999</v>
      </c>
    </row>
    <row r="1098" spans="1:2">
      <c r="A1098" s="44">
        <v>43571</v>
      </c>
      <c r="B1098" s="45">
        <v>1259.828135</v>
      </c>
    </row>
    <row r="1099" spans="1:2">
      <c r="A1099" s="44">
        <v>43572</v>
      </c>
      <c r="B1099" s="45">
        <v>1254.6386869999999</v>
      </c>
    </row>
    <row r="1100" spans="1:2">
      <c r="A1100" s="44">
        <v>43573</v>
      </c>
      <c r="B1100" s="45">
        <v>1260.3131960000001</v>
      </c>
    </row>
    <row r="1101" spans="1:2">
      <c r="A1101" s="44">
        <v>43577</v>
      </c>
      <c r="B1101" s="45">
        <v>1255.4310499999999</v>
      </c>
    </row>
    <row r="1102" spans="1:2">
      <c r="A1102" s="44">
        <v>43578</v>
      </c>
      <c r="B1102" s="45">
        <v>1285.9108630000001</v>
      </c>
    </row>
    <row r="1103" spans="1:2">
      <c r="A1103" s="44">
        <v>43579</v>
      </c>
      <c r="B1103" s="45">
        <v>1288.773068</v>
      </c>
    </row>
    <row r="1104" spans="1:2">
      <c r="A1104" s="44">
        <v>43580</v>
      </c>
      <c r="B1104" s="45">
        <v>1274.8027179999999</v>
      </c>
    </row>
    <row r="1105" spans="1:2">
      <c r="A1105" s="44">
        <v>43581</v>
      </c>
      <c r="B1105" s="45">
        <v>1270.932278</v>
      </c>
    </row>
    <row r="1106" spans="1:2">
      <c r="A1106" s="44">
        <v>43584</v>
      </c>
      <c r="B1106" s="45">
        <v>1271.341435</v>
      </c>
    </row>
    <row r="1107" spans="1:2">
      <c r="A1107" s="44">
        <v>43585</v>
      </c>
      <c r="B1107" s="45">
        <v>1278.533189</v>
      </c>
    </row>
    <row r="1108" spans="1:2">
      <c r="A1108" s="44">
        <v>43586</v>
      </c>
      <c r="B1108" s="45">
        <v>1261.868974</v>
      </c>
    </row>
    <row r="1109" spans="1:2">
      <c r="A1109" s="44">
        <v>43587</v>
      </c>
      <c r="B1109" s="45">
        <v>1222.270839</v>
      </c>
    </row>
    <row r="1110" spans="1:2">
      <c r="A1110" s="44">
        <v>43588</v>
      </c>
      <c r="B1110" s="45">
        <v>1255.1717470000001</v>
      </c>
    </row>
    <row r="1111" spans="1:2">
      <c r="A1111" s="44">
        <v>43591</v>
      </c>
      <c r="B1111" s="45">
        <v>1251.2544600000001</v>
      </c>
    </row>
    <row r="1112" spans="1:2">
      <c r="A1112" s="44">
        <v>43592</v>
      </c>
      <c r="B1112" s="45">
        <v>1222.6043560000001</v>
      </c>
    </row>
    <row r="1113" spans="1:2">
      <c r="A1113" s="44">
        <v>43593</v>
      </c>
      <c r="B1113" s="45">
        <v>1227.065814</v>
      </c>
    </row>
    <row r="1114" spans="1:2">
      <c r="A1114" s="44">
        <v>43594</v>
      </c>
      <c r="B1114" s="45">
        <v>1227.232573</v>
      </c>
    </row>
    <row r="1115" spans="1:2">
      <c r="A1115" s="44">
        <v>43595</v>
      </c>
      <c r="B1115" s="45">
        <v>1232.386385</v>
      </c>
    </row>
    <row r="1116" spans="1:2">
      <c r="A1116" s="44">
        <v>43598</v>
      </c>
      <c r="B1116" s="45">
        <v>1201.7121810000001</v>
      </c>
    </row>
    <row r="1117" spans="1:2">
      <c r="A1117" s="44">
        <v>43599</v>
      </c>
      <c r="B1117" s="45">
        <v>1218.668118</v>
      </c>
    </row>
    <row r="1118" spans="1:2">
      <c r="A1118" s="44">
        <v>43600</v>
      </c>
      <c r="B1118" s="45">
        <v>1218.5825279999999</v>
      </c>
    </row>
    <row r="1119" spans="1:2">
      <c r="A1119" s="44">
        <v>43601</v>
      </c>
      <c r="B1119" s="45">
        <v>1242.665581</v>
      </c>
    </row>
    <row r="1120" spans="1:2">
      <c r="A1120" s="44">
        <v>43602</v>
      </c>
      <c r="B1120" s="45">
        <v>1232.7554829999999</v>
      </c>
    </row>
    <row r="1121" spans="1:2">
      <c r="A1121" s="44">
        <v>43605</v>
      </c>
      <c r="B1121" s="45">
        <v>1246.09428</v>
      </c>
    </row>
    <row r="1122" spans="1:2">
      <c r="A1122" s="44">
        <v>43606</v>
      </c>
      <c r="B1122" s="45">
        <v>1261.7921650000001</v>
      </c>
    </row>
    <row r="1123" spans="1:2">
      <c r="A1123" s="44">
        <v>43607</v>
      </c>
      <c r="B1123" s="45">
        <v>1248.1029550000001</v>
      </c>
    </row>
    <row r="1124" spans="1:2">
      <c r="A1124" s="44">
        <v>43608</v>
      </c>
      <c r="B1124" s="45">
        <v>1204.7637769999999</v>
      </c>
    </row>
    <row r="1125" spans="1:2">
      <c r="A1125" s="44">
        <v>43609</v>
      </c>
      <c r="B1125" s="45">
        <v>1216.3230840000001</v>
      </c>
    </row>
    <row r="1126" spans="1:2">
      <c r="A1126" s="44">
        <v>43613</v>
      </c>
      <c r="B1126" s="45">
        <v>1208.2199519999999</v>
      </c>
    </row>
    <row r="1127" spans="1:2">
      <c r="A1127" s="44">
        <v>43614</v>
      </c>
      <c r="B1127" s="45">
        <v>1202.4431669999999</v>
      </c>
    </row>
    <row r="1128" spans="1:2">
      <c r="A1128" s="44">
        <v>43615</v>
      </c>
      <c r="B1128" s="45">
        <v>1195.5732969999999</v>
      </c>
    </row>
    <row r="1129" spans="1:2">
      <c r="A1129" s="44">
        <v>43616</v>
      </c>
      <c r="B1129" s="45">
        <v>1189.171329</v>
      </c>
    </row>
    <row r="1130" spans="1:2">
      <c r="A1130" s="44">
        <v>43619</v>
      </c>
      <c r="B1130" s="45">
        <v>1201.332766</v>
      </c>
    </row>
    <row r="1131" spans="1:2">
      <c r="A1131" s="44">
        <v>43620</v>
      </c>
      <c r="B1131" s="45">
        <v>1226.5014309999999</v>
      </c>
    </row>
    <row r="1132" spans="1:2">
      <c r="A1132" s="44">
        <v>43621</v>
      </c>
      <c r="B1132" s="45">
        <v>1246.3799529999999</v>
      </c>
    </row>
    <row r="1133" spans="1:2">
      <c r="A1133" s="44">
        <v>43622</v>
      </c>
      <c r="B1133" s="45">
        <v>1241.9886059999999</v>
      </c>
    </row>
    <row r="1134" spans="1:2">
      <c r="A1134" s="44">
        <v>43623</v>
      </c>
      <c r="B1134" s="45">
        <v>1259.54099</v>
      </c>
    </row>
    <row r="1135" spans="1:2">
      <c r="A1135" s="44">
        <v>43626</v>
      </c>
      <c r="B1135" s="45">
        <v>1250.928318</v>
      </c>
    </row>
    <row r="1136" spans="1:2">
      <c r="A1136" s="44">
        <v>43627</v>
      </c>
      <c r="B1136" s="45">
        <v>1226.453213</v>
      </c>
    </row>
    <row r="1137" spans="1:2">
      <c r="A1137" s="44">
        <v>43628</v>
      </c>
      <c r="B1137" s="45">
        <v>1221.7744110000001</v>
      </c>
    </row>
    <row r="1138" spans="1:2">
      <c r="A1138" s="44">
        <v>43629</v>
      </c>
      <c r="B1138" s="45">
        <v>1243.0984309999999</v>
      </c>
    </row>
    <row r="1139" spans="1:2">
      <c r="A1139" s="44">
        <v>43630</v>
      </c>
      <c r="B1139" s="45">
        <v>1236.2153490000001</v>
      </c>
    </row>
    <row r="1140" spans="1:2">
      <c r="A1140" s="44">
        <v>43633</v>
      </c>
      <c r="B1140" s="45">
        <v>1240.29234</v>
      </c>
    </row>
    <row r="1141" spans="1:2">
      <c r="A1141" s="44">
        <v>43634</v>
      </c>
      <c r="B1141" s="45">
        <v>1263.5640800000001</v>
      </c>
    </row>
    <row r="1142" spans="1:2">
      <c r="A1142" s="44">
        <v>43635</v>
      </c>
      <c r="B1142" s="45">
        <v>1276.5973120000001</v>
      </c>
    </row>
    <row r="1143" spans="1:2">
      <c r="A1143" s="44">
        <v>43636</v>
      </c>
      <c r="B1143" s="45">
        <v>1289.9446889999999</v>
      </c>
    </row>
    <row r="1144" spans="1:2">
      <c r="A1144" s="44">
        <v>43637</v>
      </c>
      <c r="B1144" s="45">
        <v>1271.6204190000001</v>
      </c>
    </row>
    <row r="1145" spans="1:2">
      <c r="A1145" s="44">
        <v>43640</v>
      </c>
      <c r="B1145" s="45">
        <v>1253.5630269999999</v>
      </c>
    </row>
    <row r="1146" spans="1:2">
      <c r="A1146" s="44">
        <v>43641</v>
      </c>
      <c r="B1146" s="45">
        <v>1250.9670140000001</v>
      </c>
    </row>
    <row r="1147" spans="1:2">
      <c r="A1147" s="44">
        <v>43642</v>
      </c>
      <c r="B1147" s="45">
        <v>1257.0926850000001</v>
      </c>
    </row>
    <row r="1148" spans="1:2">
      <c r="A1148" s="44">
        <v>43643</v>
      </c>
      <c r="B1148" s="45">
        <v>1263.5408709999999</v>
      </c>
    </row>
    <row r="1149" spans="1:2">
      <c r="A1149" s="44">
        <v>43644</v>
      </c>
      <c r="B1149" s="45">
        <v>1272.393045</v>
      </c>
    </row>
    <row r="1150" spans="1:2">
      <c r="A1150" s="44">
        <v>43647</v>
      </c>
      <c r="B1150" s="45">
        <v>1270.1781169999999</v>
      </c>
    </row>
    <row r="1151" spans="1:2">
      <c r="A1151" s="44">
        <v>43648</v>
      </c>
      <c r="B1151" s="45">
        <v>1282.2064889999999</v>
      </c>
    </row>
    <row r="1152" spans="1:2">
      <c r="A1152" s="44">
        <v>43649</v>
      </c>
      <c r="B1152" s="45">
        <v>1292.837653</v>
      </c>
    </row>
    <row r="1153" spans="1:2">
      <c r="A1153" s="44">
        <v>43651</v>
      </c>
      <c r="B1153" s="45">
        <v>1285.5895929999999</v>
      </c>
    </row>
    <row r="1154" spans="1:2">
      <c r="A1154" s="44">
        <v>43654</v>
      </c>
      <c r="B1154" s="45">
        <v>1270.9808330000001</v>
      </c>
    </row>
    <row r="1155" spans="1:2">
      <c r="A1155" s="44">
        <v>43655</v>
      </c>
      <c r="B1155" s="45">
        <v>1275.1363060000001</v>
      </c>
    </row>
    <row r="1156" spans="1:2">
      <c r="A1156" s="44">
        <v>43656</v>
      </c>
      <c r="B1156" s="45">
        <v>1271.136675</v>
      </c>
    </row>
    <row r="1157" spans="1:2">
      <c r="A1157" s="44">
        <v>43657</v>
      </c>
      <c r="B1157" s="45">
        <v>1277.6866110000001</v>
      </c>
    </row>
    <row r="1158" spans="1:2">
      <c r="A1158" s="44">
        <v>43658</v>
      </c>
      <c r="B1158" s="45">
        <v>1291.301698</v>
      </c>
    </row>
    <row r="1159" spans="1:2">
      <c r="A1159" s="44">
        <v>43661</v>
      </c>
      <c r="B1159" s="45">
        <v>1294.706365</v>
      </c>
    </row>
    <row r="1160" spans="1:2">
      <c r="A1160" s="44">
        <v>43662</v>
      </c>
      <c r="B1160" s="45">
        <v>1306.6168</v>
      </c>
    </row>
    <row r="1161" spans="1:2">
      <c r="A1161" s="44">
        <v>43663</v>
      </c>
      <c r="B1161" s="45">
        <v>1278.7706840000001</v>
      </c>
    </row>
    <row r="1162" spans="1:2">
      <c r="A1162" s="44">
        <v>43664</v>
      </c>
      <c r="B1162" s="45">
        <v>1276.6199549999999</v>
      </c>
    </row>
    <row r="1163" spans="1:2">
      <c r="A1163" s="44">
        <v>43665</v>
      </c>
      <c r="B1163" s="45">
        <v>1274.9962210000001</v>
      </c>
    </row>
    <row r="1164" spans="1:2">
      <c r="A1164" s="44">
        <v>43668</v>
      </c>
      <c r="B1164" s="45">
        <v>1271.7829830000001</v>
      </c>
    </row>
    <row r="1165" spans="1:2">
      <c r="A1165" s="44">
        <v>43669</v>
      </c>
      <c r="B1165" s="45">
        <v>1283.0357059999999</v>
      </c>
    </row>
    <row r="1166" spans="1:2">
      <c r="A1166" s="44">
        <v>43670</v>
      </c>
      <c r="B1166" s="45">
        <v>1299.085857</v>
      </c>
    </row>
    <row r="1167" spans="1:2">
      <c r="A1167" s="44">
        <v>43671</v>
      </c>
      <c r="B1167" s="45">
        <v>1269.1219590000001</v>
      </c>
    </row>
    <row r="1168" spans="1:2">
      <c r="A1168" s="44">
        <v>43672</v>
      </c>
      <c r="B1168" s="45">
        <v>1292.0147119999999</v>
      </c>
    </row>
    <row r="1169" spans="1:2">
      <c r="A1169" s="44">
        <v>43675</v>
      </c>
      <c r="B1169" s="45">
        <v>1302.217404</v>
      </c>
    </row>
    <row r="1170" spans="1:2">
      <c r="A1170" s="44">
        <v>43676</v>
      </c>
      <c r="B1170" s="45">
        <v>1301.4727809999999</v>
      </c>
    </row>
    <row r="1171" spans="1:2">
      <c r="A1171" s="44">
        <v>43677</v>
      </c>
      <c r="B1171" s="45">
        <v>1282.2168369999999</v>
      </c>
    </row>
    <row r="1172" spans="1:2">
      <c r="A1172" s="44">
        <v>43678</v>
      </c>
      <c r="B1172" s="45">
        <v>1220.0380950000001</v>
      </c>
    </row>
    <row r="1173" spans="1:2">
      <c r="A1173" s="44">
        <v>43679</v>
      </c>
      <c r="B1173" s="45">
        <v>1180.428602</v>
      </c>
    </row>
    <row r="1174" spans="1:2">
      <c r="A1174" s="44">
        <v>43682</v>
      </c>
      <c r="B1174" s="45">
        <v>1149.4876750000001</v>
      </c>
    </row>
    <row r="1175" spans="1:2">
      <c r="A1175" s="44">
        <v>43683</v>
      </c>
      <c r="B1175" s="45">
        <v>1176.104319</v>
      </c>
    </row>
    <row r="1176" spans="1:2">
      <c r="A1176" s="44">
        <v>43684</v>
      </c>
      <c r="B1176" s="45">
        <v>1184.7343189999999</v>
      </c>
    </row>
    <row r="1177" spans="1:2">
      <c r="A1177" s="44">
        <v>43685</v>
      </c>
      <c r="B1177" s="45">
        <v>1213.704336</v>
      </c>
    </row>
    <row r="1178" spans="1:2">
      <c r="A1178" s="44">
        <v>43686</v>
      </c>
      <c r="B1178" s="45">
        <v>1195.785077</v>
      </c>
    </row>
    <row r="1179" spans="1:2">
      <c r="A1179" s="44">
        <v>43689</v>
      </c>
      <c r="B1179" s="45">
        <v>1159.771473</v>
      </c>
    </row>
    <row r="1180" spans="1:2">
      <c r="A1180" s="44">
        <v>43690</v>
      </c>
      <c r="B1180" s="45">
        <v>1165.9634129999999</v>
      </c>
    </row>
    <row r="1181" spans="1:2">
      <c r="A1181" s="44">
        <v>43691</v>
      </c>
      <c r="B1181" s="45">
        <v>1140.3069860000001</v>
      </c>
    </row>
    <row r="1182" spans="1:2">
      <c r="A1182" s="44">
        <v>43692</v>
      </c>
      <c r="B1182" s="45">
        <v>1148.7232220000001</v>
      </c>
    </row>
    <row r="1183" spans="1:2">
      <c r="A1183" s="44">
        <v>43693</v>
      </c>
      <c r="B1183" s="45">
        <v>1173.4996719999999</v>
      </c>
    </row>
    <row r="1184" spans="1:2">
      <c r="A1184" s="44">
        <v>43696</v>
      </c>
      <c r="B1184" s="45">
        <v>1187.989421</v>
      </c>
    </row>
    <row r="1185" spans="1:2">
      <c r="A1185" s="44">
        <v>43697</v>
      </c>
      <c r="B1185" s="45">
        <v>1182.089939</v>
      </c>
    </row>
    <row r="1186" spans="1:2">
      <c r="A1186" s="44">
        <v>43698</v>
      </c>
      <c r="B1186" s="45">
        <v>1192.223305</v>
      </c>
    </row>
    <row r="1187" spans="1:2">
      <c r="A1187" s="44">
        <v>43699</v>
      </c>
      <c r="B1187" s="45">
        <v>1187.036159</v>
      </c>
    </row>
    <row r="1188" spans="1:2">
      <c r="A1188" s="44">
        <v>43700</v>
      </c>
      <c r="B1188" s="45">
        <v>1149.428885</v>
      </c>
    </row>
    <row r="1189" spans="1:2">
      <c r="A1189" s="44">
        <v>43703</v>
      </c>
      <c r="B1189" s="45">
        <v>1159.3689939999999</v>
      </c>
    </row>
    <row r="1190" spans="1:2">
      <c r="A1190" s="44">
        <v>43704</v>
      </c>
      <c r="B1190" s="45">
        <v>1144.7474729999999</v>
      </c>
    </row>
    <row r="1191" spans="1:2">
      <c r="A1191" s="44">
        <v>43705</v>
      </c>
      <c r="B1191" s="45">
        <v>1159.3426999999999</v>
      </c>
    </row>
    <row r="1192" spans="1:2">
      <c r="A1192" s="44">
        <v>43706</v>
      </c>
      <c r="B1192" s="45">
        <v>1178.5700300000001</v>
      </c>
    </row>
    <row r="1193" spans="1:2">
      <c r="A1193" s="44">
        <v>43707</v>
      </c>
      <c r="B1193" s="45">
        <v>1183.950339</v>
      </c>
    </row>
    <row r="1194" spans="1:2">
      <c r="A1194" s="44">
        <v>43711</v>
      </c>
      <c r="B1194" s="45">
        <v>1171.454798</v>
      </c>
    </row>
    <row r="1195" spans="1:2">
      <c r="A1195" s="44">
        <v>43712</v>
      </c>
      <c r="B1195" s="45">
        <v>1176.896309</v>
      </c>
    </row>
    <row r="1196" spans="1:2">
      <c r="A1196" s="44">
        <v>43713</v>
      </c>
      <c r="B1196" s="45">
        <v>1214.098201</v>
      </c>
    </row>
    <row r="1197" spans="1:2">
      <c r="A1197" s="44">
        <v>43714</v>
      </c>
      <c r="B1197" s="45">
        <v>1218.689705</v>
      </c>
    </row>
    <row r="1198" spans="1:2">
      <c r="A1198" s="44">
        <v>43717</v>
      </c>
      <c r="B1198" s="45">
        <v>1235.5588379999999</v>
      </c>
    </row>
    <row r="1199" spans="1:2">
      <c r="A1199" s="44">
        <v>43718</v>
      </c>
      <c r="B1199" s="45">
        <v>1255.79396</v>
      </c>
    </row>
    <row r="1200" spans="1:2">
      <c r="A1200" s="44">
        <v>43719</v>
      </c>
      <c r="B1200" s="45">
        <v>1279.131433</v>
      </c>
    </row>
    <row r="1201" spans="1:2">
      <c r="A1201" s="44">
        <v>43720</v>
      </c>
      <c r="B1201" s="45">
        <v>1259.9093230000001</v>
      </c>
    </row>
    <row r="1202" spans="1:2">
      <c r="A1202" s="44">
        <v>43721</v>
      </c>
      <c r="B1202" s="45">
        <v>1269.583946</v>
      </c>
    </row>
    <row r="1203" spans="1:2">
      <c r="A1203" s="44">
        <v>43724</v>
      </c>
      <c r="B1203" s="45">
        <v>1287.7166669999999</v>
      </c>
    </row>
    <row r="1204" spans="1:2">
      <c r="A1204" s="44">
        <v>43725</v>
      </c>
      <c r="B1204" s="45">
        <v>1279.0739060000001</v>
      </c>
    </row>
    <row r="1205" spans="1:2">
      <c r="A1205" s="44">
        <v>43726</v>
      </c>
      <c r="B1205" s="45">
        <v>1269.267605</v>
      </c>
    </row>
    <row r="1206" spans="1:2">
      <c r="A1206" s="44">
        <v>43727</v>
      </c>
      <c r="B1206" s="45">
        <v>1254.577342</v>
      </c>
    </row>
    <row r="1207" spans="1:2">
      <c r="A1207" s="44">
        <v>43728</v>
      </c>
      <c r="B1207" s="45">
        <v>1243.3071279999999</v>
      </c>
    </row>
    <row r="1208" spans="1:2">
      <c r="A1208" s="44">
        <v>43731</v>
      </c>
      <c r="B1208" s="45">
        <v>1236.2678000000001</v>
      </c>
    </row>
    <row r="1209" spans="1:2">
      <c r="A1209" s="44">
        <v>43732</v>
      </c>
      <c r="B1209" s="45">
        <v>1237.4448729999999</v>
      </c>
    </row>
    <row r="1210" spans="1:2">
      <c r="A1210" s="44">
        <v>43733</v>
      </c>
      <c r="B1210" s="45">
        <v>1246.077098</v>
      </c>
    </row>
    <row r="1211" spans="1:2">
      <c r="A1211" s="44">
        <v>43734</v>
      </c>
      <c r="B1211" s="45">
        <v>1248.640748</v>
      </c>
    </row>
    <row r="1212" spans="1:2">
      <c r="A1212" s="44">
        <v>43735</v>
      </c>
      <c r="B1212" s="45">
        <v>1246.3142539999999</v>
      </c>
    </row>
    <row r="1213" spans="1:2">
      <c r="A1213" s="44">
        <v>43738</v>
      </c>
      <c r="B1213" s="45">
        <v>1241.2018439999999</v>
      </c>
    </row>
    <row r="1214" spans="1:2">
      <c r="A1214" s="44">
        <v>43739</v>
      </c>
      <c r="B1214" s="45">
        <v>1208.2419600000001</v>
      </c>
    </row>
    <row r="1215" spans="1:2">
      <c r="A1215" s="44">
        <v>43740</v>
      </c>
      <c r="B1215" s="45">
        <v>1175.7294159999999</v>
      </c>
    </row>
    <row r="1216" spans="1:2">
      <c r="A1216" s="44">
        <v>43741</v>
      </c>
      <c r="B1216" s="45">
        <v>1192.757482</v>
      </c>
    </row>
    <row r="1217" spans="1:2">
      <c r="A1217" s="44">
        <v>43742</v>
      </c>
      <c r="B1217" s="45">
        <v>1209.3312539999999</v>
      </c>
    </row>
    <row r="1218" spans="1:2">
      <c r="A1218" s="44">
        <v>43745</v>
      </c>
      <c r="B1218" s="45">
        <v>1214.1951039999999</v>
      </c>
    </row>
    <row r="1219" spans="1:2">
      <c r="A1219" s="44">
        <v>43746</v>
      </c>
      <c r="B1219" s="45">
        <v>1191.2063539999999</v>
      </c>
    </row>
    <row r="1220" spans="1:2">
      <c r="A1220" s="44">
        <v>43747</v>
      </c>
      <c r="B1220" s="45">
        <v>1196.413894</v>
      </c>
    </row>
    <row r="1221" spans="1:2">
      <c r="A1221" s="44">
        <v>43748</v>
      </c>
      <c r="B1221" s="45">
        <v>1216.6655470000001</v>
      </c>
    </row>
    <row r="1222" spans="1:2">
      <c r="A1222" s="44">
        <v>43749</v>
      </c>
      <c r="B1222" s="45">
        <v>1231.237081</v>
      </c>
    </row>
    <row r="1223" spans="1:2">
      <c r="A1223" s="44">
        <v>43752</v>
      </c>
      <c r="B1223" s="45">
        <v>1228.4513529999999</v>
      </c>
    </row>
    <row r="1224" spans="1:2">
      <c r="A1224" s="44">
        <v>43753</v>
      </c>
      <c r="B1224" s="45">
        <v>1234.31342</v>
      </c>
    </row>
    <row r="1225" spans="1:2">
      <c r="A1225" s="44">
        <v>43754</v>
      </c>
      <c r="B1225" s="45">
        <v>1246.4760900000001</v>
      </c>
    </row>
    <row r="1226" spans="1:2">
      <c r="A1226" s="44">
        <v>43755</v>
      </c>
      <c r="B1226" s="45">
        <v>1234.825053</v>
      </c>
    </row>
    <row r="1227" spans="1:2">
      <c r="A1227" s="44">
        <v>43756</v>
      </c>
      <c r="B1227" s="45">
        <v>1229.1432</v>
      </c>
    </row>
    <row r="1228" spans="1:2">
      <c r="A1228" s="44">
        <v>43759</v>
      </c>
      <c r="B1228" s="45">
        <v>1232.7664569999999</v>
      </c>
    </row>
    <row r="1229" spans="1:2">
      <c r="A1229" s="44">
        <v>43760</v>
      </c>
      <c r="B1229" s="45">
        <v>1256.0502670000001</v>
      </c>
    </row>
    <row r="1230" spans="1:2">
      <c r="A1230" s="44">
        <v>43761</v>
      </c>
      <c r="B1230" s="45">
        <v>1262.604652</v>
      </c>
    </row>
    <row r="1231" spans="1:2">
      <c r="A1231" s="44">
        <v>43762</v>
      </c>
      <c r="B1231" s="45">
        <v>1271.117469</v>
      </c>
    </row>
    <row r="1232" spans="1:2">
      <c r="A1232" s="44">
        <v>43763</v>
      </c>
      <c r="B1232" s="45">
        <v>1270.6363899999999</v>
      </c>
    </row>
    <row r="1233" spans="1:2">
      <c r="A1233" s="44">
        <v>43766</v>
      </c>
      <c r="B1233" s="45">
        <v>1274.0636750000001</v>
      </c>
    </row>
    <row r="1234" spans="1:2">
      <c r="A1234" s="44">
        <v>43767</v>
      </c>
      <c r="B1234" s="45">
        <v>1286.942941</v>
      </c>
    </row>
    <row r="1235" spans="1:2">
      <c r="A1235" s="44">
        <v>43768</v>
      </c>
      <c r="B1235" s="45">
        <v>1282.387778</v>
      </c>
    </row>
    <row r="1236" spans="1:2">
      <c r="A1236" s="44">
        <v>43769</v>
      </c>
      <c r="B1236" s="45">
        <v>1276.7092050000001</v>
      </c>
    </row>
    <row r="1237" spans="1:2">
      <c r="A1237" s="44">
        <v>43770</v>
      </c>
      <c r="B1237" s="45">
        <v>1302.602298</v>
      </c>
    </row>
    <row r="1238" spans="1:2">
      <c r="A1238" s="44">
        <v>43773</v>
      </c>
      <c r="B1238" s="45">
        <v>1317.313163</v>
      </c>
    </row>
    <row r="1239" spans="1:2">
      <c r="A1239" s="44">
        <v>43774</v>
      </c>
      <c r="B1239" s="45">
        <v>1322.312555</v>
      </c>
    </row>
    <row r="1240" spans="1:2">
      <c r="A1240" s="44">
        <v>43775</v>
      </c>
      <c r="B1240" s="45">
        <v>1329.015337</v>
      </c>
    </row>
    <row r="1241" spans="1:2">
      <c r="A1241" s="44">
        <v>43776</v>
      </c>
      <c r="B1241" s="45">
        <v>1388.7431449999999</v>
      </c>
    </row>
    <row r="1242" spans="1:2">
      <c r="A1242" s="44">
        <v>43777</v>
      </c>
      <c r="B1242" s="45">
        <v>1393.826264</v>
      </c>
    </row>
    <row r="1243" spans="1:2">
      <c r="A1243" s="44">
        <v>43780</v>
      </c>
      <c r="B1243" s="45">
        <v>1396.7356400000001</v>
      </c>
    </row>
    <row r="1244" spans="1:2">
      <c r="A1244" s="44">
        <v>43781</v>
      </c>
      <c r="B1244" s="45">
        <v>1403.18677</v>
      </c>
    </row>
    <row r="1245" spans="1:2">
      <c r="A1245" s="44">
        <v>43782</v>
      </c>
      <c r="B1245" s="45">
        <v>1401.492749</v>
      </c>
    </row>
    <row r="1246" spans="1:2">
      <c r="A1246" s="44">
        <v>43783</v>
      </c>
      <c r="B1246" s="45">
        <v>1408.410652</v>
      </c>
    </row>
    <row r="1247" spans="1:2">
      <c r="A1247" s="44">
        <v>43784</v>
      </c>
      <c r="B1247" s="45">
        <v>1414.6925960000001</v>
      </c>
    </row>
    <row r="1248" spans="1:2">
      <c r="A1248" s="44">
        <v>43787</v>
      </c>
      <c r="B1248" s="45">
        <v>1420.0017499999999</v>
      </c>
    </row>
    <row r="1249" spans="1:2">
      <c r="A1249" s="44">
        <v>43788</v>
      </c>
      <c r="B1249" s="45">
        <v>1417.577996</v>
      </c>
    </row>
    <row r="1250" spans="1:2">
      <c r="A1250" s="44">
        <v>43789</v>
      </c>
      <c r="B1250" s="45">
        <v>1411.628829</v>
      </c>
    </row>
    <row r="1251" spans="1:2">
      <c r="A1251" s="44">
        <v>43790</v>
      </c>
      <c r="B1251" s="45">
        <v>1395.089287</v>
      </c>
    </row>
    <row r="1252" spans="1:2">
      <c r="A1252" s="44">
        <v>43791</v>
      </c>
      <c r="B1252" s="45">
        <v>1393.1219579999999</v>
      </c>
    </row>
    <row r="1253" spans="1:2">
      <c r="A1253" s="44">
        <v>43794</v>
      </c>
      <c r="B1253" s="45">
        <v>1397.954972</v>
      </c>
    </row>
    <row r="1254" spans="1:2">
      <c r="A1254" s="44">
        <v>43795</v>
      </c>
      <c r="B1254" s="45">
        <v>1398.2520669999999</v>
      </c>
    </row>
    <row r="1255" spans="1:2">
      <c r="A1255" s="44">
        <v>43796</v>
      </c>
      <c r="B1255" s="45">
        <v>1409.76466</v>
      </c>
    </row>
    <row r="1256" spans="1:2">
      <c r="A1256" s="44">
        <v>43798</v>
      </c>
      <c r="B1256" s="45">
        <v>1402.484594</v>
      </c>
    </row>
    <row r="1257" spans="1:2">
      <c r="A1257" s="44">
        <v>43801</v>
      </c>
      <c r="B1257" s="45">
        <v>1392.9992709999999</v>
      </c>
    </row>
    <row r="1258" spans="1:2">
      <c r="A1258" s="44">
        <v>43802</v>
      </c>
      <c r="B1258" s="45">
        <v>1380.3720519999999</v>
      </c>
    </row>
    <row r="1259" spans="1:2">
      <c r="A1259" s="44">
        <v>43803</v>
      </c>
      <c r="B1259" s="45">
        <v>1400.891885</v>
      </c>
    </row>
    <row r="1260" spans="1:2">
      <c r="A1260" s="44">
        <v>43804</v>
      </c>
      <c r="B1260" s="45">
        <v>1394.2723410000001</v>
      </c>
    </row>
    <row r="1261" spans="1:2">
      <c r="A1261" s="44">
        <v>43805</v>
      </c>
      <c r="B1261" s="45">
        <v>1405.0072479999999</v>
      </c>
    </row>
    <row r="1262" spans="1:2">
      <c r="A1262" s="44">
        <v>43808</v>
      </c>
      <c r="B1262" s="45">
        <v>1400.7285979999999</v>
      </c>
    </row>
    <row r="1263" spans="1:2">
      <c r="A1263" s="44">
        <v>43809</v>
      </c>
      <c r="B1263" s="45">
        <v>1386.454348</v>
      </c>
    </row>
    <row r="1264" spans="1:2">
      <c r="A1264" s="44">
        <v>43810</v>
      </c>
      <c r="B1264" s="45">
        <v>1395.754142</v>
      </c>
    </row>
    <row r="1265" spans="1:2">
      <c r="A1265" s="44">
        <v>43811</v>
      </c>
      <c r="B1265" s="45">
        <v>1406.4867320000001</v>
      </c>
    </row>
    <row r="1266" spans="1:2">
      <c r="A1266" s="44">
        <v>43812</v>
      </c>
      <c r="B1266" s="45">
        <v>1388.4761129999999</v>
      </c>
    </row>
    <row r="1267" spans="1:2">
      <c r="A1267" s="44">
        <v>43815</v>
      </c>
      <c r="B1267" s="45">
        <v>1396.3578150000001</v>
      </c>
    </row>
    <row r="1268" spans="1:2">
      <c r="A1268" s="44">
        <v>43816</v>
      </c>
      <c r="B1268" s="45">
        <v>1396.9676689999999</v>
      </c>
    </row>
    <row r="1269" spans="1:2">
      <c r="A1269" s="44">
        <v>43817</v>
      </c>
      <c r="B1269" s="45">
        <v>1392.310326</v>
      </c>
    </row>
    <row r="1270" spans="1:2">
      <c r="A1270" s="44">
        <v>43818</v>
      </c>
      <c r="B1270" s="45">
        <v>1424.499877</v>
      </c>
    </row>
    <row r="1271" spans="1:2">
      <c r="A1271" s="44">
        <v>43819</v>
      </c>
      <c r="B1271" s="45">
        <v>1431.7154599999999</v>
      </c>
    </row>
    <row r="1272" spans="1:2">
      <c r="A1272" s="44">
        <v>43822</v>
      </c>
      <c r="B1272" s="45">
        <v>1433.59446</v>
      </c>
    </row>
    <row r="1273" spans="1:2">
      <c r="A1273" s="44">
        <v>43823</v>
      </c>
      <c r="B1273" s="45">
        <v>1429.447298</v>
      </c>
    </row>
    <row r="1274" spans="1:2">
      <c r="A1274" s="44">
        <v>43825</v>
      </c>
      <c r="B1274" s="45">
        <v>1429.2422590000001</v>
      </c>
    </row>
    <row r="1275" spans="1:2">
      <c r="A1275" s="44">
        <v>43826</v>
      </c>
      <c r="B1275" s="45">
        <v>1422.8306789999999</v>
      </c>
    </row>
    <row r="1276" spans="1:2">
      <c r="A1276" s="44">
        <v>43829</v>
      </c>
      <c r="B1276" s="45">
        <v>1431.8773490000001</v>
      </c>
    </row>
    <row r="1277" spans="1:2">
      <c r="A1277" s="44">
        <v>43830</v>
      </c>
      <c r="B1277" s="45">
        <v>1427.8643050000001</v>
      </c>
    </row>
    <row r="1278" spans="1:2">
      <c r="A1278" s="44">
        <v>43832</v>
      </c>
      <c r="B1278" s="45">
        <v>1443.103711</v>
      </c>
    </row>
    <row r="1279" spans="1:2">
      <c r="A1279" s="44">
        <v>43833</v>
      </c>
      <c r="B1279" s="45">
        <v>1469.917682</v>
      </c>
    </row>
    <row r="1280" spans="1:2">
      <c r="A1280" s="44">
        <v>43836</v>
      </c>
      <c r="B1280" s="45">
        <v>1475.05843</v>
      </c>
    </row>
    <row r="1281" spans="1:2">
      <c r="A1281" s="44">
        <v>43837</v>
      </c>
      <c r="B1281" s="45">
        <v>1490.671785</v>
      </c>
    </row>
    <row r="1282" spans="1:2">
      <c r="A1282" s="44">
        <v>43838</v>
      </c>
      <c r="B1282" s="45">
        <v>1498.020503</v>
      </c>
    </row>
    <row r="1283" spans="1:2">
      <c r="A1283" s="44">
        <v>43839</v>
      </c>
      <c r="B1283" s="45">
        <v>1523.6503230000001</v>
      </c>
    </row>
    <row r="1284" spans="1:2">
      <c r="A1284" s="44">
        <v>43840</v>
      </c>
      <c r="B1284" s="45">
        <v>1504.34041</v>
      </c>
    </row>
    <row r="1285" spans="1:2">
      <c r="A1285" s="44">
        <v>43843</v>
      </c>
      <c r="B1285" s="45">
        <v>1520.9328410000001</v>
      </c>
    </row>
    <row r="1286" spans="1:2">
      <c r="A1286" s="44">
        <v>43844</v>
      </c>
      <c r="B1286" s="45">
        <v>1514.6813950000001</v>
      </c>
    </row>
    <row r="1287" spans="1:2">
      <c r="A1287" s="44">
        <v>43845</v>
      </c>
      <c r="B1287" s="45">
        <v>1519.4124999999999</v>
      </c>
    </row>
    <row r="1288" spans="1:2">
      <c r="A1288" s="44">
        <v>43846</v>
      </c>
      <c r="B1288" s="45">
        <v>1529.5431450000001</v>
      </c>
    </row>
    <row r="1289" spans="1:2">
      <c r="A1289" s="44">
        <v>43847</v>
      </c>
      <c r="B1289" s="45">
        <v>1533.2194950000001</v>
      </c>
    </row>
    <row r="1290" spans="1:2">
      <c r="A1290" s="44">
        <v>43851</v>
      </c>
      <c r="B1290" s="45">
        <v>1520.3712949999999</v>
      </c>
    </row>
    <row r="1291" spans="1:2">
      <c r="A1291" s="44">
        <v>43852</v>
      </c>
      <c r="B1291" s="45">
        <v>1503.60176</v>
      </c>
    </row>
    <row r="1292" spans="1:2">
      <c r="A1292" s="44">
        <v>43853</v>
      </c>
      <c r="B1292" s="45">
        <v>1500.824791</v>
      </c>
    </row>
    <row r="1293" spans="1:2">
      <c r="A1293" s="44">
        <v>43854</v>
      </c>
      <c r="B1293" s="45">
        <v>1490.6971129999999</v>
      </c>
    </row>
    <row r="1294" spans="1:2">
      <c r="A1294" s="44">
        <v>43857</v>
      </c>
      <c r="B1294" s="45">
        <v>1478.436674</v>
      </c>
    </row>
  </sheetData>
  <mergeCells count="2">
    <mergeCell ref="F40:G40"/>
    <mergeCell ref="F41:G41"/>
  </mergeCells>
  <pageMargins left="0.75" right="0.75" top="1" bottom="1" header="0.5" footer="0.5"/>
  <pageSetup paperSize="9" orientation="portrait"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risk and loss control</vt:lpstr>
      <vt:lpstr>HEDGE MEASURE</vt:lpstr>
      <vt:lpstr>china real wage index</vt:lpstr>
      <vt:lpstr>SFE hc01 contract</vt:lpstr>
      <vt:lpstr>SFE HC01 CONTRACT ORIGINAL</vt:lpstr>
      <vt:lpstr>USD_CNY Historical Data</vt:lpstr>
      <vt:lpstr>USD_CNY Historical Data 原版</vt:lpstr>
      <vt:lpstr>Dow Jone global shipping index</vt:lpstr>
      <vt:lpstr>Russell 1000 shipping industry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Zunnan Zhang</dc:creator>
  <cp:lastModifiedBy>USER1</cp:lastModifiedBy>
  <dcterms:created xsi:type="dcterms:W3CDTF">2015-06-05T18:19:34Z</dcterms:created>
  <dcterms:modified xsi:type="dcterms:W3CDTF">2020-01-29T10:01:37Z</dcterms:modified>
</cp:coreProperties>
</file>