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72006BB6-6BB8-4985-8E75-3BA0A804AF01}" xr6:coauthVersionLast="47" xr6:coauthVersionMax="47" xr10:uidLastSave="{00000000-0000-0000-0000-000000000000}"/>
  <bookViews>
    <workbookView xWindow="-120" yWindow="-120" windowWidth="29040" windowHeight="15840" tabRatio="762" activeTab="1" xr2:uid="{00000000-000D-0000-FFFF-FFFF00000000}"/>
  </bookViews>
  <sheets>
    <sheet name="line" sheetId="31" r:id="rId1"/>
    <sheet name="national_data" sheetId="39" r:id="rId2"/>
    <sheet name="penetration" sheetId="40" r:id="rId3"/>
    <sheet name="dem" sheetId="29" r:id="rId4"/>
    <sheet name="res" sheetId="33" r:id="rId5"/>
    <sheet name="dg" sheetId="3" r:id="rId6"/>
    <sheet name="cs" sheetId="32" r:id="rId7"/>
    <sheet name="ev" sheetId="36" r:id="rId8"/>
    <sheet name="travel" sheetId="37" r:id="rId9"/>
  </sheets>
  <definedNames>
    <definedName name="bG">dg!$E$2:$E$4</definedName>
    <definedName name="cost">#REF!</definedName>
    <definedName name="D">#REF!</definedName>
    <definedName name="D_factor">#REF!</definedName>
    <definedName name="D_tot">#REF!</definedName>
    <definedName name="FL">#REF!</definedName>
    <definedName name="flow">#REF!</definedName>
    <definedName name="gsol">#REF!</definedName>
    <definedName name="k">#REF!</definedName>
    <definedName name="pi">#REF!</definedName>
    <definedName name="Pmax">dg!$D$2:$D$4</definedName>
    <definedName name="Pmin">dg!#REF!</definedName>
    <definedName name="price">#REF!</definedName>
    <definedName name="profit">#REF!</definedName>
    <definedName name="reactance">#REF!</definedName>
    <definedName name="Ref_node">#REF!</definedName>
    <definedName name="revenue">#REF!</definedName>
    <definedName name="SNum">dg!#REF!</definedName>
    <definedName name="theta">#REF!</definedName>
    <definedName name="Top">#REF!</definedName>
    <definedName name="Top_d">#REF!</definedName>
    <definedName name="Top_p">dg!$C$2:$C$4</definedName>
    <definedName name="X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39" l="1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AI13" i="39"/>
  <c r="AJ13" i="39"/>
  <c r="AK13" i="39"/>
  <c r="AL13" i="39"/>
  <c r="AM13" i="39"/>
  <c r="AN13" i="39"/>
  <c r="AO13" i="39"/>
  <c r="AP13" i="39"/>
  <c r="AQ13" i="39"/>
  <c r="AR13" i="39"/>
  <c r="AS13" i="39"/>
  <c r="AT13" i="39"/>
  <c r="AU13" i="39"/>
  <c r="AV13" i="39"/>
  <c r="AW13" i="39"/>
  <c r="E13" i="39"/>
  <c r="F13" i="39"/>
  <c r="G13" i="39"/>
  <c r="H13" i="39"/>
  <c r="I13" i="39"/>
  <c r="C13" i="39"/>
  <c r="D13" i="39"/>
  <c r="B13" i="39"/>
  <c r="H9" i="39" l="1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AJ9" i="39"/>
  <c r="AK9" i="39"/>
  <c r="AL9" i="39"/>
  <c r="AM9" i="39"/>
  <c r="AN9" i="39"/>
  <c r="AO9" i="39"/>
  <c r="AP9" i="39"/>
  <c r="AQ9" i="39"/>
  <c r="AR9" i="39"/>
  <c r="AS9" i="39"/>
  <c r="AT9" i="39"/>
  <c r="AU9" i="39"/>
  <c r="AV9" i="39"/>
  <c r="AW9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Z10" i="39"/>
  <c r="AA10" i="39"/>
  <c r="AB10" i="39"/>
  <c r="AC10" i="39"/>
  <c r="AD10" i="39"/>
  <c r="AE10" i="39"/>
  <c r="AF10" i="39"/>
  <c r="AG10" i="39"/>
  <c r="AH10" i="39"/>
  <c r="AI10" i="39"/>
  <c r="AJ10" i="39"/>
  <c r="AK10" i="39"/>
  <c r="AL10" i="39"/>
  <c r="AM10" i="39"/>
  <c r="AN10" i="39"/>
  <c r="AO10" i="39"/>
  <c r="AP10" i="39"/>
  <c r="AQ10" i="39"/>
  <c r="AR10" i="39"/>
  <c r="AS10" i="39"/>
  <c r="AT10" i="39"/>
  <c r="AU10" i="39"/>
  <c r="AV10" i="39"/>
  <c r="AW10" i="39"/>
  <c r="E9" i="39"/>
  <c r="F9" i="39"/>
  <c r="C10" i="39"/>
  <c r="E10" i="39"/>
  <c r="F10" i="39"/>
  <c r="G10" i="39"/>
  <c r="C9" i="39"/>
  <c r="D9" i="39"/>
  <c r="G9" i="39"/>
  <c r="D10" i="39"/>
  <c r="B10" i="39"/>
  <c r="B9" i="39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 l="1"/>
  <c r="D13" i="3"/>
  <c r="D12" i="3"/>
  <c r="D11" i="3"/>
  <c r="D10" i="3"/>
  <c r="D9" i="3"/>
  <c r="D8" i="3"/>
  <c r="D7" i="3"/>
  <c r="D6" i="3"/>
  <c r="D4" i="3"/>
  <c r="D3" i="3"/>
  <c r="D5" i="3"/>
  <c r="D2" i="3"/>
  <c r="D12" i="29"/>
  <c r="E3" i="29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AB10" i="33"/>
  <c r="AC10" i="33"/>
  <c r="AD10" i="33"/>
  <c r="AE10" i="33"/>
  <c r="AF10" i="33"/>
  <c r="AG10" i="33"/>
  <c r="AH10" i="33"/>
  <c r="AI10" i="33"/>
  <c r="AJ10" i="33"/>
  <c r="AK10" i="33"/>
  <c r="AL10" i="33"/>
  <c r="AM10" i="33"/>
  <c r="AN10" i="33"/>
  <c r="AO10" i="33"/>
  <c r="AP10" i="33"/>
  <c r="AQ10" i="33"/>
  <c r="AR10" i="33"/>
  <c r="AS10" i="33"/>
  <c r="AT10" i="33"/>
  <c r="AU10" i="33"/>
  <c r="AV10" i="33"/>
  <c r="AW10" i="33"/>
  <c r="AX10" i="33"/>
  <c r="AY10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D13" i="33"/>
  <c r="D12" i="33"/>
  <c r="D11" i="33"/>
  <c r="D10" i="33"/>
  <c r="D33" i="40"/>
  <c r="E33" i="40" s="1"/>
  <c r="F33" i="40" s="1"/>
  <c r="G33" i="40" s="1"/>
  <c r="H33" i="40" s="1"/>
  <c r="I33" i="40" s="1"/>
  <c r="J33" i="40" s="1"/>
  <c r="K33" i="40" s="1"/>
  <c r="L33" i="40" s="1"/>
  <c r="M33" i="40" s="1"/>
  <c r="N33" i="40" s="1"/>
  <c r="O33" i="40" s="1"/>
  <c r="P33" i="40" s="1"/>
  <c r="Q33" i="40" s="1"/>
  <c r="R33" i="40" s="1"/>
  <c r="S33" i="40" s="1"/>
  <c r="T33" i="40" s="1"/>
  <c r="U33" i="40" s="1"/>
  <c r="V33" i="40" s="1"/>
  <c r="W33" i="40" s="1"/>
  <c r="X33" i="40" s="1"/>
  <c r="Y33" i="40" s="1"/>
  <c r="Z33" i="40" s="1"/>
  <c r="AA33" i="40" s="1"/>
  <c r="AB33" i="40" s="1"/>
  <c r="AC33" i="40" s="1"/>
  <c r="AD33" i="40" s="1"/>
  <c r="AE33" i="40" s="1"/>
  <c r="AF33" i="40" s="1"/>
  <c r="AG33" i="40" s="1"/>
  <c r="AH33" i="40" s="1"/>
  <c r="AI33" i="40" s="1"/>
  <c r="AJ33" i="40" s="1"/>
  <c r="AK33" i="40" s="1"/>
  <c r="AL33" i="40" s="1"/>
  <c r="AM33" i="40" s="1"/>
  <c r="AN33" i="40" s="1"/>
  <c r="AO33" i="40" s="1"/>
  <c r="AP33" i="40" s="1"/>
  <c r="AQ33" i="40" s="1"/>
  <c r="AR33" i="40" s="1"/>
  <c r="AS33" i="40" s="1"/>
  <c r="AT33" i="40" s="1"/>
  <c r="AU33" i="40" s="1"/>
  <c r="AV33" i="40" s="1"/>
  <c r="AW33" i="40" s="1"/>
  <c r="AX33" i="40" s="1"/>
  <c r="AY33" i="40" s="1"/>
  <c r="D32" i="40"/>
  <c r="E32" i="40" s="1"/>
  <c r="F32" i="40" s="1"/>
  <c r="G32" i="40" s="1"/>
  <c r="H32" i="40" s="1"/>
  <c r="I32" i="40" s="1"/>
  <c r="J32" i="40" s="1"/>
  <c r="K32" i="40" s="1"/>
  <c r="L32" i="40" s="1"/>
  <c r="M32" i="40" s="1"/>
  <c r="N32" i="40" s="1"/>
  <c r="O32" i="40" s="1"/>
  <c r="P32" i="40" s="1"/>
  <c r="Q32" i="40" s="1"/>
  <c r="R32" i="40" s="1"/>
  <c r="S32" i="40" s="1"/>
  <c r="T32" i="40" s="1"/>
  <c r="U32" i="40" s="1"/>
  <c r="V32" i="40" s="1"/>
  <c r="W32" i="40" s="1"/>
  <c r="X32" i="40" s="1"/>
  <c r="Y32" i="40" s="1"/>
  <c r="Z32" i="40" s="1"/>
  <c r="AA32" i="40" s="1"/>
  <c r="AB32" i="40" s="1"/>
  <c r="AC32" i="40" s="1"/>
  <c r="AD32" i="40" s="1"/>
  <c r="AE32" i="40" s="1"/>
  <c r="AF32" i="40" s="1"/>
  <c r="AG32" i="40" s="1"/>
  <c r="AH32" i="40" s="1"/>
  <c r="AI32" i="40" s="1"/>
  <c r="AJ32" i="40" s="1"/>
  <c r="AK32" i="40" s="1"/>
  <c r="AL32" i="40" s="1"/>
  <c r="AM32" i="40" s="1"/>
  <c r="AN32" i="40" s="1"/>
  <c r="AO32" i="40" s="1"/>
  <c r="AP32" i="40" s="1"/>
  <c r="AQ32" i="40" s="1"/>
  <c r="AR32" i="40" s="1"/>
  <c r="AS32" i="40" s="1"/>
  <c r="AT32" i="40" s="1"/>
  <c r="AU32" i="40" s="1"/>
  <c r="AV32" i="40" s="1"/>
  <c r="AW32" i="40" s="1"/>
  <c r="AX32" i="40" s="1"/>
  <c r="AY32" i="40" s="1"/>
  <c r="D31" i="40"/>
  <c r="E31" i="40" s="1"/>
  <c r="F31" i="40" s="1"/>
  <c r="G31" i="40" s="1"/>
  <c r="H31" i="40" s="1"/>
  <c r="I31" i="40" s="1"/>
  <c r="J31" i="40" s="1"/>
  <c r="K31" i="40" s="1"/>
  <c r="L31" i="40" s="1"/>
  <c r="M31" i="40" s="1"/>
  <c r="N31" i="40" s="1"/>
  <c r="O31" i="40" s="1"/>
  <c r="P31" i="40" s="1"/>
  <c r="Q31" i="40" s="1"/>
  <c r="R31" i="40" s="1"/>
  <c r="S31" i="40" s="1"/>
  <c r="T31" i="40" s="1"/>
  <c r="U31" i="40" s="1"/>
  <c r="V31" i="40" s="1"/>
  <c r="W31" i="40" s="1"/>
  <c r="X31" i="40" s="1"/>
  <c r="Y31" i="40" s="1"/>
  <c r="Z31" i="40" s="1"/>
  <c r="AA31" i="40" s="1"/>
  <c r="AB31" i="40" s="1"/>
  <c r="AC31" i="40" s="1"/>
  <c r="AD31" i="40" s="1"/>
  <c r="AE31" i="40" s="1"/>
  <c r="AF31" i="40" s="1"/>
  <c r="AG31" i="40" s="1"/>
  <c r="AH31" i="40" s="1"/>
  <c r="AI31" i="40" s="1"/>
  <c r="AJ31" i="40" s="1"/>
  <c r="AK31" i="40" s="1"/>
  <c r="AL31" i="40" s="1"/>
  <c r="AM31" i="40" s="1"/>
  <c r="AN31" i="40" s="1"/>
  <c r="AO31" i="40" s="1"/>
  <c r="AP31" i="40" s="1"/>
  <c r="AQ31" i="40" s="1"/>
  <c r="AR31" i="40" s="1"/>
  <c r="AS31" i="40" s="1"/>
  <c r="AT31" i="40" s="1"/>
  <c r="AU31" i="40" s="1"/>
  <c r="AV31" i="40" s="1"/>
  <c r="AW31" i="40" s="1"/>
  <c r="AX31" i="40" s="1"/>
  <c r="AY31" i="40" s="1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AI4" i="33"/>
  <c r="AJ4" i="33"/>
  <c r="AK4" i="33"/>
  <c r="AL4" i="33"/>
  <c r="AM4" i="33"/>
  <c r="AN4" i="33"/>
  <c r="AO4" i="33"/>
  <c r="AP4" i="33"/>
  <c r="AQ4" i="33"/>
  <c r="AR4" i="33"/>
  <c r="AS4" i="33"/>
  <c r="AT4" i="33"/>
  <c r="AU4" i="33"/>
  <c r="AV4" i="33"/>
  <c r="AW4" i="33"/>
  <c r="AX4" i="33"/>
  <c r="AY4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AJ7" i="33"/>
  <c r="AK7" i="33"/>
  <c r="AL7" i="33"/>
  <c r="AM7" i="33"/>
  <c r="AN7" i="33"/>
  <c r="AO7" i="33"/>
  <c r="AP7" i="33"/>
  <c r="AQ7" i="33"/>
  <c r="AR7" i="33"/>
  <c r="AS7" i="33"/>
  <c r="AT7" i="33"/>
  <c r="AU7" i="33"/>
  <c r="AV7" i="33"/>
  <c r="AW7" i="33"/>
  <c r="AX7" i="33"/>
  <c r="AY7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D9" i="33"/>
  <c r="D8" i="33"/>
  <c r="D7" i="33"/>
  <c r="D6" i="33"/>
  <c r="D5" i="33"/>
  <c r="D4" i="33"/>
  <c r="D3" i="33"/>
  <c r="D2" i="33"/>
  <c r="D15" i="29"/>
  <c r="D14" i="29"/>
  <c r="D13" i="29"/>
  <c r="D9" i="29"/>
  <c r="D8" i="29"/>
  <c r="D7" i="29"/>
  <c r="D6" i="29"/>
  <c r="D5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2" i="29"/>
  <c r="D22" i="40"/>
  <c r="E22" i="40" s="1"/>
  <c r="F22" i="40" s="1"/>
  <c r="G22" i="40" s="1"/>
  <c r="H22" i="40" s="1"/>
  <c r="I22" i="40" s="1"/>
  <c r="J22" i="40" s="1"/>
  <c r="K22" i="40" s="1"/>
  <c r="L22" i="40" s="1"/>
  <c r="M22" i="40" s="1"/>
  <c r="N22" i="40" s="1"/>
  <c r="O22" i="40" s="1"/>
  <c r="P22" i="40" s="1"/>
  <c r="Q22" i="40" s="1"/>
  <c r="R22" i="40" s="1"/>
  <c r="S22" i="40" s="1"/>
  <c r="T22" i="40" s="1"/>
  <c r="U22" i="40" s="1"/>
  <c r="V22" i="40" s="1"/>
  <c r="W22" i="40" s="1"/>
  <c r="X22" i="40" s="1"/>
  <c r="Y22" i="40" s="1"/>
  <c r="Z22" i="40" s="1"/>
  <c r="AA22" i="40" s="1"/>
  <c r="AB22" i="40" s="1"/>
  <c r="AC22" i="40" s="1"/>
  <c r="AD22" i="40" s="1"/>
  <c r="AE22" i="40" s="1"/>
  <c r="AF22" i="40" s="1"/>
  <c r="AG22" i="40" s="1"/>
  <c r="AH22" i="40" s="1"/>
  <c r="AI22" i="40" s="1"/>
  <c r="AJ22" i="40" s="1"/>
  <c r="AK22" i="40" s="1"/>
  <c r="AL22" i="40" s="1"/>
  <c r="AM22" i="40" s="1"/>
  <c r="AN22" i="40" s="1"/>
  <c r="AO22" i="40" s="1"/>
  <c r="AP22" i="40" s="1"/>
  <c r="AQ22" i="40" s="1"/>
  <c r="AR22" i="40" s="1"/>
  <c r="AS22" i="40" s="1"/>
  <c r="AT22" i="40" s="1"/>
  <c r="AU22" i="40" s="1"/>
  <c r="AV22" i="40" s="1"/>
  <c r="AW22" i="40" s="1"/>
  <c r="AX22" i="40" s="1"/>
  <c r="AY22" i="40" s="1"/>
  <c r="D30" i="40"/>
  <c r="E30" i="40" s="1"/>
  <c r="F30" i="40" s="1"/>
  <c r="G30" i="40" s="1"/>
  <c r="H30" i="40" s="1"/>
  <c r="I30" i="40" s="1"/>
  <c r="J30" i="40" s="1"/>
  <c r="K30" i="40" s="1"/>
  <c r="L30" i="40" s="1"/>
  <c r="M30" i="40" s="1"/>
  <c r="N30" i="40" s="1"/>
  <c r="O30" i="40" s="1"/>
  <c r="P30" i="40" s="1"/>
  <c r="Q30" i="40" s="1"/>
  <c r="R30" i="40" s="1"/>
  <c r="S30" i="40" s="1"/>
  <c r="T30" i="40" s="1"/>
  <c r="U30" i="40" s="1"/>
  <c r="V30" i="40" s="1"/>
  <c r="W30" i="40" s="1"/>
  <c r="X30" i="40" s="1"/>
  <c r="Y30" i="40" s="1"/>
  <c r="Z30" i="40" s="1"/>
  <c r="AA30" i="40" s="1"/>
  <c r="AB30" i="40" s="1"/>
  <c r="AC30" i="40" s="1"/>
  <c r="AD30" i="40" s="1"/>
  <c r="AE30" i="40" s="1"/>
  <c r="AF30" i="40" s="1"/>
  <c r="AG30" i="40" s="1"/>
  <c r="AH30" i="40" s="1"/>
  <c r="AI30" i="40" s="1"/>
  <c r="AJ30" i="40" s="1"/>
  <c r="AK30" i="40" s="1"/>
  <c r="AL30" i="40" s="1"/>
  <c r="AM30" i="40" s="1"/>
  <c r="AN30" i="40" s="1"/>
  <c r="AO30" i="40" s="1"/>
  <c r="AP30" i="40" s="1"/>
  <c r="AQ30" i="40" s="1"/>
  <c r="AR30" i="40" s="1"/>
  <c r="AS30" i="40" s="1"/>
  <c r="AT30" i="40" s="1"/>
  <c r="AU30" i="40" s="1"/>
  <c r="AV30" i="40" s="1"/>
  <c r="AW30" i="40" s="1"/>
  <c r="AX30" i="40" s="1"/>
  <c r="AY30" i="40" s="1"/>
  <c r="D29" i="40"/>
  <c r="E29" i="40" s="1"/>
  <c r="F29" i="40" s="1"/>
  <c r="G29" i="40" s="1"/>
  <c r="H29" i="40" s="1"/>
  <c r="I29" i="40" s="1"/>
  <c r="J29" i="40" s="1"/>
  <c r="K29" i="40" s="1"/>
  <c r="L29" i="40" s="1"/>
  <c r="M29" i="40" s="1"/>
  <c r="N29" i="40" s="1"/>
  <c r="O29" i="40" s="1"/>
  <c r="P29" i="40" s="1"/>
  <c r="Q29" i="40" s="1"/>
  <c r="R29" i="40" s="1"/>
  <c r="S29" i="40" s="1"/>
  <c r="T29" i="40" s="1"/>
  <c r="U29" i="40" s="1"/>
  <c r="V29" i="40" s="1"/>
  <c r="W29" i="40" s="1"/>
  <c r="X29" i="40" s="1"/>
  <c r="Y29" i="40" s="1"/>
  <c r="Z29" i="40" s="1"/>
  <c r="AA29" i="40" s="1"/>
  <c r="AB29" i="40" s="1"/>
  <c r="AC29" i="40" s="1"/>
  <c r="AD29" i="40" s="1"/>
  <c r="AE29" i="40" s="1"/>
  <c r="AF29" i="40" s="1"/>
  <c r="AG29" i="40" s="1"/>
  <c r="AH29" i="40" s="1"/>
  <c r="AI29" i="40" s="1"/>
  <c r="AJ29" i="40" s="1"/>
  <c r="AK29" i="40" s="1"/>
  <c r="AL29" i="40" s="1"/>
  <c r="AM29" i="40" s="1"/>
  <c r="AN29" i="40" s="1"/>
  <c r="AO29" i="40" s="1"/>
  <c r="AP29" i="40" s="1"/>
  <c r="AQ29" i="40" s="1"/>
  <c r="AR29" i="40" s="1"/>
  <c r="AS29" i="40" s="1"/>
  <c r="AT29" i="40" s="1"/>
  <c r="AU29" i="40" s="1"/>
  <c r="AV29" i="40" s="1"/>
  <c r="AW29" i="40" s="1"/>
  <c r="AX29" i="40" s="1"/>
  <c r="AY29" i="40" s="1"/>
  <c r="D28" i="40"/>
  <c r="E28" i="40" s="1"/>
  <c r="F28" i="40" s="1"/>
  <c r="G28" i="40" s="1"/>
  <c r="H28" i="40" s="1"/>
  <c r="I28" i="40" s="1"/>
  <c r="J28" i="40" s="1"/>
  <c r="K28" i="40" s="1"/>
  <c r="L28" i="40" s="1"/>
  <c r="M28" i="40" s="1"/>
  <c r="N28" i="40" s="1"/>
  <c r="O28" i="40" s="1"/>
  <c r="P28" i="40" s="1"/>
  <c r="Q28" i="40" s="1"/>
  <c r="R28" i="40" s="1"/>
  <c r="S28" i="40" s="1"/>
  <c r="T28" i="40" s="1"/>
  <c r="U28" i="40" s="1"/>
  <c r="V28" i="40" s="1"/>
  <c r="W28" i="40" s="1"/>
  <c r="X28" i="40" s="1"/>
  <c r="Y28" i="40" s="1"/>
  <c r="Z28" i="40" s="1"/>
  <c r="AA28" i="40" s="1"/>
  <c r="AB28" i="40" s="1"/>
  <c r="AC28" i="40" s="1"/>
  <c r="AD28" i="40" s="1"/>
  <c r="AE28" i="40" s="1"/>
  <c r="AF28" i="40" s="1"/>
  <c r="AG28" i="40" s="1"/>
  <c r="AH28" i="40" s="1"/>
  <c r="AI28" i="40" s="1"/>
  <c r="AJ28" i="40" s="1"/>
  <c r="AK28" i="40" s="1"/>
  <c r="AL28" i="40" s="1"/>
  <c r="AM28" i="40" s="1"/>
  <c r="AN28" i="40" s="1"/>
  <c r="AO28" i="40" s="1"/>
  <c r="AP28" i="40" s="1"/>
  <c r="AQ28" i="40" s="1"/>
  <c r="AR28" i="40" s="1"/>
  <c r="AS28" i="40" s="1"/>
  <c r="AT28" i="40" s="1"/>
  <c r="AU28" i="40" s="1"/>
  <c r="AV28" i="40" s="1"/>
  <c r="AW28" i="40" s="1"/>
  <c r="AX28" i="40" s="1"/>
  <c r="AY28" i="40" s="1"/>
  <c r="D27" i="40"/>
  <c r="E27" i="40" s="1"/>
  <c r="F27" i="40" s="1"/>
  <c r="G27" i="40" s="1"/>
  <c r="H27" i="40" s="1"/>
  <c r="I27" i="40" s="1"/>
  <c r="J27" i="40" s="1"/>
  <c r="K27" i="40" s="1"/>
  <c r="L27" i="40" s="1"/>
  <c r="M27" i="40" s="1"/>
  <c r="N27" i="40" s="1"/>
  <c r="O27" i="40" s="1"/>
  <c r="P27" i="40" s="1"/>
  <c r="Q27" i="40" s="1"/>
  <c r="R27" i="40" s="1"/>
  <c r="S27" i="40" s="1"/>
  <c r="T27" i="40" s="1"/>
  <c r="U27" i="40" s="1"/>
  <c r="V27" i="40" s="1"/>
  <c r="W27" i="40" s="1"/>
  <c r="X27" i="40" s="1"/>
  <c r="Y27" i="40" s="1"/>
  <c r="Z27" i="40" s="1"/>
  <c r="AA27" i="40" s="1"/>
  <c r="AB27" i="40" s="1"/>
  <c r="AC27" i="40" s="1"/>
  <c r="AD27" i="40" s="1"/>
  <c r="AE27" i="40" s="1"/>
  <c r="AF27" i="40" s="1"/>
  <c r="AG27" i="40" s="1"/>
  <c r="AH27" i="40" s="1"/>
  <c r="AI27" i="40" s="1"/>
  <c r="AJ27" i="40" s="1"/>
  <c r="AK27" i="40" s="1"/>
  <c r="AL27" i="40" s="1"/>
  <c r="AM27" i="40" s="1"/>
  <c r="AN27" i="40" s="1"/>
  <c r="AO27" i="40" s="1"/>
  <c r="AP27" i="40" s="1"/>
  <c r="AQ27" i="40" s="1"/>
  <c r="AR27" i="40" s="1"/>
  <c r="AS27" i="40" s="1"/>
  <c r="AT27" i="40" s="1"/>
  <c r="AU27" i="40" s="1"/>
  <c r="AV27" i="40" s="1"/>
  <c r="AW27" i="40" s="1"/>
  <c r="AX27" i="40" s="1"/>
  <c r="AY27" i="40" s="1"/>
  <c r="D26" i="40"/>
  <c r="E26" i="40" s="1"/>
  <c r="F26" i="40" s="1"/>
  <c r="G26" i="40" s="1"/>
  <c r="H26" i="40" s="1"/>
  <c r="I26" i="40" s="1"/>
  <c r="J26" i="40" s="1"/>
  <c r="K26" i="40" s="1"/>
  <c r="L26" i="40" s="1"/>
  <c r="M26" i="40" s="1"/>
  <c r="N26" i="40" s="1"/>
  <c r="O26" i="40" s="1"/>
  <c r="P26" i="40" s="1"/>
  <c r="Q26" i="40" s="1"/>
  <c r="R26" i="40" s="1"/>
  <c r="S26" i="40" s="1"/>
  <c r="T26" i="40" s="1"/>
  <c r="U26" i="40" s="1"/>
  <c r="V26" i="40" s="1"/>
  <c r="W26" i="40" s="1"/>
  <c r="X26" i="40" s="1"/>
  <c r="Y26" i="40" s="1"/>
  <c r="Z26" i="40" s="1"/>
  <c r="AA26" i="40" s="1"/>
  <c r="AB26" i="40" s="1"/>
  <c r="AC26" i="40" s="1"/>
  <c r="AD26" i="40" s="1"/>
  <c r="AE26" i="40" s="1"/>
  <c r="AF26" i="40" s="1"/>
  <c r="AG26" i="40" s="1"/>
  <c r="AH26" i="40" s="1"/>
  <c r="AI26" i="40" s="1"/>
  <c r="AJ26" i="40" s="1"/>
  <c r="AK26" i="40" s="1"/>
  <c r="AL26" i="40" s="1"/>
  <c r="AM26" i="40" s="1"/>
  <c r="AN26" i="40" s="1"/>
  <c r="AO26" i="40" s="1"/>
  <c r="AP26" i="40" s="1"/>
  <c r="AQ26" i="40" s="1"/>
  <c r="AR26" i="40" s="1"/>
  <c r="AS26" i="40" s="1"/>
  <c r="AT26" i="40" s="1"/>
  <c r="AU26" i="40" s="1"/>
  <c r="AV26" i="40" s="1"/>
  <c r="AW26" i="40" s="1"/>
  <c r="AX26" i="40" s="1"/>
  <c r="AY26" i="40" s="1"/>
  <c r="D25" i="40"/>
  <c r="E25" i="40" s="1"/>
  <c r="F25" i="40" s="1"/>
  <c r="G25" i="40" s="1"/>
  <c r="H25" i="40" s="1"/>
  <c r="I25" i="40" s="1"/>
  <c r="J25" i="40" s="1"/>
  <c r="K25" i="40" s="1"/>
  <c r="L25" i="40" s="1"/>
  <c r="M25" i="40" s="1"/>
  <c r="N25" i="40" s="1"/>
  <c r="O25" i="40" s="1"/>
  <c r="P25" i="40" s="1"/>
  <c r="Q25" i="40" s="1"/>
  <c r="R25" i="40" s="1"/>
  <c r="S25" i="40" s="1"/>
  <c r="T25" i="40" s="1"/>
  <c r="U25" i="40" s="1"/>
  <c r="V25" i="40" s="1"/>
  <c r="W25" i="40" s="1"/>
  <c r="X25" i="40" s="1"/>
  <c r="Y25" i="40" s="1"/>
  <c r="Z25" i="40" s="1"/>
  <c r="AA25" i="40" s="1"/>
  <c r="AB25" i="40" s="1"/>
  <c r="AC25" i="40" s="1"/>
  <c r="AD25" i="40" s="1"/>
  <c r="AE25" i="40" s="1"/>
  <c r="AF25" i="40" s="1"/>
  <c r="AG25" i="40" s="1"/>
  <c r="AH25" i="40" s="1"/>
  <c r="AI25" i="40" s="1"/>
  <c r="AJ25" i="40" s="1"/>
  <c r="AK25" i="40" s="1"/>
  <c r="AL25" i="40" s="1"/>
  <c r="AM25" i="40" s="1"/>
  <c r="AN25" i="40" s="1"/>
  <c r="AO25" i="40" s="1"/>
  <c r="AP25" i="40" s="1"/>
  <c r="AQ25" i="40" s="1"/>
  <c r="AR25" i="40" s="1"/>
  <c r="AS25" i="40" s="1"/>
  <c r="AT25" i="40" s="1"/>
  <c r="AU25" i="40" s="1"/>
  <c r="AV25" i="40" s="1"/>
  <c r="AW25" i="40" s="1"/>
  <c r="AX25" i="40" s="1"/>
  <c r="AY25" i="40" s="1"/>
  <c r="D24" i="40"/>
  <c r="E24" i="40" s="1"/>
  <c r="F24" i="40" s="1"/>
  <c r="G24" i="40" s="1"/>
  <c r="H24" i="40" s="1"/>
  <c r="I24" i="40" s="1"/>
  <c r="J24" i="40" s="1"/>
  <c r="K24" i="40" s="1"/>
  <c r="L24" i="40" s="1"/>
  <c r="M24" i="40" s="1"/>
  <c r="N24" i="40" s="1"/>
  <c r="O24" i="40" s="1"/>
  <c r="P24" i="40" s="1"/>
  <c r="Q24" i="40" s="1"/>
  <c r="R24" i="40" s="1"/>
  <c r="S24" i="40" s="1"/>
  <c r="T24" i="40" s="1"/>
  <c r="U24" i="40" s="1"/>
  <c r="V24" i="40" s="1"/>
  <c r="W24" i="40" s="1"/>
  <c r="X24" i="40" s="1"/>
  <c r="Y24" i="40" s="1"/>
  <c r="Z24" i="40" s="1"/>
  <c r="AA24" i="40" s="1"/>
  <c r="AB24" i="40" s="1"/>
  <c r="AC24" i="40" s="1"/>
  <c r="AD24" i="40" s="1"/>
  <c r="AE24" i="40" s="1"/>
  <c r="AF24" i="40" s="1"/>
  <c r="AG24" i="40" s="1"/>
  <c r="AH24" i="40" s="1"/>
  <c r="AI24" i="40" s="1"/>
  <c r="AJ24" i="40" s="1"/>
  <c r="AK24" i="40" s="1"/>
  <c r="AL24" i="40" s="1"/>
  <c r="AM24" i="40" s="1"/>
  <c r="AN24" i="40" s="1"/>
  <c r="AO24" i="40" s="1"/>
  <c r="AP24" i="40" s="1"/>
  <c r="AQ24" i="40" s="1"/>
  <c r="AR24" i="40" s="1"/>
  <c r="AS24" i="40" s="1"/>
  <c r="AT24" i="40" s="1"/>
  <c r="AU24" i="40" s="1"/>
  <c r="AV24" i="40" s="1"/>
  <c r="AW24" i="40" s="1"/>
  <c r="AX24" i="40" s="1"/>
  <c r="AY24" i="40" s="1"/>
  <c r="D23" i="40"/>
  <c r="E23" i="40" s="1"/>
  <c r="F23" i="40" s="1"/>
  <c r="G23" i="40" s="1"/>
  <c r="H23" i="40" s="1"/>
  <c r="I23" i="40" s="1"/>
  <c r="J23" i="40" s="1"/>
  <c r="K23" i="40" s="1"/>
  <c r="L23" i="40" s="1"/>
  <c r="M23" i="40" s="1"/>
  <c r="N23" i="40" s="1"/>
  <c r="O23" i="40" s="1"/>
  <c r="P23" i="40" s="1"/>
  <c r="Q23" i="40" s="1"/>
  <c r="R23" i="40" s="1"/>
  <c r="S23" i="40" s="1"/>
  <c r="T23" i="40" s="1"/>
  <c r="U23" i="40" s="1"/>
  <c r="V23" i="40" s="1"/>
  <c r="W23" i="40" s="1"/>
  <c r="X23" i="40" s="1"/>
  <c r="Y23" i="40" s="1"/>
  <c r="Z23" i="40" s="1"/>
  <c r="AA23" i="40" s="1"/>
  <c r="AB23" i="40" s="1"/>
  <c r="AC23" i="40" s="1"/>
  <c r="AD23" i="40" s="1"/>
  <c r="AE23" i="40" s="1"/>
  <c r="AF23" i="40" s="1"/>
  <c r="AG23" i="40" s="1"/>
  <c r="AH23" i="40" s="1"/>
  <c r="AI23" i="40" s="1"/>
  <c r="AJ23" i="40" s="1"/>
  <c r="AK23" i="40" s="1"/>
  <c r="AL23" i="40" s="1"/>
  <c r="AM23" i="40" s="1"/>
  <c r="AN23" i="40" s="1"/>
  <c r="AO23" i="40" s="1"/>
  <c r="AP23" i="40" s="1"/>
  <c r="AQ23" i="40" s="1"/>
  <c r="AR23" i="40" s="1"/>
  <c r="AS23" i="40" s="1"/>
  <c r="AT23" i="40" s="1"/>
  <c r="AU23" i="40" s="1"/>
  <c r="AV23" i="40" s="1"/>
  <c r="AW23" i="40" s="1"/>
  <c r="AX23" i="40" s="1"/>
  <c r="AY23" i="40" s="1"/>
  <c r="D5" i="40"/>
  <c r="E5" i="40" s="1"/>
  <c r="F5" i="40" s="1"/>
  <c r="G5" i="40" s="1"/>
  <c r="H5" i="40" s="1"/>
  <c r="I5" i="40" s="1"/>
  <c r="J5" i="40" s="1"/>
  <c r="K5" i="40" s="1"/>
  <c r="L5" i="40" s="1"/>
  <c r="M5" i="40" s="1"/>
  <c r="N5" i="40" s="1"/>
  <c r="O5" i="40" s="1"/>
  <c r="P5" i="40" s="1"/>
  <c r="Q5" i="40" s="1"/>
  <c r="R5" i="40" s="1"/>
  <c r="S5" i="40" s="1"/>
  <c r="T5" i="40" s="1"/>
  <c r="U5" i="40" s="1"/>
  <c r="V5" i="40" s="1"/>
  <c r="W5" i="40" s="1"/>
  <c r="X5" i="40" s="1"/>
  <c r="Y5" i="40" s="1"/>
  <c r="Z5" i="40" s="1"/>
  <c r="AA5" i="40" s="1"/>
  <c r="AB5" i="40" s="1"/>
  <c r="AC5" i="40" s="1"/>
  <c r="AD5" i="40" s="1"/>
  <c r="AE5" i="40" s="1"/>
  <c r="AF5" i="40" s="1"/>
  <c r="AG5" i="40" s="1"/>
  <c r="AH5" i="40" s="1"/>
  <c r="AI5" i="40" s="1"/>
  <c r="AJ5" i="40" s="1"/>
  <c r="AK5" i="40" s="1"/>
  <c r="AL5" i="40" s="1"/>
  <c r="AM5" i="40" s="1"/>
  <c r="AN5" i="40" s="1"/>
  <c r="AO5" i="40" s="1"/>
  <c r="AP5" i="40" s="1"/>
  <c r="AQ5" i="40" s="1"/>
  <c r="AR5" i="40" s="1"/>
  <c r="AS5" i="40" s="1"/>
  <c r="AT5" i="40" s="1"/>
  <c r="AU5" i="40" s="1"/>
  <c r="AV5" i="40" s="1"/>
  <c r="AW5" i="40" s="1"/>
  <c r="AX5" i="40" s="1"/>
  <c r="AY5" i="40" s="1"/>
  <c r="D6" i="40"/>
  <c r="E6" i="40" s="1"/>
  <c r="F6" i="40" s="1"/>
  <c r="G6" i="40" s="1"/>
  <c r="H6" i="40" s="1"/>
  <c r="I6" i="40" s="1"/>
  <c r="J6" i="40" s="1"/>
  <c r="K6" i="40" s="1"/>
  <c r="L6" i="40" s="1"/>
  <c r="M6" i="40" s="1"/>
  <c r="N6" i="40" s="1"/>
  <c r="O6" i="40" s="1"/>
  <c r="P6" i="40" s="1"/>
  <c r="Q6" i="40" s="1"/>
  <c r="R6" i="40" s="1"/>
  <c r="S6" i="40" s="1"/>
  <c r="T6" i="40" s="1"/>
  <c r="U6" i="40" s="1"/>
  <c r="V6" i="40" s="1"/>
  <c r="W6" i="40" s="1"/>
  <c r="X6" i="40" s="1"/>
  <c r="Y6" i="40" s="1"/>
  <c r="Z6" i="40" s="1"/>
  <c r="AA6" i="40" s="1"/>
  <c r="AB6" i="40" s="1"/>
  <c r="AC6" i="40" s="1"/>
  <c r="AD6" i="40" s="1"/>
  <c r="AE6" i="40" s="1"/>
  <c r="AF6" i="40" s="1"/>
  <c r="AG6" i="40" s="1"/>
  <c r="AH6" i="40" s="1"/>
  <c r="AI6" i="40" s="1"/>
  <c r="AJ6" i="40" s="1"/>
  <c r="AK6" i="40" s="1"/>
  <c r="AL6" i="40" s="1"/>
  <c r="AM6" i="40" s="1"/>
  <c r="AN6" i="40" s="1"/>
  <c r="AO6" i="40" s="1"/>
  <c r="AP6" i="40" s="1"/>
  <c r="AQ6" i="40" s="1"/>
  <c r="AR6" i="40" s="1"/>
  <c r="AS6" i="40" s="1"/>
  <c r="AT6" i="40" s="1"/>
  <c r="AU6" i="40" s="1"/>
  <c r="AV6" i="40" s="1"/>
  <c r="AW6" i="40" s="1"/>
  <c r="AX6" i="40" s="1"/>
  <c r="AY6" i="40" s="1"/>
  <c r="D7" i="40"/>
  <c r="E7" i="40" s="1"/>
  <c r="F7" i="40" s="1"/>
  <c r="G7" i="40" s="1"/>
  <c r="H7" i="40" s="1"/>
  <c r="I7" i="40" s="1"/>
  <c r="J7" i="40" s="1"/>
  <c r="K7" i="40" s="1"/>
  <c r="L7" i="40" s="1"/>
  <c r="M7" i="40" s="1"/>
  <c r="N7" i="40" s="1"/>
  <c r="O7" i="40" s="1"/>
  <c r="P7" i="40" s="1"/>
  <c r="Q7" i="40" s="1"/>
  <c r="R7" i="40" s="1"/>
  <c r="S7" i="40" s="1"/>
  <c r="T7" i="40" s="1"/>
  <c r="U7" i="40" s="1"/>
  <c r="V7" i="40" s="1"/>
  <c r="W7" i="40" s="1"/>
  <c r="X7" i="40" s="1"/>
  <c r="Y7" i="40" s="1"/>
  <c r="Z7" i="40" s="1"/>
  <c r="AA7" i="40" s="1"/>
  <c r="AB7" i="40" s="1"/>
  <c r="AC7" i="40" s="1"/>
  <c r="AD7" i="40" s="1"/>
  <c r="AE7" i="40" s="1"/>
  <c r="AF7" i="40" s="1"/>
  <c r="AG7" i="40" s="1"/>
  <c r="AH7" i="40" s="1"/>
  <c r="AI7" i="40" s="1"/>
  <c r="AJ7" i="40" s="1"/>
  <c r="AK7" i="40" s="1"/>
  <c r="AL7" i="40" s="1"/>
  <c r="AM7" i="40" s="1"/>
  <c r="AN7" i="40" s="1"/>
  <c r="AO7" i="40" s="1"/>
  <c r="AP7" i="40" s="1"/>
  <c r="AQ7" i="40" s="1"/>
  <c r="AR7" i="40" s="1"/>
  <c r="AS7" i="40" s="1"/>
  <c r="AT7" i="40" s="1"/>
  <c r="AU7" i="40" s="1"/>
  <c r="AV7" i="40" s="1"/>
  <c r="AW7" i="40" s="1"/>
  <c r="AX7" i="40" s="1"/>
  <c r="AY7" i="40" s="1"/>
  <c r="D8" i="40"/>
  <c r="E8" i="40" s="1"/>
  <c r="F8" i="40" s="1"/>
  <c r="G8" i="40" s="1"/>
  <c r="H8" i="40" s="1"/>
  <c r="I8" i="40" s="1"/>
  <c r="J8" i="40" s="1"/>
  <c r="K8" i="40" s="1"/>
  <c r="L8" i="40" s="1"/>
  <c r="M8" i="40" s="1"/>
  <c r="N8" i="40" s="1"/>
  <c r="O8" i="40" s="1"/>
  <c r="P8" i="40" s="1"/>
  <c r="Q8" i="40" s="1"/>
  <c r="R8" i="40" s="1"/>
  <c r="S8" i="40" s="1"/>
  <c r="T8" i="40" s="1"/>
  <c r="U8" i="40" s="1"/>
  <c r="V8" i="40" s="1"/>
  <c r="W8" i="40" s="1"/>
  <c r="X8" i="40" s="1"/>
  <c r="Y8" i="40" s="1"/>
  <c r="Z8" i="40" s="1"/>
  <c r="AA8" i="40" s="1"/>
  <c r="AB8" i="40" s="1"/>
  <c r="AC8" i="40" s="1"/>
  <c r="AD8" i="40" s="1"/>
  <c r="AE8" i="40" s="1"/>
  <c r="AF8" i="40" s="1"/>
  <c r="AG8" i="40" s="1"/>
  <c r="AH8" i="40" s="1"/>
  <c r="AI8" i="40" s="1"/>
  <c r="AJ8" i="40" s="1"/>
  <c r="AK8" i="40" s="1"/>
  <c r="AL8" i="40" s="1"/>
  <c r="AM8" i="40" s="1"/>
  <c r="AN8" i="40" s="1"/>
  <c r="AO8" i="40" s="1"/>
  <c r="AP8" i="40" s="1"/>
  <c r="AQ8" i="40" s="1"/>
  <c r="AR8" i="40" s="1"/>
  <c r="AS8" i="40" s="1"/>
  <c r="AT8" i="40" s="1"/>
  <c r="AU8" i="40" s="1"/>
  <c r="AV8" i="40" s="1"/>
  <c r="AW8" i="40" s="1"/>
  <c r="AX8" i="40" s="1"/>
  <c r="AY8" i="40" s="1"/>
  <c r="D9" i="40"/>
  <c r="E9" i="40" s="1"/>
  <c r="F9" i="40" s="1"/>
  <c r="G9" i="40" s="1"/>
  <c r="H9" i="40" s="1"/>
  <c r="I9" i="40" s="1"/>
  <c r="J9" i="40" s="1"/>
  <c r="K9" i="40" s="1"/>
  <c r="L9" i="40" s="1"/>
  <c r="M9" i="40" s="1"/>
  <c r="N9" i="40" s="1"/>
  <c r="O9" i="40" s="1"/>
  <c r="P9" i="40" s="1"/>
  <c r="Q9" i="40" s="1"/>
  <c r="R9" i="40" s="1"/>
  <c r="S9" i="40" s="1"/>
  <c r="T9" i="40" s="1"/>
  <c r="U9" i="40" s="1"/>
  <c r="V9" i="40" s="1"/>
  <c r="W9" i="40" s="1"/>
  <c r="X9" i="40" s="1"/>
  <c r="Y9" i="40" s="1"/>
  <c r="Z9" i="40" s="1"/>
  <c r="AA9" i="40" s="1"/>
  <c r="AB9" i="40" s="1"/>
  <c r="AC9" i="40" s="1"/>
  <c r="AD9" i="40" s="1"/>
  <c r="AE9" i="40" s="1"/>
  <c r="AF9" i="40" s="1"/>
  <c r="AG9" i="40" s="1"/>
  <c r="AH9" i="40" s="1"/>
  <c r="AI9" i="40" s="1"/>
  <c r="AJ9" i="40" s="1"/>
  <c r="AK9" i="40" s="1"/>
  <c r="AL9" i="40" s="1"/>
  <c r="AM9" i="40" s="1"/>
  <c r="AN9" i="40" s="1"/>
  <c r="AO9" i="40" s="1"/>
  <c r="AP9" i="40" s="1"/>
  <c r="AQ9" i="40" s="1"/>
  <c r="AR9" i="40" s="1"/>
  <c r="AS9" i="40" s="1"/>
  <c r="AT9" i="40" s="1"/>
  <c r="AU9" i="40" s="1"/>
  <c r="AV9" i="40" s="1"/>
  <c r="AW9" i="40" s="1"/>
  <c r="AX9" i="40" s="1"/>
  <c r="AY9" i="40" s="1"/>
  <c r="D10" i="40"/>
  <c r="E10" i="40" s="1"/>
  <c r="F10" i="40" s="1"/>
  <c r="G10" i="40" s="1"/>
  <c r="H10" i="40" s="1"/>
  <c r="I10" i="40" s="1"/>
  <c r="J10" i="40" s="1"/>
  <c r="K10" i="40" s="1"/>
  <c r="L10" i="40" s="1"/>
  <c r="M10" i="40" s="1"/>
  <c r="N10" i="40" s="1"/>
  <c r="O10" i="40" s="1"/>
  <c r="P10" i="40" s="1"/>
  <c r="Q10" i="40" s="1"/>
  <c r="R10" i="40" s="1"/>
  <c r="S10" i="40" s="1"/>
  <c r="T10" i="40" s="1"/>
  <c r="U10" i="40" s="1"/>
  <c r="V10" i="40" s="1"/>
  <c r="W10" i="40" s="1"/>
  <c r="X10" i="40" s="1"/>
  <c r="Y10" i="40" s="1"/>
  <c r="Z10" i="40" s="1"/>
  <c r="AA10" i="40" s="1"/>
  <c r="AB10" i="40" s="1"/>
  <c r="AC10" i="40" s="1"/>
  <c r="AD10" i="40" s="1"/>
  <c r="AE10" i="40" s="1"/>
  <c r="AF10" i="40" s="1"/>
  <c r="AG10" i="40" s="1"/>
  <c r="AH10" i="40" s="1"/>
  <c r="AI10" i="40" s="1"/>
  <c r="AJ10" i="40" s="1"/>
  <c r="AK10" i="40" s="1"/>
  <c r="AL10" i="40" s="1"/>
  <c r="AM10" i="40" s="1"/>
  <c r="AN10" i="40" s="1"/>
  <c r="AO10" i="40" s="1"/>
  <c r="AP10" i="40" s="1"/>
  <c r="AQ10" i="40" s="1"/>
  <c r="AR10" i="40" s="1"/>
  <c r="AS10" i="40" s="1"/>
  <c r="AT10" i="40" s="1"/>
  <c r="AU10" i="40" s="1"/>
  <c r="AV10" i="40" s="1"/>
  <c r="AW10" i="40" s="1"/>
  <c r="AX10" i="40" s="1"/>
  <c r="AY10" i="40" s="1"/>
  <c r="D11" i="40"/>
  <c r="E11" i="40" s="1"/>
  <c r="F11" i="40" s="1"/>
  <c r="G11" i="40" s="1"/>
  <c r="H11" i="40" s="1"/>
  <c r="I11" i="40" s="1"/>
  <c r="J11" i="40" s="1"/>
  <c r="K11" i="40" s="1"/>
  <c r="L11" i="40" s="1"/>
  <c r="M11" i="40" s="1"/>
  <c r="N11" i="40" s="1"/>
  <c r="O11" i="40" s="1"/>
  <c r="P11" i="40" s="1"/>
  <c r="Q11" i="40" s="1"/>
  <c r="R11" i="40" s="1"/>
  <c r="S11" i="40" s="1"/>
  <c r="T11" i="40" s="1"/>
  <c r="U11" i="40" s="1"/>
  <c r="V11" i="40" s="1"/>
  <c r="W11" i="40" s="1"/>
  <c r="X11" i="40" s="1"/>
  <c r="Y11" i="40" s="1"/>
  <c r="Z11" i="40" s="1"/>
  <c r="AA11" i="40" s="1"/>
  <c r="AB11" i="40" s="1"/>
  <c r="AC11" i="40" s="1"/>
  <c r="AD11" i="40" s="1"/>
  <c r="AE11" i="40" s="1"/>
  <c r="AF11" i="40" s="1"/>
  <c r="AG11" i="40" s="1"/>
  <c r="AH11" i="40" s="1"/>
  <c r="AI11" i="40" s="1"/>
  <c r="AJ11" i="40" s="1"/>
  <c r="AK11" i="40" s="1"/>
  <c r="AL11" i="40" s="1"/>
  <c r="AM11" i="40" s="1"/>
  <c r="AN11" i="40" s="1"/>
  <c r="AO11" i="40" s="1"/>
  <c r="AP11" i="40" s="1"/>
  <c r="AQ11" i="40" s="1"/>
  <c r="AR11" i="40" s="1"/>
  <c r="AS11" i="40" s="1"/>
  <c r="AT11" i="40" s="1"/>
  <c r="AU11" i="40" s="1"/>
  <c r="AV11" i="40" s="1"/>
  <c r="AW11" i="40" s="1"/>
  <c r="AX11" i="40" s="1"/>
  <c r="AY11" i="40" s="1"/>
  <c r="D12" i="40"/>
  <c r="E12" i="40" s="1"/>
  <c r="F12" i="40" s="1"/>
  <c r="G12" i="40" s="1"/>
  <c r="H12" i="40" s="1"/>
  <c r="I12" i="40" s="1"/>
  <c r="J12" i="40" s="1"/>
  <c r="K12" i="40" s="1"/>
  <c r="L12" i="40" s="1"/>
  <c r="M12" i="40" s="1"/>
  <c r="N12" i="40" s="1"/>
  <c r="O12" i="40" s="1"/>
  <c r="P12" i="40" s="1"/>
  <c r="Q12" i="40" s="1"/>
  <c r="R12" i="40" s="1"/>
  <c r="S12" i="40" s="1"/>
  <c r="T12" i="40" s="1"/>
  <c r="U12" i="40" s="1"/>
  <c r="V12" i="40" s="1"/>
  <c r="W12" i="40" s="1"/>
  <c r="X12" i="40" s="1"/>
  <c r="Y12" i="40" s="1"/>
  <c r="Z12" i="40" s="1"/>
  <c r="AA12" i="40" s="1"/>
  <c r="AB12" i="40" s="1"/>
  <c r="AC12" i="40" s="1"/>
  <c r="AD12" i="40" s="1"/>
  <c r="AE12" i="40" s="1"/>
  <c r="AF12" i="40" s="1"/>
  <c r="AG12" i="40" s="1"/>
  <c r="AH12" i="40" s="1"/>
  <c r="AI12" i="40" s="1"/>
  <c r="AJ12" i="40" s="1"/>
  <c r="AK12" i="40" s="1"/>
  <c r="AL12" i="40" s="1"/>
  <c r="AM12" i="40" s="1"/>
  <c r="AN12" i="40" s="1"/>
  <c r="AO12" i="40" s="1"/>
  <c r="AP12" i="40" s="1"/>
  <c r="AQ12" i="40" s="1"/>
  <c r="AR12" i="40" s="1"/>
  <c r="AS12" i="40" s="1"/>
  <c r="AT12" i="40" s="1"/>
  <c r="AU12" i="40" s="1"/>
  <c r="AV12" i="40" s="1"/>
  <c r="AW12" i="40" s="1"/>
  <c r="AX12" i="40" s="1"/>
  <c r="AY12" i="40" s="1"/>
  <c r="D13" i="40"/>
  <c r="E13" i="40" s="1"/>
  <c r="F13" i="40" s="1"/>
  <c r="G13" i="40" s="1"/>
  <c r="H13" i="40" s="1"/>
  <c r="I13" i="40" s="1"/>
  <c r="J13" i="40" s="1"/>
  <c r="K13" i="40" s="1"/>
  <c r="L13" i="40" s="1"/>
  <c r="M13" i="40" s="1"/>
  <c r="N13" i="40" s="1"/>
  <c r="O13" i="40" s="1"/>
  <c r="P13" i="40" s="1"/>
  <c r="Q13" i="40" s="1"/>
  <c r="R13" i="40" s="1"/>
  <c r="S13" i="40" s="1"/>
  <c r="T13" i="40" s="1"/>
  <c r="U13" i="40" s="1"/>
  <c r="V13" i="40" s="1"/>
  <c r="W13" i="40" s="1"/>
  <c r="X13" i="40" s="1"/>
  <c r="Y13" i="40" s="1"/>
  <c r="Z13" i="40" s="1"/>
  <c r="AA13" i="40" s="1"/>
  <c r="AB13" i="40" s="1"/>
  <c r="AC13" i="40" s="1"/>
  <c r="AD13" i="40" s="1"/>
  <c r="AE13" i="40" s="1"/>
  <c r="AF13" i="40" s="1"/>
  <c r="AG13" i="40" s="1"/>
  <c r="AH13" i="40" s="1"/>
  <c r="AI13" i="40" s="1"/>
  <c r="AJ13" i="40" s="1"/>
  <c r="AK13" i="40" s="1"/>
  <c r="AL13" i="40" s="1"/>
  <c r="AM13" i="40" s="1"/>
  <c r="AN13" i="40" s="1"/>
  <c r="AO13" i="40" s="1"/>
  <c r="AP13" i="40" s="1"/>
  <c r="AQ13" i="40" s="1"/>
  <c r="AR13" i="40" s="1"/>
  <c r="AS13" i="40" s="1"/>
  <c r="AT13" i="40" s="1"/>
  <c r="AU13" i="40" s="1"/>
  <c r="AV13" i="40" s="1"/>
  <c r="AW13" i="40" s="1"/>
  <c r="AX13" i="40" s="1"/>
  <c r="AY13" i="40" s="1"/>
  <c r="D14" i="40"/>
  <c r="E14" i="40" s="1"/>
  <c r="F14" i="40" s="1"/>
  <c r="G14" i="40" s="1"/>
  <c r="H14" i="40" s="1"/>
  <c r="I14" i="40" s="1"/>
  <c r="J14" i="40" s="1"/>
  <c r="K14" i="40" s="1"/>
  <c r="L14" i="40" s="1"/>
  <c r="M14" i="40" s="1"/>
  <c r="N14" i="40" s="1"/>
  <c r="O14" i="40" s="1"/>
  <c r="P14" i="40" s="1"/>
  <c r="Q14" i="40" s="1"/>
  <c r="R14" i="40" s="1"/>
  <c r="S14" i="40" s="1"/>
  <c r="T14" i="40" s="1"/>
  <c r="U14" i="40" s="1"/>
  <c r="V14" i="40" s="1"/>
  <c r="W14" i="40" s="1"/>
  <c r="X14" i="40" s="1"/>
  <c r="Y14" i="40" s="1"/>
  <c r="Z14" i="40" s="1"/>
  <c r="AA14" i="40" s="1"/>
  <c r="AB14" i="40" s="1"/>
  <c r="AC14" i="40" s="1"/>
  <c r="AD14" i="40" s="1"/>
  <c r="AE14" i="40" s="1"/>
  <c r="AF14" i="40" s="1"/>
  <c r="AG14" i="40" s="1"/>
  <c r="AH14" i="40" s="1"/>
  <c r="AI14" i="40" s="1"/>
  <c r="AJ14" i="40" s="1"/>
  <c r="AK14" i="40" s="1"/>
  <c r="AL14" i="40" s="1"/>
  <c r="AM14" i="40" s="1"/>
  <c r="AN14" i="40" s="1"/>
  <c r="AO14" i="40" s="1"/>
  <c r="AP14" i="40" s="1"/>
  <c r="AQ14" i="40" s="1"/>
  <c r="AR14" i="40" s="1"/>
  <c r="AS14" i="40" s="1"/>
  <c r="AT14" i="40" s="1"/>
  <c r="AU14" i="40" s="1"/>
  <c r="AV14" i="40" s="1"/>
  <c r="AW14" i="40" s="1"/>
  <c r="AX14" i="40" s="1"/>
  <c r="AY14" i="40" s="1"/>
  <c r="D15" i="40"/>
  <c r="E15" i="40" s="1"/>
  <c r="F15" i="40" s="1"/>
  <c r="G15" i="40" s="1"/>
  <c r="H15" i="40" s="1"/>
  <c r="I15" i="40" s="1"/>
  <c r="J15" i="40" s="1"/>
  <c r="K15" i="40" s="1"/>
  <c r="L15" i="40" s="1"/>
  <c r="M15" i="40" s="1"/>
  <c r="N15" i="40" s="1"/>
  <c r="O15" i="40" s="1"/>
  <c r="P15" i="40" s="1"/>
  <c r="Q15" i="40" s="1"/>
  <c r="R15" i="40" s="1"/>
  <c r="S15" i="40" s="1"/>
  <c r="T15" i="40" s="1"/>
  <c r="U15" i="40" s="1"/>
  <c r="V15" i="40" s="1"/>
  <c r="W15" i="40" s="1"/>
  <c r="X15" i="40" s="1"/>
  <c r="Y15" i="40" s="1"/>
  <c r="Z15" i="40" s="1"/>
  <c r="AA15" i="40" s="1"/>
  <c r="AB15" i="40" s="1"/>
  <c r="AC15" i="40" s="1"/>
  <c r="AD15" i="40" s="1"/>
  <c r="AE15" i="40" s="1"/>
  <c r="AF15" i="40" s="1"/>
  <c r="AG15" i="40" s="1"/>
  <c r="AH15" i="40" s="1"/>
  <c r="AI15" i="40" s="1"/>
  <c r="AJ15" i="40" s="1"/>
  <c r="AK15" i="40" s="1"/>
  <c r="AL15" i="40" s="1"/>
  <c r="AM15" i="40" s="1"/>
  <c r="AN15" i="40" s="1"/>
  <c r="AO15" i="40" s="1"/>
  <c r="AP15" i="40" s="1"/>
  <c r="AQ15" i="40" s="1"/>
  <c r="AR15" i="40" s="1"/>
  <c r="AS15" i="40" s="1"/>
  <c r="AT15" i="40" s="1"/>
  <c r="AU15" i="40" s="1"/>
  <c r="AV15" i="40" s="1"/>
  <c r="AW15" i="40" s="1"/>
  <c r="AX15" i="40" s="1"/>
  <c r="AY15" i="40" s="1"/>
  <c r="D16" i="40"/>
  <c r="E16" i="40" s="1"/>
  <c r="F16" i="40" s="1"/>
  <c r="G16" i="40" s="1"/>
  <c r="H16" i="40" s="1"/>
  <c r="I16" i="40" s="1"/>
  <c r="J16" i="40" s="1"/>
  <c r="K16" i="40" s="1"/>
  <c r="L16" i="40" s="1"/>
  <c r="M16" i="40" s="1"/>
  <c r="N16" i="40" s="1"/>
  <c r="O16" i="40" s="1"/>
  <c r="P16" i="40" s="1"/>
  <c r="Q16" i="40" s="1"/>
  <c r="R16" i="40" s="1"/>
  <c r="S16" i="40" s="1"/>
  <c r="T16" i="40" s="1"/>
  <c r="U16" i="40" s="1"/>
  <c r="V16" i="40" s="1"/>
  <c r="W16" i="40" s="1"/>
  <c r="X16" i="40" s="1"/>
  <c r="Y16" i="40" s="1"/>
  <c r="Z16" i="40" s="1"/>
  <c r="AA16" i="40" s="1"/>
  <c r="AB16" i="40" s="1"/>
  <c r="AC16" i="40" s="1"/>
  <c r="AD16" i="40" s="1"/>
  <c r="AE16" i="40" s="1"/>
  <c r="AF16" i="40" s="1"/>
  <c r="AG16" i="40" s="1"/>
  <c r="AH16" i="40" s="1"/>
  <c r="AI16" i="40" s="1"/>
  <c r="AJ16" i="40" s="1"/>
  <c r="AK16" i="40" s="1"/>
  <c r="AL16" i="40" s="1"/>
  <c r="AM16" i="40" s="1"/>
  <c r="AN16" i="40" s="1"/>
  <c r="AO16" i="40" s="1"/>
  <c r="AP16" i="40" s="1"/>
  <c r="AQ16" i="40" s="1"/>
  <c r="AR16" i="40" s="1"/>
  <c r="AS16" i="40" s="1"/>
  <c r="AT16" i="40" s="1"/>
  <c r="AU16" i="40" s="1"/>
  <c r="AV16" i="40" s="1"/>
  <c r="AW16" i="40" s="1"/>
  <c r="AX16" i="40" s="1"/>
  <c r="AY16" i="40" s="1"/>
  <c r="D17" i="40"/>
  <c r="E17" i="40" s="1"/>
  <c r="F17" i="40" s="1"/>
  <c r="G17" i="40" s="1"/>
  <c r="H17" i="40" s="1"/>
  <c r="I17" i="40" s="1"/>
  <c r="J17" i="40" s="1"/>
  <c r="K17" i="40" s="1"/>
  <c r="L17" i="40" s="1"/>
  <c r="M17" i="40" s="1"/>
  <c r="N17" i="40" s="1"/>
  <c r="O17" i="40" s="1"/>
  <c r="P17" i="40" s="1"/>
  <c r="Q17" i="40" s="1"/>
  <c r="R17" i="40" s="1"/>
  <c r="S17" i="40" s="1"/>
  <c r="T17" i="40" s="1"/>
  <c r="U17" i="40" s="1"/>
  <c r="V17" i="40" s="1"/>
  <c r="W17" i="40" s="1"/>
  <c r="X17" i="40" s="1"/>
  <c r="Y17" i="40" s="1"/>
  <c r="Z17" i="40" s="1"/>
  <c r="AA17" i="40" s="1"/>
  <c r="AB17" i="40" s="1"/>
  <c r="AC17" i="40" s="1"/>
  <c r="AD17" i="40" s="1"/>
  <c r="AE17" i="40" s="1"/>
  <c r="AF17" i="40" s="1"/>
  <c r="AG17" i="40" s="1"/>
  <c r="AH17" i="40" s="1"/>
  <c r="AI17" i="40" s="1"/>
  <c r="AJ17" i="40" s="1"/>
  <c r="AK17" i="40" s="1"/>
  <c r="AL17" i="40" s="1"/>
  <c r="AM17" i="40" s="1"/>
  <c r="AN17" i="40" s="1"/>
  <c r="AO17" i="40" s="1"/>
  <c r="AP17" i="40" s="1"/>
  <c r="AQ17" i="40" s="1"/>
  <c r="AR17" i="40" s="1"/>
  <c r="AS17" i="40" s="1"/>
  <c r="AT17" i="40" s="1"/>
  <c r="AU17" i="40" s="1"/>
  <c r="AV17" i="40" s="1"/>
  <c r="AW17" i="40" s="1"/>
  <c r="AX17" i="40" s="1"/>
  <c r="AY17" i="40" s="1"/>
  <c r="D4" i="40"/>
  <c r="E4" i="40" s="1"/>
  <c r="F4" i="40" s="1"/>
  <c r="G4" i="40" s="1"/>
  <c r="H4" i="40" s="1"/>
  <c r="I4" i="40" s="1"/>
  <c r="J4" i="40" s="1"/>
  <c r="K4" i="40" s="1"/>
  <c r="L4" i="40" s="1"/>
  <c r="M4" i="40" s="1"/>
  <c r="N4" i="40" s="1"/>
  <c r="O4" i="40" s="1"/>
  <c r="P4" i="40" s="1"/>
  <c r="Q4" i="40" s="1"/>
  <c r="R4" i="40" s="1"/>
  <c r="S4" i="40" s="1"/>
  <c r="T4" i="40" s="1"/>
  <c r="U4" i="40" s="1"/>
  <c r="V4" i="40" s="1"/>
  <c r="W4" i="40" s="1"/>
  <c r="X4" i="40" s="1"/>
  <c r="Y4" i="40" s="1"/>
  <c r="Z4" i="40" s="1"/>
  <c r="AA4" i="40" s="1"/>
  <c r="AB4" i="40" s="1"/>
  <c r="AC4" i="40" s="1"/>
  <c r="AD4" i="40" s="1"/>
  <c r="AE4" i="40" s="1"/>
  <c r="AF4" i="40" s="1"/>
  <c r="AG4" i="40" s="1"/>
  <c r="AH4" i="40" s="1"/>
  <c r="AI4" i="40" s="1"/>
  <c r="AJ4" i="40" s="1"/>
  <c r="AK4" i="40" s="1"/>
  <c r="AL4" i="40" s="1"/>
  <c r="AM4" i="40" s="1"/>
  <c r="AN4" i="40" s="1"/>
  <c r="AO4" i="40" s="1"/>
  <c r="AP4" i="40" s="1"/>
  <c r="AQ4" i="40" s="1"/>
  <c r="AR4" i="40" s="1"/>
  <c r="AS4" i="40" s="1"/>
  <c r="AT4" i="40" s="1"/>
  <c r="AU4" i="40" s="1"/>
  <c r="AV4" i="40" s="1"/>
  <c r="AW4" i="40" s="1"/>
  <c r="AX4" i="40" s="1"/>
  <c r="AY4" i="40" s="1"/>
  <c r="D10" i="29" l="1"/>
  <c r="D11" i="29"/>
  <c r="E15" i="29"/>
  <c r="E5" i="29"/>
  <c r="E10" i="29"/>
  <c r="E4" i="29"/>
  <c r="E9" i="29"/>
  <c r="E6" i="29"/>
  <c r="E7" i="29"/>
  <c r="E14" i="29"/>
  <c r="E2" i="29"/>
  <c r="E11" i="29"/>
  <c r="E12" i="29"/>
  <c r="E13" i="29"/>
  <c r="E8" i="29"/>
  <c r="D2" i="29"/>
  <c r="D3" i="29"/>
  <c r="D4" i="29"/>
  <c r="F6" i="29" l="1"/>
  <c r="F11" i="29"/>
  <c r="F12" i="29"/>
  <c r="F13" i="29"/>
  <c r="F15" i="29"/>
  <c r="F8" i="29"/>
  <c r="F10" i="29"/>
  <c r="F14" i="29"/>
  <c r="F9" i="29"/>
  <c r="F7" i="29"/>
  <c r="F2" i="29"/>
  <c r="F3" i="29"/>
  <c r="F4" i="29"/>
  <c r="F5" i="29"/>
  <c r="G7" i="29" l="1"/>
  <c r="G3" i="29"/>
  <c r="G11" i="29"/>
  <c r="G12" i="29"/>
  <c r="G8" i="29"/>
  <c r="G9" i="29"/>
  <c r="G4" i="29"/>
  <c r="G10" i="29"/>
  <c r="G14" i="29"/>
  <c r="G2" i="29"/>
  <c r="G13" i="29"/>
  <c r="G15" i="29"/>
  <c r="G6" i="29"/>
  <c r="G5" i="29"/>
  <c r="H8" i="29" l="1"/>
  <c r="H11" i="29"/>
  <c r="H12" i="29"/>
  <c r="H3" i="29"/>
  <c r="H15" i="29"/>
  <c r="H5" i="29"/>
  <c r="H10" i="29"/>
  <c r="H4" i="29"/>
  <c r="H9" i="29"/>
  <c r="H14" i="29"/>
  <c r="H6" i="29"/>
  <c r="H13" i="29"/>
  <c r="H2" i="29"/>
  <c r="H7" i="29"/>
  <c r="I13" i="29" l="1"/>
  <c r="I3" i="29"/>
  <c r="I10" i="29"/>
  <c r="I8" i="29"/>
  <c r="I15" i="29"/>
  <c r="I5" i="29"/>
  <c r="I4" i="29"/>
  <c r="I6" i="29"/>
  <c r="I7" i="29"/>
  <c r="I9" i="29"/>
  <c r="I2" i="29"/>
  <c r="I11" i="29"/>
  <c r="I12" i="29"/>
  <c r="I14" i="29"/>
  <c r="J2" i="29" l="1"/>
  <c r="J3" i="29"/>
  <c r="J11" i="29"/>
  <c r="J12" i="29"/>
  <c r="J13" i="29"/>
  <c r="J5" i="29"/>
  <c r="J8" i="29"/>
  <c r="J15" i="29"/>
  <c r="J4" i="29"/>
  <c r="J10" i="29"/>
  <c r="J14" i="29"/>
  <c r="J9" i="29"/>
  <c r="J6" i="29"/>
  <c r="J7" i="29"/>
  <c r="K14" i="29" l="1"/>
  <c r="K2" i="29"/>
  <c r="K3" i="29"/>
  <c r="K8" i="29"/>
  <c r="K15" i="29"/>
  <c r="K11" i="29"/>
  <c r="K12" i="29"/>
  <c r="K13" i="29"/>
  <c r="K5" i="29"/>
  <c r="K6" i="29"/>
  <c r="K7" i="29"/>
  <c r="K9" i="29"/>
  <c r="K4" i="29"/>
  <c r="K10" i="29"/>
  <c r="L4" i="29" l="1"/>
  <c r="L6" i="29"/>
  <c r="L7" i="29"/>
  <c r="L9" i="29"/>
  <c r="L14" i="29"/>
  <c r="L2" i="29"/>
  <c r="L3" i="29"/>
  <c r="L12" i="29"/>
  <c r="L13" i="29"/>
  <c r="L15" i="29"/>
  <c r="L8" i="29"/>
  <c r="L10" i="29"/>
  <c r="L5" i="29"/>
  <c r="L11" i="29"/>
  <c r="M5" i="29" l="1"/>
  <c r="M10" i="29"/>
  <c r="M7" i="29"/>
  <c r="M2" i="29"/>
  <c r="M12" i="29"/>
  <c r="M13" i="29"/>
  <c r="M3" i="29"/>
  <c r="M11" i="29"/>
  <c r="M15" i="29"/>
  <c r="M8" i="29"/>
  <c r="M4" i="29"/>
  <c r="M9" i="29"/>
  <c r="M14" i="29"/>
  <c r="M6" i="29"/>
  <c r="N6" i="29" l="1"/>
  <c r="N4" i="29"/>
  <c r="N10" i="29"/>
  <c r="N9" i="29"/>
  <c r="N14" i="29"/>
  <c r="N12" i="29"/>
  <c r="N3" i="29"/>
  <c r="N11" i="29"/>
  <c r="N13" i="29"/>
  <c r="N5" i="29"/>
  <c r="N8" i="29"/>
  <c r="N15" i="29"/>
  <c r="N7" i="29"/>
  <c r="N2" i="29"/>
  <c r="O7" i="29" l="1"/>
  <c r="O9" i="29"/>
  <c r="O4" i="29"/>
  <c r="O8" i="29"/>
  <c r="O10" i="29"/>
  <c r="O2" i="29"/>
  <c r="O5" i="29"/>
  <c r="O6" i="29"/>
  <c r="O13" i="29"/>
  <c r="O11" i="29"/>
  <c r="O14" i="29"/>
  <c r="O3" i="29"/>
  <c r="O12" i="29"/>
  <c r="O15" i="29"/>
  <c r="P10" i="29" l="1"/>
  <c r="P4" i="29"/>
  <c r="P2" i="29"/>
  <c r="P9" i="29"/>
  <c r="P14" i="29"/>
  <c r="P3" i="29"/>
  <c r="P11" i="29"/>
  <c r="P12" i="29"/>
  <c r="P13" i="29"/>
  <c r="P8" i="29"/>
  <c r="P15" i="29"/>
  <c r="P6" i="29"/>
  <c r="P7" i="29"/>
  <c r="P5" i="29"/>
  <c r="Q8" i="29" l="1"/>
  <c r="Q15" i="29"/>
  <c r="Q6" i="29"/>
  <c r="Q7" i="29"/>
  <c r="Q10" i="29"/>
  <c r="Q2" i="29"/>
  <c r="Q9" i="29"/>
  <c r="Q14" i="29"/>
  <c r="Q3" i="29"/>
  <c r="Q11" i="29"/>
  <c r="Q5" i="29"/>
  <c r="Q4" i="29"/>
  <c r="Q12" i="29"/>
  <c r="Q13" i="29"/>
  <c r="R6" i="29" l="1"/>
  <c r="R7" i="29"/>
  <c r="R10" i="29"/>
  <c r="R2" i="29"/>
  <c r="R9" i="29"/>
  <c r="R14" i="29"/>
  <c r="R12" i="29"/>
  <c r="R13" i="29"/>
  <c r="R8" i="29"/>
  <c r="R15" i="29"/>
  <c r="R3" i="29"/>
  <c r="R5" i="29"/>
  <c r="R4" i="29"/>
  <c r="R11" i="29"/>
  <c r="S7" i="29" l="1"/>
  <c r="S13" i="29"/>
  <c r="S8" i="29"/>
  <c r="S4" i="29"/>
  <c r="S10" i="29"/>
  <c r="S2" i="29"/>
  <c r="S9" i="29"/>
  <c r="S14" i="29"/>
  <c r="S3" i="29"/>
  <c r="S15" i="29"/>
  <c r="S11" i="29"/>
  <c r="S5" i="29"/>
  <c r="S6" i="29"/>
  <c r="S12" i="29"/>
  <c r="T8" i="29" l="1"/>
  <c r="T3" i="29"/>
  <c r="T5" i="29"/>
  <c r="T12" i="29"/>
  <c r="T13" i="29"/>
  <c r="T4" i="29"/>
  <c r="T10" i="29"/>
  <c r="T9" i="29"/>
  <c r="T2" i="29"/>
  <c r="T14" i="29"/>
  <c r="T11" i="29"/>
  <c r="T15" i="29"/>
  <c r="T6" i="29"/>
  <c r="T7" i="29"/>
  <c r="U11" i="29" l="1"/>
  <c r="U3" i="29"/>
  <c r="U5" i="29"/>
  <c r="U13" i="29"/>
  <c r="U6" i="29"/>
  <c r="U15" i="29"/>
  <c r="U4" i="29"/>
  <c r="U7" i="29"/>
  <c r="U14" i="29"/>
  <c r="U10" i="29"/>
  <c r="U2" i="29"/>
  <c r="U9" i="29"/>
  <c r="U12" i="29"/>
  <c r="U8" i="29"/>
  <c r="V3" i="29" l="1"/>
  <c r="V6" i="29"/>
  <c r="V8" i="29"/>
  <c r="V15" i="29"/>
  <c r="V10" i="29"/>
  <c r="V4" i="29"/>
  <c r="V7" i="29"/>
  <c r="V11" i="29"/>
  <c r="V5" i="29"/>
  <c r="V12" i="29"/>
  <c r="V13" i="29"/>
  <c r="V2" i="29"/>
  <c r="V9" i="29"/>
  <c r="V14" i="29"/>
  <c r="W12" i="29" l="1"/>
  <c r="W3" i="29"/>
  <c r="W5" i="29"/>
  <c r="W13" i="29"/>
  <c r="W6" i="29"/>
  <c r="W8" i="29"/>
  <c r="W4" i="29"/>
  <c r="W15" i="29"/>
  <c r="W7" i="29"/>
  <c r="W10" i="29"/>
  <c r="W2" i="29"/>
  <c r="W9" i="29"/>
  <c r="W14" i="29"/>
  <c r="W11" i="29"/>
  <c r="X4" i="29" l="1"/>
  <c r="X2" i="29"/>
  <c r="X9" i="29"/>
  <c r="X14" i="29"/>
  <c r="X3" i="29"/>
  <c r="X12" i="29"/>
  <c r="X7" i="29"/>
  <c r="X13" i="29"/>
  <c r="X15" i="29"/>
  <c r="X6" i="29"/>
  <c r="X8" i="29"/>
  <c r="X10" i="29"/>
  <c r="X5" i="29"/>
  <c r="X11" i="29"/>
  <c r="Y5" i="29" l="1"/>
  <c r="Y9" i="29"/>
  <c r="Y11" i="29"/>
  <c r="Y2" i="29"/>
  <c r="Y15" i="29"/>
  <c r="Y3" i="29"/>
  <c r="Y12" i="29"/>
  <c r="Y8" i="29"/>
  <c r="Y13" i="29"/>
  <c r="Y4" i="29"/>
  <c r="Y7" i="29"/>
  <c r="Y10" i="29"/>
  <c r="Y14" i="29"/>
  <c r="Y6" i="29"/>
  <c r="Z6" i="29" l="1"/>
  <c r="Z10" i="29"/>
  <c r="Z14" i="29"/>
  <c r="Z5" i="29"/>
  <c r="Z11" i="29"/>
  <c r="Z15" i="29"/>
  <c r="Z3" i="29"/>
  <c r="Z12" i="29"/>
  <c r="Z13" i="29"/>
  <c r="Z8" i="29"/>
  <c r="Z4" i="29"/>
  <c r="Z9" i="29"/>
  <c r="Z2" i="29"/>
  <c r="Z7" i="29"/>
  <c r="AA7" i="29" l="1"/>
  <c r="AA9" i="29"/>
  <c r="AA8" i="29"/>
  <c r="AA13" i="29"/>
  <c r="AA2" i="29"/>
  <c r="AA5" i="29"/>
  <c r="AA3" i="29"/>
  <c r="AA6" i="29"/>
  <c r="AA14" i="29"/>
  <c r="AA10" i="29"/>
  <c r="AA11" i="29"/>
  <c r="AA15" i="29"/>
  <c r="AA12" i="29"/>
  <c r="AA4" i="29"/>
  <c r="AB2" i="29" l="1"/>
  <c r="AB9" i="29"/>
  <c r="AB12" i="29"/>
  <c r="AB13" i="29"/>
  <c r="AB5" i="29"/>
  <c r="AB11" i="29"/>
  <c r="AB3" i="29"/>
  <c r="AB6" i="29"/>
  <c r="AB8" i="29"/>
  <c r="AB10" i="29"/>
  <c r="AB14" i="29"/>
  <c r="AB15" i="29"/>
  <c r="AB4" i="29"/>
  <c r="AB7" i="29"/>
  <c r="AC2" i="29" l="1"/>
  <c r="AC14" i="29"/>
  <c r="AC9" i="29"/>
  <c r="AC6" i="29"/>
  <c r="AC5" i="29"/>
  <c r="AC11" i="29"/>
  <c r="AC12" i="29"/>
  <c r="AC3" i="29"/>
  <c r="AC13" i="29"/>
  <c r="AC4" i="29"/>
  <c r="AC7" i="29"/>
  <c r="AC15" i="29"/>
  <c r="AC10" i="29"/>
  <c r="AC8" i="29"/>
  <c r="AD6" i="29" l="1"/>
  <c r="AD7" i="29"/>
  <c r="AD15" i="29"/>
  <c r="AD2" i="29"/>
  <c r="AD14" i="29"/>
  <c r="AD9" i="29"/>
  <c r="AD3" i="29"/>
  <c r="AD12" i="29"/>
  <c r="AD8" i="29"/>
  <c r="AD10" i="29"/>
  <c r="AD13" i="29"/>
  <c r="AD11" i="29"/>
  <c r="AD4" i="29"/>
  <c r="AD5" i="29"/>
  <c r="AE7" i="29" l="1"/>
  <c r="AE4" i="29"/>
  <c r="AE8" i="29"/>
  <c r="AE15" i="29"/>
  <c r="AE10" i="29"/>
  <c r="AE2" i="29"/>
  <c r="AE9" i="29"/>
  <c r="AE11" i="29"/>
  <c r="AE14" i="29"/>
  <c r="AE13" i="29"/>
  <c r="AE3" i="29"/>
  <c r="AE5" i="29"/>
  <c r="AE6" i="29"/>
  <c r="AE12" i="29"/>
  <c r="AF8" i="29" l="1"/>
  <c r="AF13" i="29"/>
  <c r="AF4" i="29"/>
  <c r="AF15" i="29"/>
  <c r="AF10" i="29"/>
  <c r="AF14" i="29"/>
  <c r="AF2" i="29"/>
  <c r="AF5" i="29"/>
  <c r="AF11" i="29"/>
  <c r="AF9" i="29"/>
  <c r="AF3" i="29"/>
  <c r="AF12" i="29"/>
  <c r="AF7" i="29"/>
  <c r="AF6" i="29"/>
  <c r="AG3" i="29" l="1"/>
  <c r="AG8" i="29"/>
  <c r="AG13" i="29"/>
  <c r="AG15" i="29"/>
  <c r="AG7" i="29"/>
  <c r="AG4" i="29"/>
  <c r="AG2" i="29"/>
  <c r="AG10" i="29"/>
  <c r="AG14" i="29"/>
  <c r="AG5" i="29"/>
  <c r="AG6" i="29"/>
  <c r="AG9" i="29"/>
  <c r="AG11" i="29"/>
  <c r="AG12" i="29"/>
  <c r="AH12" i="29" l="1"/>
  <c r="AH7" i="29"/>
  <c r="AH13" i="29"/>
  <c r="AH3" i="29"/>
  <c r="AH8" i="29"/>
  <c r="AH4" i="29"/>
  <c r="AH15" i="29"/>
  <c r="AH14" i="29"/>
  <c r="AH10" i="29"/>
  <c r="AH2" i="29"/>
  <c r="AH5" i="29"/>
  <c r="AH11" i="29"/>
  <c r="AH6" i="29"/>
  <c r="AH9" i="29"/>
  <c r="AI12" i="29" l="1"/>
  <c r="AI3" i="29"/>
  <c r="AI8" i="29"/>
  <c r="AI13" i="29"/>
  <c r="AI7" i="29"/>
  <c r="AI4" i="29"/>
  <c r="AI15" i="29"/>
  <c r="AI10" i="29"/>
  <c r="AI2" i="29"/>
  <c r="AI6" i="29"/>
  <c r="AI9" i="29"/>
  <c r="AI11" i="29"/>
  <c r="AI14" i="29"/>
  <c r="AI5" i="29"/>
  <c r="AJ4" i="29" l="1"/>
  <c r="AJ6" i="29"/>
  <c r="AJ9" i="29"/>
  <c r="AJ3" i="29"/>
  <c r="AJ7" i="29"/>
  <c r="AJ8" i="29"/>
  <c r="AJ13" i="29"/>
  <c r="AJ15" i="29"/>
  <c r="AJ10" i="29"/>
  <c r="AJ14" i="29"/>
  <c r="AJ2" i="29"/>
  <c r="AJ12" i="29"/>
  <c r="AJ11" i="29"/>
  <c r="AJ5" i="29"/>
  <c r="AK5" i="29" l="1"/>
  <c r="AK11" i="29"/>
  <c r="AK14" i="29"/>
  <c r="AK3" i="29"/>
  <c r="AK4" i="29"/>
  <c r="AK7" i="29"/>
  <c r="AK8" i="29"/>
  <c r="AK13" i="29"/>
  <c r="AK15" i="29"/>
  <c r="AK2" i="29"/>
  <c r="AK9" i="29"/>
  <c r="AK10" i="29"/>
  <c r="AK12" i="29"/>
  <c r="AK6" i="29"/>
  <c r="AL6" i="29" l="1"/>
  <c r="AL9" i="29"/>
  <c r="AL12" i="29"/>
  <c r="AL3" i="29"/>
  <c r="AL15" i="29"/>
  <c r="AL4" i="29"/>
  <c r="AL8" i="29"/>
  <c r="AL13" i="29"/>
  <c r="AL5" i="29"/>
  <c r="AL10" i="29"/>
  <c r="AL11" i="29"/>
  <c r="AL14" i="29"/>
  <c r="AL2" i="29"/>
  <c r="AL7" i="29"/>
  <c r="AM7" i="29" l="1"/>
  <c r="AM9" i="29"/>
  <c r="AM2" i="29"/>
  <c r="AM6" i="29"/>
  <c r="AM4" i="29"/>
  <c r="AM5" i="29"/>
  <c r="AM14" i="29"/>
  <c r="AM3" i="29"/>
  <c r="AM8" i="29"/>
  <c r="AM13" i="29"/>
  <c r="AM10" i="29"/>
  <c r="AM12" i="29"/>
  <c r="AM15" i="29"/>
  <c r="AM11" i="29"/>
  <c r="AN2" i="29" l="1"/>
  <c r="AN5" i="29"/>
  <c r="AN10" i="29"/>
  <c r="AN6" i="29"/>
  <c r="AN9" i="29"/>
  <c r="AN15" i="29"/>
  <c r="AN3" i="29"/>
  <c r="AN7" i="29"/>
  <c r="AN4" i="29"/>
  <c r="AN8" i="29"/>
  <c r="AN13" i="29"/>
  <c r="AN11" i="29"/>
  <c r="AN14" i="29"/>
  <c r="AN12" i="29"/>
  <c r="AO14" i="29" l="1"/>
  <c r="AO2" i="29"/>
  <c r="AO5" i="29"/>
  <c r="AO10" i="29"/>
  <c r="AO6" i="29"/>
  <c r="AO11" i="29"/>
  <c r="AO12" i="29"/>
  <c r="AO9" i="29"/>
  <c r="AO8" i="29"/>
  <c r="AO13" i="29"/>
  <c r="AO7" i="29"/>
  <c r="AO3" i="29"/>
  <c r="AO4" i="29"/>
  <c r="AO15" i="29"/>
  <c r="AP6" i="29" l="1"/>
  <c r="AP2" i="29"/>
  <c r="AP10" i="29"/>
  <c r="AP14" i="29"/>
  <c r="AP12" i="29"/>
  <c r="AP9" i="29"/>
  <c r="AP3" i="29"/>
  <c r="AP7" i="29"/>
  <c r="AP8" i="29"/>
  <c r="AP13" i="29"/>
  <c r="AP15" i="29"/>
  <c r="AP4" i="29"/>
  <c r="AP11" i="29"/>
  <c r="AP5" i="29"/>
  <c r="AQ7" i="29" l="1"/>
  <c r="AQ15" i="29"/>
  <c r="AQ10" i="29"/>
  <c r="AQ2" i="29"/>
  <c r="AQ11" i="29"/>
  <c r="AQ14" i="29"/>
  <c r="AQ9" i="29"/>
  <c r="AQ3" i="29"/>
  <c r="AQ4" i="29"/>
  <c r="AQ8" i="29"/>
  <c r="AQ13" i="29"/>
  <c r="AQ5" i="29"/>
  <c r="AQ6" i="29"/>
  <c r="AQ12" i="29"/>
  <c r="AR8" i="29" l="1"/>
  <c r="AR15" i="29"/>
  <c r="AR5" i="29"/>
  <c r="AR2" i="29"/>
  <c r="AR10" i="29"/>
  <c r="AR11" i="29"/>
  <c r="AR12" i="29"/>
  <c r="AR14" i="29"/>
  <c r="AR9" i="29"/>
  <c r="AR13" i="29"/>
  <c r="AR3" i="29"/>
  <c r="AR4" i="29"/>
  <c r="AR7" i="29"/>
  <c r="AR6" i="29"/>
  <c r="AS13" i="29" l="1"/>
  <c r="AS15" i="29"/>
  <c r="AS5" i="29"/>
  <c r="AS6" i="29"/>
  <c r="AS2" i="29"/>
  <c r="AS10" i="29"/>
  <c r="AS11" i="29"/>
  <c r="AS12" i="29"/>
  <c r="AS14" i="29"/>
  <c r="AS7" i="29"/>
  <c r="AS9" i="29"/>
  <c r="AS3" i="29"/>
  <c r="AS4" i="29"/>
  <c r="AS8" i="29"/>
  <c r="AT3" i="29" l="1"/>
  <c r="AT4" i="29"/>
  <c r="AT8" i="29"/>
  <c r="AT5" i="29"/>
  <c r="AT6" i="29"/>
  <c r="AT12" i="29"/>
  <c r="AT14" i="29"/>
  <c r="AT2" i="29"/>
  <c r="AT10" i="29"/>
  <c r="AT11" i="29"/>
  <c r="AT13" i="29"/>
  <c r="AT15" i="29"/>
  <c r="AT7" i="29"/>
  <c r="AT9" i="29"/>
  <c r="AU3" i="29" l="1"/>
  <c r="AU4" i="29"/>
  <c r="AU8" i="29"/>
  <c r="AU13" i="29"/>
  <c r="AU15" i="29"/>
  <c r="AU11" i="29"/>
  <c r="AU5" i="29"/>
  <c r="AU6" i="29"/>
  <c r="AU2" i="29"/>
  <c r="AU10" i="29"/>
  <c r="AU12" i="29"/>
  <c r="AU14" i="29"/>
  <c r="AU7" i="29"/>
  <c r="AU9" i="29"/>
  <c r="AV4" i="29" l="1"/>
  <c r="AV7" i="29"/>
  <c r="AV9" i="29"/>
  <c r="AV3" i="29"/>
  <c r="AV13" i="29"/>
  <c r="AV15" i="29"/>
  <c r="AV10" i="29"/>
  <c r="AV6" i="29"/>
  <c r="AV2" i="29"/>
  <c r="AV8" i="29"/>
  <c r="AV14" i="29"/>
  <c r="AV12" i="29"/>
  <c r="AV11" i="29"/>
  <c r="AV5" i="29"/>
  <c r="AW5" i="29" l="1"/>
  <c r="AW7" i="29"/>
  <c r="AW9" i="29"/>
  <c r="AW4" i="29"/>
  <c r="AW3" i="29"/>
  <c r="AW8" i="29"/>
  <c r="AW13" i="29"/>
  <c r="AW15" i="29"/>
  <c r="AW2" i="29"/>
  <c r="AW10" i="29"/>
  <c r="AW11" i="29"/>
  <c r="AW14" i="29"/>
  <c r="AW12" i="29"/>
  <c r="AW6" i="29"/>
  <c r="AY7" i="29" l="1"/>
  <c r="AY9" i="29"/>
  <c r="AY14" i="29"/>
  <c r="AY3" i="29"/>
  <c r="AY4" i="29"/>
  <c r="AY2" i="29"/>
  <c r="AY5" i="29"/>
  <c r="AY6" i="29"/>
  <c r="AY10" i="29"/>
  <c r="AY11" i="29"/>
  <c r="AY12" i="29"/>
  <c r="AY13" i="29"/>
  <c r="AY15" i="29"/>
  <c r="AY8" i="29"/>
  <c r="AX6" i="29"/>
  <c r="AX14" i="29"/>
  <c r="AX4" i="29"/>
  <c r="AX3" i="29"/>
  <c r="AX8" i="29"/>
  <c r="AX13" i="29"/>
  <c r="AX5" i="29"/>
  <c r="AX15" i="29"/>
  <c r="AX9" i="29"/>
  <c r="AX11" i="29"/>
  <c r="AX12" i="29"/>
  <c r="AX10" i="29"/>
  <c r="AX7" i="29"/>
  <c r="AX2" i="29"/>
</calcChain>
</file>

<file path=xl/sharedStrings.xml><?xml version="1.0" encoding="utf-8"?>
<sst xmlns="http://schemas.openxmlformats.org/spreadsheetml/2006/main" count="340" uniqueCount="91">
  <si>
    <t>No</t>
  </si>
  <si>
    <t>Pmax</t>
  </si>
  <si>
    <t>lambdaG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</si>
  <si>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</si>
  <si>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</si>
  <si>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</si>
  <si>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</si>
  <si>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</si>
  <si>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</si>
  <si>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</si>
  <si>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</si>
  <si>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</si>
  <si>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</si>
  <si>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</si>
  <si>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</si>
  <si>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</si>
  <si>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</si>
  <si>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</si>
  <si>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</si>
  <si>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</si>
  <si>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</si>
  <si>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</si>
  <si>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</si>
  <si>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</si>
  <si>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</si>
  <si>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</si>
  <si>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</si>
  <si>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NodeIn</t>
  </si>
  <si>
    <t>NodeOut</t>
  </si>
  <si>
    <t>Bus_ID</t>
    <phoneticPr fontId="2" type="noConversion"/>
  </si>
  <si>
    <t>No</t>
    <phoneticPr fontId="2" type="noConversion"/>
  </si>
  <si>
    <t>cap</t>
    <phoneticPr fontId="2" type="noConversion"/>
  </si>
  <si>
    <t>xl</t>
    <phoneticPr fontId="2" type="noConversion"/>
  </si>
  <si>
    <t>Line_ID</t>
    <phoneticPr fontId="2" type="noConversion"/>
  </si>
  <si>
    <t>Carbon</t>
    <phoneticPr fontId="2" type="noConversion"/>
  </si>
  <si>
    <t>Type</t>
    <phoneticPr fontId="2" type="noConversion"/>
  </si>
  <si>
    <t>Coal</t>
    <phoneticPr fontId="2" type="noConversion"/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</si>
  <si>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</si>
  <si>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</si>
  <si>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</si>
  <si>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</si>
  <si>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</si>
  <si>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</si>
  <si>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</si>
  <si>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</si>
  <si>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</si>
  <si>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</si>
  <si>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</si>
  <si>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</si>
  <si>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</si>
  <si>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</si>
  <si>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</si>
  <si>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</si>
  <si>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</si>
  <si>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</si>
  <si>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</si>
  <si>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</si>
  <si>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</si>
  <si>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</si>
  <si>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</si>
  <si>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</si>
  <si>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Biomass</t>
    <phoneticPr fontId="2" type="noConversion"/>
  </si>
  <si>
    <t>Oil</t>
    <phoneticPr fontId="2" type="noConversion"/>
  </si>
  <si>
    <t>base</t>
    <phoneticPr fontId="2" type="noConversion"/>
  </si>
  <si>
    <t>PV</t>
    <phoneticPr fontId="2" type="noConversion"/>
  </si>
  <si>
    <t>WT</t>
    <phoneticPr fontId="2" type="noConversion"/>
  </si>
  <si>
    <t>Pmax</t>
    <phoneticPr fontId="2" type="noConversion"/>
  </si>
  <si>
    <t>Emax</t>
    <phoneticPr fontId="2" type="noConversion"/>
  </si>
  <si>
    <t>Effi</t>
    <phoneticPr fontId="2" type="noConversion"/>
  </si>
  <si>
    <t>ID</t>
    <phoneticPr fontId="2" type="noConversion"/>
  </si>
  <si>
    <t>SoC</t>
    <phoneticPr fontId="2" type="noConversion"/>
  </si>
  <si>
    <t>ev</t>
    <phoneticPr fontId="2" type="noConversion"/>
  </si>
  <si>
    <t>time_leave_home</t>
    <phoneticPr fontId="2" type="noConversion"/>
  </si>
  <si>
    <t>time_arrive_office</t>
    <phoneticPr fontId="2" type="noConversion"/>
  </si>
  <si>
    <t>time_leave_office</t>
    <phoneticPr fontId="2" type="noConversion"/>
  </si>
  <si>
    <t>time_arrive_home</t>
    <phoneticPr fontId="2" type="noConversion"/>
  </si>
  <si>
    <t>Nodal Demand</t>
    <phoneticPr fontId="2" type="noConversion"/>
  </si>
  <si>
    <t>Nodal Renewable</t>
    <phoneticPr fontId="2" type="noConversion"/>
  </si>
  <si>
    <t>CCGT</t>
    <phoneticPr fontId="2" type="noConversion"/>
  </si>
  <si>
    <t>Nuclear</t>
    <phoneticPr fontId="2" type="noConversion"/>
  </si>
  <si>
    <t>CHP</t>
    <phoneticPr fontId="2" type="noConversion"/>
  </si>
  <si>
    <t>OCGT</t>
    <phoneticPr fontId="2" type="noConversion"/>
  </si>
  <si>
    <t>Biomass</t>
  </si>
  <si>
    <t>Nuclear</t>
  </si>
  <si>
    <t>Fossil Fuel</t>
  </si>
  <si>
    <t>Wind</t>
  </si>
  <si>
    <t>Solar</t>
  </si>
  <si>
    <t>CHP</t>
  </si>
  <si>
    <t>CCGT</t>
  </si>
  <si>
    <t>OCGT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</si>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</sst>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9" formatCode="0.0000"/>
  </numFmts>
  <fonts count="8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2"/>
      <scheme val="minor"/>
    </font>
    <font>
      <b/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/>
    <xf numFmtId="0" fontId="4" fillId="7" borderId="0" xfId="0" applyFont="1" applyFill="1"/>
    <xf numFmtId="0" fontId="4" fillId="8" borderId="0" xfId="0" applyFont="1" applyFill="1"/>
    <xf numFmtId="0" fontId="0" fillId="7" borderId="0" xfId="0" applyFill="1"/>
    <xf numFmtId="0" fontId="0" fillId="8" borderId="0" xfId="0" applyFill="1"/>
    <xf numFmtId="9" fontId="0" fillId="0" borderId="0" xfId="0" applyNumberFormat="1" applyAlignment="1">
      <alignment horizontal="center"/>
    </xf>
    <xf numFmtId="9" fontId="0" fillId="0" borderId="0" xfId="0" applyNumberFormat="1"/>
    <xf numFmtId="9" fontId="0" fillId="6" borderId="0" xfId="0" applyNumberFormat="1" applyFill="1" applyAlignment="1">
      <alignment horizontal="center"/>
    </xf>
    <xf numFmtId="1" fontId="1" fillId="6" borderId="0" xfId="1" applyNumberFormat="1" applyFont="1" applyFill="1" applyAlignment="1">
      <alignment horizontal="center" vertical="center"/>
    </xf>
    <xf numFmtId="1" fontId="1" fillId="5" borderId="0" xfId="1" applyNumberFormat="1" applyFont="1" applyFill="1" applyAlignment="1">
      <alignment horizontal="center" vertical="center"/>
    </xf>
    <xf numFmtId="9" fontId="0" fillId="5" borderId="0" xfId="2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2" applyFont="1" applyAlignment="1"/>
    <xf numFmtId="0" fontId="6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/>
    <xf numFmtId="0" fontId="0" fillId="9" borderId="0" xfId="0" applyFill="1"/>
    <xf numFmtId="179" fontId="0" fillId="0" borderId="0" xfId="0" applyNumberFormat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national_data!$A$2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national_data!$B$2:$AW$2</c:f>
              <c:numCache>
                <c:formatCode>General</c:formatCode>
                <c:ptCount val="48"/>
                <c:pt idx="0">
                  <c:v>25106.615525114154</c:v>
                </c:pt>
                <c:pt idx="1">
                  <c:v>25255.20730593607</c:v>
                </c:pt>
                <c:pt idx="2">
                  <c:v>24877.463013698634</c:v>
                </c:pt>
                <c:pt idx="3">
                  <c:v>24352.546118721533</c:v>
                </c:pt>
                <c:pt idx="4">
                  <c:v>23951.516438356233</c:v>
                </c:pt>
                <c:pt idx="5">
                  <c:v>23696.578995433854</c:v>
                </c:pt>
                <c:pt idx="6">
                  <c:v>23484.916894977239</c:v>
                </c:pt>
                <c:pt idx="7">
                  <c:v>23284.838356164451</c:v>
                </c:pt>
                <c:pt idx="8">
                  <c:v>23440.794520548006</c:v>
                </c:pt>
                <c:pt idx="9">
                  <c:v>23860.148858447556</c:v>
                </c:pt>
                <c:pt idx="10">
                  <c:v>25223.700913242083</c:v>
                </c:pt>
                <c:pt idx="11">
                  <c:v>26561.691780822002</c:v>
                </c:pt>
                <c:pt idx="12">
                  <c:v>28761.178082191862</c:v>
                </c:pt>
                <c:pt idx="13">
                  <c:v>30325.05799086767</c:v>
                </c:pt>
                <c:pt idx="14">
                  <c:v>32030.596803653058</c:v>
                </c:pt>
                <c:pt idx="15">
                  <c:v>32717.025114155353</c:v>
                </c:pt>
                <c:pt idx="16">
                  <c:v>33502.75114155261</c:v>
                </c:pt>
                <c:pt idx="17">
                  <c:v>33632.644292237543</c:v>
                </c:pt>
                <c:pt idx="18">
                  <c:v>33750.132420091424</c:v>
                </c:pt>
                <c:pt idx="19">
                  <c:v>33570.989954337994</c:v>
                </c:pt>
                <c:pt idx="20">
                  <c:v>33379.909132420195</c:v>
                </c:pt>
                <c:pt idx="21">
                  <c:v>33193.670776255807</c:v>
                </c:pt>
                <c:pt idx="22">
                  <c:v>33168.122374429317</c:v>
                </c:pt>
                <c:pt idx="23">
                  <c:v>33003.42739726037</c:v>
                </c:pt>
                <c:pt idx="24">
                  <c:v>32895.422831050324</c:v>
                </c:pt>
                <c:pt idx="25">
                  <c:v>32657.266210045764</c:v>
                </c:pt>
                <c:pt idx="26">
                  <c:v>32521.964840182744</c:v>
                </c:pt>
                <c:pt idx="27">
                  <c:v>32410.818264840273</c:v>
                </c:pt>
                <c:pt idx="28">
                  <c:v>32521.594063927034</c:v>
                </c:pt>
                <c:pt idx="29">
                  <c:v>32951.729680365395</c:v>
                </c:pt>
                <c:pt idx="30">
                  <c:v>33720.300913242107</c:v>
                </c:pt>
                <c:pt idx="31">
                  <c:v>34803.964840182751</c:v>
                </c:pt>
                <c:pt idx="32">
                  <c:v>36139.507305936182</c:v>
                </c:pt>
                <c:pt idx="33">
                  <c:v>37253.242465753538</c:v>
                </c:pt>
                <c:pt idx="34">
                  <c:v>38106.318721461299</c:v>
                </c:pt>
                <c:pt idx="35">
                  <c:v>38444.140639269506</c:v>
                </c:pt>
                <c:pt idx="36">
                  <c:v>38381.501826484135</c:v>
                </c:pt>
                <c:pt idx="37">
                  <c:v>37981.178538812892</c:v>
                </c:pt>
                <c:pt idx="38">
                  <c:v>37300.372602739837</c:v>
                </c:pt>
                <c:pt idx="39">
                  <c:v>36405.130136986409</c:v>
                </c:pt>
                <c:pt idx="40">
                  <c:v>35365.249771689603</c:v>
                </c:pt>
                <c:pt idx="41">
                  <c:v>34128.103652968137</c:v>
                </c:pt>
                <c:pt idx="42">
                  <c:v>32691.435159817447</c:v>
                </c:pt>
                <c:pt idx="43">
                  <c:v>31089.355707762646</c:v>
                </c:pt>
                <c:pt idx="44">
                  <c:v>29296.137899543461</c:v>
                </c:pt>
                <c:pt idx="45">
                  <c:v>27777.243378995518</c:v>
                </c:pt>
                <c:pt idx="46">
                  <c:v>26379.496803653041</c:v>
                </c:pt>
                <c:pt idx="47">
                  <c:v>25485.008675799159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A-4EFB-B380-57E6A7D7A69E}"/>
            </c:ext>
          </c:extLst>
        </c:ser>
        <c:ser>
          <c:idx val="1"/>
          <c:order val="1"/>
          <c:tx>
            <c:strRef>
              <c:f>national_data!$A$3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national_data!$B$3:$AW$3</c:f>
              <c:numCache>
                <c:formatCode>General</c:formatCode>
                <c:ptCount val="48"/>
                <c:pt idx="0">
                  <c:v>15871.458175962871</c:v>
                </c:pt>
                <c:pt idx="1">
                  <c:v>15768.553899432874</c:v>
                </c:pt>
                <c:pt idx="2">
                  <c:v>15627.35227738245</c:v>
                </c:pt>
                <c:pt idx="3">
                  <c:v>15602.156819123609</c:v>
                </c:pt>
                <c:pt idx="4">
                  <c:v>15522.586972685609</c:v>
                </c:pt>
                <c:pt idx="5">
                  <c:v>15434.975492830999</c:v>
                </c:pt>
                <c:pt idx="6">
                  <c:v>15384.211125845055</c:v>
                </c:pt>
                <c:pt idx="7">
                  <c:v>15328.081520465057</c:v>
                </c:pt>
                <c:pt idx="8">
                  <c:v>15259.783653994142</c:v>
                </c:pt>
                <c:pt idx="9">
                  <c:v>15229.117146375238</c:v>
                </c:pt>
                <c:pt idx="10">
                  <c:v>15236.679518357576</c:v>
                </c:pt>
                <c:pt idx="11">
                  <c:v>15311.039730763301</c:v>
                </c:pt>
                <c:pt idx="12">
                  <c:v>15360.384985969846</c:v>
                </c:pt>
                <c:pt idx="13">
                  <c:v>15454.880402789444</c:v>
                </c:pt>
                <c:pt idx="14">
                  <c:v>15538.589325250698</c:v>
                </c:pt>
                <c:pt idx="15">
                  <c:v>15564.214251548043</c:v>
                </c:pt>
                <c:pt idx="16">
                  <c:v>15566.224659902193</c:v>
                </c:pt>
                <c:pt idx="17">
                  <c:v>15653.31330910123</c:v>
                </c:pt>
                <c:pt idx="18">
                  <c:v>15708.820497034123</c:v>
                </c:pt>
                <c:pt idx="19">
                  <c:v>15739.126002533705</c:v>
                </c:pt>
                <c:pt idx="20">
                  <c:v>15733.760764139652</c:v>
                </c:pt>
                <c:pt idx="21">
                  <c:v>15696.988341364644</c:v>
                </c:pt>
                <c:pt idx="22">
                  <c:v>15806.297293425358</c:v>
                </c:pt>
                <c:pt idx="23">
                  <c:v>15962.897523117164</c:v>
                </c:pt>
                <c:pt idx="24">
                  <c:v>16059.901282248604</c:v>
                </c:pt>
                <c:pt idx="25">
                  <c:v>16139.825906631453</c:v>
                </c:pt>
                <c:pt idx="26">
                  <c:v>16218.107348953945</c:v>
                </c:pt>
                <c:pt idx="27">
                  <c:v>16262.074917417494</c:v>
                </c:pt>
                <c:pt idx="28">
                  <c:v>16278.207977646476</c:v>
                </c:pt>
                <c:pt idx="29">
                  <c:v>16280.915493541386</c:v>
                </c:pt>
                <c:pt idx="30">
                  <c:v>16306.571540711087</c:v>
                </c:pt>
                <c:pt idx="31">
                  <c:v>16355.997710185755</c:v>
                </c:pt>
                <c:pt idx="32">
                  <c:v>16397.824162631263</c:v>
                </c:pt>
                <c:pt idx="33">
                  <c:v>16443.814587797908</c:v>
                </c:pt>
                <c:pt idx="34">
                  <c:v>16523.68941878499</c:v>
                </c:pt>
                <c:pt idx="35">
                  <c:v>16596.014326138677</c:v>
                </c:pt>
                <c:pt idx="36">
                  <c:v>16596.87948639016</c:v>
                </c:pt>
                <c:pt idx="37">
                  <c:v>16621.626804087082</c:v>
                </c:pt>
                <c:pt idx="38">
                  <c:v>16680.737789038718</c:v>
                </c:pt>
                <c:pt idx="39">
                  <c:v>16701.090839559074</c:v>
                </c:pt>
                <c:pt idx="40">
                  <c:v>16729.746938823824</c:v>
                </c:pt>
                <c:pt idx="41">
                  <c:v>16715.493579285103</c:v>
                </c:pt>
                <c:pt idx="42">
                  <c:v>16690.049154047421</c:v>
                </c:pt>
                <c:pt idx="43">
                  <c:v>16621.421406329537</c:v>
                </c:pt>
                <c:pt idx="44">
                  <c:v>16482.547625531301</c:v>
                </c:pt>
                <c:pt idx="45">
                  <c:v>16305.488534353122</c:v>
                </c:pt>
                <c:pt idx="46">
                  <c:v>16220.099084784682</c:v>
                </c:pt>
                <c:pt idx="47">
                  <c:v>16012.840299072934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A-4EFB-B380-57E6A7D7A69E}"/>
            </c:ext>
          </c:extLst>
        </c:ser>
        <c:ser>
          <c:idx val="2"/>
          <c:order val="2"/>
          <c:tx>
            <c:strRef>
              <c:f>national_data!$A$4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national_data!$B$4:$AW$4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1.1653247228301137E-6</c:v>
                </c:pt>
                <c:pt idx="6">
                  <c:v>1.933358836371891</c:v>
                </c:pt>
                <c:pt idx="7">
                  <c:v>29.732683894424831</c:v>
                </c:pt>
                <c:pt idx="8">
                  <c:v>112.34184148818512</c:v>
                </c:pt>
                <c:pt idx="9">
                  <c:v>270.07918961879608</c:v>
                </c:pt>
                <c:pt idx="10">
                  <c:v>510.21780586247257</c:v>
                </c:pt>
                <c:pt idx="11">
                  <c:v>847.66370943126901</c:v>
                </c:pt>
                <c:pt idx="12">
                  <c:v>1270.2171154494247</c:v>
                </c:pt>
                <c:pt idx="13">
                  <c:v>1775.1925850210948</c:v>
                </c:pt>
                <c:pt idx="14">
                  <c:v>2371.9295151977876</c:v>
                </c:pt>
                <c:pt idx="15">
                  <c:v>3036.0986348504816</c:v>
                </c:pt>
                <c:pt idx="16">
                  <c:v>3763.689031041903</c:v>
                </c:pt>
                <c:pt idx="17">
                  <c:v>4495.2473061846295</c:v>
                </c:pt>
                <c:pt idx="18">
                  <c:v>5142.9274961522751</c:v>
                </c:pt>
                <c:pt idx="19">
                  <c:v>5675.5098021996528</c:v>
                </c:pt>
                <c:pt idx="20">
                  <c:v>6124.247555337899</c:v>
                </c:pt>
                <c:pt idx="21">
                  <c:v>6426.1539744849688</c:v>
                </c:pt>
                <c:pt idx="22">
                  <c:v>6547.2067429341541</c:v>
                </c:pt>
                <c:pt idx="23">
                  <c:v>6553.6276214434356</c:v>
                </c:pt>
                <c:pt idx="24">
                  <c:v>6436.9214777562638</c:v>
                </c:pt>
                <c:pt idx="25">
                  <c:v>6139.3573292099618</c:v>
                </c:pt>
                <c:pt idx="26">
                  <c:v>5670.7933399484036</c:v>
                </c:pt>
                <c:pt idx="27">
                  <c:v>5116.3036860420734</c:v>
                </c:pt>
                <c:pt idx="28">
                  <c:v>4417.8832332889642</c:v>
                </c:pt>
                <c:pt idx="29">
                  <c:v>3661.2576637262532</c:v>
                </c:pt>
                <c:pt idx="30">
                  <c:v>2922.4294134623874</c:v>
                </c:pt>
                <c:pt idx="31">
                  <c:v>2241.3597810932151</c:v>
                </c:pt>
                <c:pt idx="32">
                  <c:v>1630.3167728199001</c:v>
                </c:pt>
                <c:pt idx="33">
                  <c:v>1101.8789241644963</c:v>
                </c:pt>
                <c:pt idx="34">
                  <c:v>682.97899012301559</c:v>
                </c:pt>
                <c:pt idx="35">
                  <c:v>377.98963200642226</c:v>
                </c:pt>
                <c:pt idx="36">
                  <c:v>176.32528288741946</c:v>
                </c:pt>
                <c:pt idx="37">
                  <c:v>60.149945996067657</c:v>
                </c:pt>
                <c:pt idx="38">
                  <c:v>8.6387723479959888</c:v>
                </c:pt>
                <c:pt idx="39">
                  <c:v>2.3232389711686712E-2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4A-4EFB-B380-57E6A7D7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27296"/>
        <c:axId val="878216928"/>
      </c:lineChart>
      <c:catAx>
        <c:axId val="96522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216928"/>
        <c:crosses val="autoZero"/>
        <c:auto val="1"/>
        <c:lblAlgn val="ctr"/>
        <c:lblOffset val="100"/>
        <c:noMultiLvlLbl val="0"/>
      </c:catAx>
      <c:valAx>
        <c:axId val="8782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2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dem!$D$2:$AY$2</c:f>
              <c:numCache>
                <c:formatCode>General</c:formatCode>
                <c:ptCount val="48"/>
                <c:pt idx="0">
                  <c:v>479.43614581384549</c:v>
                </c:pt>
                <c:pt idx="1">
                  <c:v>482.27365573730026</c:v>
                </c:pt>
                <c:pt idx="2">
                  <c:v>475.06024748670046</c:v>
                </c:pt>
                <c:pt idx="3">
                  <c:v>465.03642994949985</c:v>
                </c:pt>
                <c:pt idx="4">
                  <c:v>457.37836372711428</c:v>
                </c:pt>
                <c:pt idx="5">
                  <c:v>452.51007612633913</c:v>
                </c:pt>
                <c:pt idx="6">
                  <c:v>448.46817483716399</c:v>
                </c:pt>
                <c:pt idx="7">
                  <c:v>444.64747334067931</c:v>
                </c:pt>
                <c:pt idx="8">
                  <c:v>447.62561359591081</c:v>
                </c:pt>
                <c:pt idx="9">
                  <c:v>455.63360763603794</c:v>
                </c:pt>
                <c:pt idx="10">
                  <c:v>481.67200939167498</c:v>
                </c:pt>
                <c:pt idx="11">
                  <c:v>507.22229449660944</c:v>
                </c:pt>
                <c:pt idx="12">
                  <c:v>549.22370380820246</c:v>
                </c:pt>
                <c:pt idx="13">
                  <c:v>579.08756798301454</c:v>
                </c:pt>
                <c:pt idx="14">
                  <c:v>611.65655180800707</c:v>
                </c:pt>
                <c:pt idx="15">
                  <c:v>624.76459272397733</c:v>
                </c:pt>
                <c:pt idx="16">
                  <c:v>639.76882369505927</c:v>
                </c:pt>
                <c:pt idx="17">
                  <c:v>642.24926441673711</c:v>
                </c:pt>
                <c:pt idx="18">
                  <c:v>644.49281871583423</c:v>
                </c:pt>
                <c:pt idx="19">
                  <c:v>641.07191265039899</c:v>
                </c:pt>
                <c:pt idx="20">
                  <c:v>637.42303163306019</c:v>
                </c:pt>
                <c:pt idx="21">
                  <c:v>633.86662238336089</c:v>
                </c:pt>
                <c:pt idx="22">
                  <c:v>633.37874988253964</c:v>
                </c:pt>
                <c:pt idx="23">
                  <c:v>630.23373318326389</c:v>
                </c:pt>
                <c:pt idx="24">
                  <c:v>628.1712770588116</c:v>
                </c:pt>
                <c:pt idx="25">
                  <c:v>623.62343617758017</c:v>
                </c:pt>
                <c:pt idx="26">
                  <c:v>621.0397200560036</c:v>
                </c:pt>
                <c:pt idx="27">
                  <c:v>618.91726409815863</c:v>
                </c:pt>
                <c:pt idx="28">
                  <c:v>621.03263970943851</c:v>
                </c:pt>
                <c:pt idx="29">
                  <c:v>629.24651313718846</c:v>
                </c:pt>
                <c:pt idx="30">
                  <c:v>643.92315600469146</c:v>
                </c:pt>
                <c:pt idx="31">
                  <c:v>664.61681166569497</c:v>
                </c:pt>
                <c:pt idx="32">
                  <c:v>690.12034206831117</c:v>
                </c:pt>
                <c:pt idx="33">
                  <c:v>711.38823825073666</c:v>
                </c:pt>
                <c:pt idx="34">
                  <c:v>727.67858976039031</c:v>
                </c:pt>
                <c:pt idx="35">
                  <c:v>734.12964000582849</c:v>
                </c:pt>
                <c:pt idx="36">
                  <c:v>732.93348869861086</c:v>
                </c:pt>
                <c:pt idx="37">
                  <c:v>725.28891175718127</c:v>
                </c:pt>
                <c:pt idx="38">
                  <c:v>712.28823575162596</c:v>
                </c:pt>
                <c:pt idx="39">
                  <c:v>695.19267793259746</c:v>
                </c:pt>
                <c:pt idx="40">
                  <c:v>675.33511354098573</c:v>
                </c:pt>
                <c:pt idx="41">
                  <c:v>651.71056062683181</c:v>
                </c:pt>
                <c:pt idx="42">
                  <c:v>624.27592673604101</c:v>
                </c:pt>
                <c:pt idx="43">
                  <c:v>593.68260375260718</c:v>
                </c:pt>
                <c:pt idx="44">
                  <c:v>559.43930107736742</c:v>
                </c:pt>
                <c:pt idx="45">
                  <c:v>530.43447826081353</c:v>
                </c:pt>
                <c:pt idx="46">
                  <c:v>503.74309764695238</c:v>
                </c:pt>
                <c:pt idx="47">
                  <c:v>486.66194467093584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B-4838-85B4-86EF2CBD25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dem!$D$3:$AY$3</c:f>
              <c:numCache>
                <c:formatCode>General</c:formatCode>
                <c:ptCount val="48"/>
                <c:pt idx="0">
                  <c:v>1227.2709196859776</c:v>
                </c:pt>
                <c:pt idx="1">
                  <c:v>1234.5344383918211</c:v>
                </c:pt>
                <c:pt idx="2">
                  <c:v>1216.0694013789021</c:v>
                </c:pt>
                <c:pt idx="3">
                  <c:v>1190.4102184510857</c:v>
                </c:pt>
                <c:pt idx="4">
                  <c:v>1170.8069364336041</c:v>
                </c:pt>
                <c:pt idx="5">
                  <c:v>1158.3449895126912</c:v>
                </c:pt>
                <c:pt idx="6">
                  <c:v>1147.9984439804903</c:v>
                </c:pt>
                <c:pt idx="7">
                  <c:v>1138.218130417614</c:v>
                </c:pt>
                <c:pt idx="8">
                  <c:v>1145.8416376602468</c:v>
                </c:pt>
                <c:pt idx="9">
                  <c:v>1166.3406724040365</c:v>
                </c:pt>
                <c:pt idx="10">
                  <c:v>1232.9943311838681</c:v>
                </c:pt>
                <c:pt idx="11">
                  <c:v>1298.3984985015886</c:v>
                </c:pt>
                <c:pt idx="12">
                  <c:v>1405.9146060876039</c:v>
                </c:pt>
                <c:pt idx="13">
                  <c:v>1482.3607655422347</c:v>
                </c:pt>
                <c:pt idx="14">
                  <c:v>1565.7315482442466</c:v>
                </c:pt>
                <c:pt idx="15">
                  <c:v>1599.2857922675382</c:v>
                </c:pt>
                <c:pt idx="16">
                  <c:v>1637.6939442265489</c:v>
                </c:pt>
                <c:pt idx="17">
                  <c:v>1644.0434295382011</c:v>
                </c:pt>
                <c:pt idx="18">
                  <c:v>1649.7865279091934</c:v>
                </c:pt>
                <c:pt idx="19">
                  <c:v>1641.0296192577623</c:v>
                </c:pt>
                <c:pt idx="20">
                  <c:v>1631.689135439271</c:v>
                </c:pt>
                <c:pt idx="21">
                  <c:v>1622.5853628331213</c:v>
                </c:pt>
                <c:pt idx="22">
                  <c:v>1621.3364963511081</c:v>
                </c:pt>
                <c:pt idx="23">
                  <c:v>1613.2858152110871</c:v>
                </c:pt>
                <c:pt idx="24">
                  <c:v>1608.0062958282258</c:v>
                </c:pt>
                <c:pt idx="25">
                  <c:v>1596.3646352867163</c:v>
                </c:pt>
                <c:pt idx="26">
                  <c:v>1589.7507833933594</c:v>
                </c:pt>
                <c:pt idx="27">
                  <c:v>1584.3176751512685</c:v>
                </c:pt>
                <c:pt idx="28">
                  <c:v>1589.7326589705001</c:v>
                </c:pt>
                <c:pt idx="29">
                  <c:v>1610.7587081824279</c:v>
                </c:pt>
                <c:pt idx="30">
                  <c:v>1648.3282930941521</c:v>
                </c:pt>
                <c:pt idx="31">
                  <c:v>1701.3003562906674</c:v>
                </c:pt>
                <c:pt idx="32">
                  <c:v>1766.5848399195074</c:v>
                </c:pt>
                <c:pt idx="33">
                  <c:v>1821.0268563079126</c:v>
                </c:pt>
                <c:pt idx="34">
                  <c:v>1862.7272471812848</c:v>
                </c:pt>
                <c:pt idx="35">
                  <c:v>1879.2407838363483</c:v>
                </c:pt>
                <c:pt idx="36">
                  <c:v>1876.1788500883192</c:v>
                </c:pt>
                <c:pt idx="37">
                  <c:v>1856.6100982212845</c:v>
                </c:pt>
                <c:pt idx="38">
                  <c:v>1823.3306891963496</c:v>
                </c:pt>
                <c:pt idx="39">
                  <c:v>1779.5691139578187</c:v>
                </c:pt>
                <c:pt idx="40">
                  <c:v>1728.7372951089339</c:v>
                </c:pt>
                <c:pt idx="41">
                  <c:v>1668.262658318863</c:v>
                </c:pt>
                <c:pt idx="42">
                  <c:v>1598.0348946002048</c:v>
                </c:pt>
                <c:pt idx="43">
                  <c:v>1519.7214508560041</c:v>
                </c:pt>
                <c:pt idx="44">
                  <c:v>1432.064710882868</c:v>
                </c:pt>
                <c:pt idx="45">
                  <c:v>1357.8175439051363</c:v>
                </c:pt>
                <c:pt idx="46">
                  <c:v>1289.4923758516184</c:v>
                </c:pt>
                <c:pt idx="47">
                  <c:v>1245.7676744389044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B-4838-85B4-86EF2CBD251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dem!$D$4:$AY$4</c:f>
              <c:numCache>
                <c:formatCode>General</c:formatCode>
                <c:ptCount val="48"/>
                <c:pt idx="0">
                  <c:v>979.4195550197129</c:v>
                </c:pt>
                <c:pt idx="1">
                  <c:v>985.21618243477053</c:v>
                </c:pt>
                <c:pt idx="2">
                  <c:v>970.48021986568813</c:v>
                </c:pt>
                <c:pt idx="3">
                  <c:v>950.00299261112116</c:v>
                </c:pt>
                <c:pt idx="4">
                  <c:v>934.35865732824777</c:v>
                </c:pt>
                <c:pt idx="5">
                  <c:v>924.41344122952137</c:v>
                </c:pt>
                <c:pt idx="6">
                  <c:v>916.15641431020651</c:v>
                </c:pt>
                <c:pt idx="7">
                  <c:v>908.3512669673878</c:v>
                </c:pt>
                <c:pt idx="8">
                  <c:v>914.43518206021781</c:v>
                </c:pt>
                <c:pt idx="9">
                  <c:v>930.79436988504892</c:v>
                </c:pt>
                <c:pt idx="10">
                  <c:v>983.98710490013616</c:v>
                </c:pt>
                <c:pt idx="11">
                  <c:v>1036.182687328788</c:v>
                </c:pt>
                <c:pt idx="12">
                  <c:v>1121.9855663510423</c:v>
                </c:pt>
                <c:pt idx="13">
                  <c:v>1182.9931745938727</c:v>
                </c:pt>
                <c:pt idx="14">
                  <c:v>1249.5269558363573</c:v>
                </c:pt>
                <c:pt idx="15">
                  <c:v>1276.3048108504108</c:v>
                </c:pt>
                <c:pt idx="16">
                  <c:v>1306.9563112627638</c:v>
                </c:pt>
                <c:pt idx="17">
                  <c:v>1312.0234973084771</c:v>
                </c:pt>
                <c:pt idx="18">
                  <c:v>1316.6067582337757</c:v>
                </c:pt>
                <c:pt idx="19">
                  <c:v>1309.618335842958</c:v>
                </c:pt>
                <c:pt idx="20">
                  <c:v>1302.1641931932515</c:v>
                </c:pt>
                <c:pt idx="21">
                  <c:v>1294.8989571545803</c:v>
                </c:pt>
                <c:pt idx="22">
                  <c:v>1293.9023033314738</c:v>
                </c:pt>
                <c:pt idx="23">
                  <c:v>1287.4774835029534</c:v>
                </c:pt>
                <c:pt idx="24">
                  <c:v>1283.2641802772866</c:v>
                </c:pt>
                <c:pt idx="25">
                  <c:v>1273.9735910484851</c:v>
                </c:pt>
                <c:pt idx="26">
                  <c:v>1268.6954281144076</c:v>
                </c:pt>
                <c:pt idx="27">
                  <c:v>1264.3595538005241</c:v>
                </c:pt>
                <c:pt idx="28">
                  <c:v>1268.680963977853</c:v>
                </c:pt>
                <c:pt idx="29">
                  <c:v>1285.4607339802565</c:v>
                </c:pt>
                <c:pt idx="30">
                  <c:v>1315.4430186952982</c:v>
                </c:pt>
                <c:pt idx="31">
                  <c:v>1357.7172009742055</c:v>
                </c:pt>
                <c:pt idx="32">
                  <c:v>1409.8172702252643</c:v>
                </c:pt>
                <c:pt idx="33">
                  <c:v>1453.2645438550765</c:v>
                </c:pt>
                <c:pt idx="34">
                  <c:v>1486.543404796226</c:v>
                </c:pt>
                <c:pt idx="35">
                  <c:v>1499.7219788690495</c:v>
                </c:pt>
                <c:pt idx="36">
                  <c:v>1497.2784126271624</c:v>
                </c:pt>
                <c:pt idx="37">
                  <c:v>1481.6616340182418</c:v>
                </c:pt>
                <c:pt idx="38">
                  <c:v>1455.1031101783217</c:v>
                </c:pt>
                <c:pt idx="39">
                  <c:v>1420.1793277765921</c:v>
                </c:pt>
                <c:pt idx="40">
                  <c:v>1379.6131605194423</c:v>
                </c:pt>
                <c:pt idx="41">
                  <c:v>1331.3515738519563</c:v>
                </c:pt>
                <c:pt idx="42">
                  <c:v>1275.3065360464836</c:v>
                </c:pt>
                <c:pt idx="43">
                  <c:v>1212.8087476660403</c:v>
                </c:pt>
                <c:pt idx="44">
                  <c:v>1142.8545722009076</c:v>
                </c:pt>
                <c:pt idx="45">
                  <c:v>1083.6018627328049</c:v>
                </c:pt>
                <c:pt idx="46">
                  <c:v>1029.07518519306</c:v>
                </c:pt>
                <c:pt idx="47">
                  <c:v>994.18082982776889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B-4838-85B4-86EF2CBD251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dem!$D$5:$AY$5</c:f>
              <c:numCache>
                <c:formatCode>General</c:formatCode>
                <c:ptCount val="48"/>
                <c:pt idx="0">
                  <c:v>1043.2016851324477</c:v>
                </c:pt>
                <c:pt idx="1">
                  <c:v>1049.3758027069648</c:v>
                </c:pt>
                <c:pt idx="2">
                  <c:v>1033.6801992188293</c:v>
                </c:pt>
                <c:pt idx="3">
                  <c:v>1011.8694462383313</c:v>
                </c:pt>
                <c:pt idx="4">
                  <c:v>995.20631464551559</c:v>
                </c:pt>
                <c:pt idx="5">
                  <c:v>984.61344242847179</c:v>
                </c:pt>
                <c:pt idx="6">
                  <c:v>975.81869828407912</c:v>
                </c:pt>
                <c:pt idx="7">
                  <c:v>967.50526118860307</c:v>
                </c:pt>
                <c:pt idx="8">
                  <c:v>973.98537529753094</c:v>
                </c:pt>
                <c:pt idx="9">
                  <c:v>991.40991232948602</c:v>
                </c:pt>
                <c:pt idx="10">
                  <c:v>1048.0666847209927</c:v>
                </c:pt>
                <c:pt idx="11">
                  <c:v>1103.6613675787833</c:v>
                </c:pt>
                <c:pt idx="12">
                  <c:v>1195.051934089812</c:v>
                </c:pt>
                <c:pt idx="13">
                  <c:v>1260.0325028344701</c:v>
                </c:pt>
                <c:pt idx="14">
                  <c:v>1330.8991221036724</c:v>
                </c:pt>
                <c:pt idx="15">
                  <c:v>1359.4208147038685</c:v>
                </c:pt>
                <c:pt idx="16">
                  <c:v>1392.0684137007672</c:v>
                </c:pt>
                <c:pt idx="17">
                  <c:v>1397.4655869496323</c:v>
                </c:pt>
                <c:pt idx="18">
                  <c:v>1402.34732072365</c:v>
                </c:pt>
                <c:pt idx="19">
                  <c:v>1394.9037956509128</c:v>
                </c:pt>
                <c:pt idx="20">
                  <c:v>1386.9642215087213</c:v>
                </c:pt>
                <c:pt idx="21">
                  <c:v>1379.2258560252237</c:v>
                </c:pt>
                <c:pt idx="22">
                  <c:v>1378.1642977354902</c:v>
                </c:pt>
                <c:pt idx="23">
                  <c:v>1371.3210783639411</c:v>
                </c:pt>
                <c:pt idx="24">
                  <c:v>1366.8333948145748</c:v>
                </c:pt>
                <c:pt idx="25">
                  <c:v>1356.9377803256809</c:v>
                </c:pt>
                <c:pt idx="26">
                  <c:v>1351.3158908718578</c:v>
                </c:pt>
                <c:pt idx="27">
                  <c:v>1346.6976541135828</c:v>
                </c:pt>
                <c:pt idx="28">
                  <c:v>1351.3004847963407</c:v>
                </c:pt>
                <c:pt idx="29">
                  <c:v>1369.1729933172574</c:v>
                </c:pt>
                <c:pt idx="30">
                  <c:v>1401.1077956994936</c:v>
                </c:pt>
                <c:pt idx="31">
                  <c:v>1446.1349732404453</c:v>
                </c:pt>
                <c:pt idx="32">
                  <c:v>1501.6279228754236</c:v>
                </c:pt>
                <c:pt idx="33">
                  <c:v>1547.904586265219</c:v>
                </c:pt>
                <c:pt idx="34">
                  <c:v>1583.3506457554206</c:v>
                </c:pt>
                <c:pt idx="35">
                  <c:v>1597.3874399055392</c:v>
                </c:pt>
                <c:pt idx="36">
                  <c:v>1594.7847428201023</c:v>
                </c:pt>
                <c:pt idx="37">
                  <c:v>1578.1509624573666</c:v>
                </c:pt>
                <c:pt idx="38">
                  <c:v>1549.8628843988504</c:v>
                </c:pt>
                <c:pt idx="39">
                  <c:v>1512.6647822515536</c:v>
                </c:pt>
                <c:pt idx="40">
                  <c:v>1469.4568497315911</c:v>
                </c:pt>
                <c:pt idx="41">
                  <c:v>1418.0523537924901</c:v>
                </c:pt>
                <c:pt idx="42">
                  <c:v>1358.3575298711892</c:v>
                </c:pt>
                <c:pt idx="43">
                  <c:v>1291.7897369152711</c:v>
                </c:pt>
                <c:pt idx="44">
                  <c:v>1217.2799792192359</c:v>
                </c:pt>
                <c:pt idx="45">
                  <c:v>1154.1685924300023</c:v>
                </c:pt>
                <c:pt idx="46">
                  <c:v>1096.0910080050205</c:v>
                </c:pt>
                <c:pt idx="47">
                  <c:v>1058.9242492527414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B-4838-85B4-86EF2CBD251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dem!$D$6:$AY$6</c:f>
              <c:numCache>
                <c:formatCode>General</c:formatCode>
                <c:ptCount val="48"/>
                <c:pt idx="0">
                  <c:v>2147.6170924536277</c:v>
                </c:pt>
                <c:pt idx="1">
                  <c:v>2160.3276168161033</c:v>
                </c:pt>
                <c:pt idx="2">
                  <c:v>2128.0154121792648</c:v>
                </c:pt>
                <c:pt idx="3">
                  <c:v>2083.1140795148581</c:v>
                </c:pt>
                <c:pt idx="4">
                  <c:v>2048.8100453740471</c:v>
                </c:pt>
                <c:pt idx="5">
                  <c:v>2027.0027249337888</c:v>
                </c:pt>
                <c:pt idx="6">
                  <c:v>2008.8971724625465</c:v>
                </c:pt>
                <c:pt idx="7">
                  <c:v>1991.7824765626683</c:v>
                </c:pt>
                <c:pt idx="8">
                  <c:v>2005.1229494738259</c:v>
                </c:pt>
                <c:pt idx="9">
                  <c:v>2040.9944727767881</c:v>
                </c:pt>
                <c:pt idx="10">
                  <c:v>2157.6325634982445</c:v>
                </c:pt>
                <c:pt idx="11">
                  <c:v>2272.0841531156161</c:v>
                </c:pt>
                <c:pt idx="12">
                  <c:v>2460.2279660765644</c:v>
                </c:pt>
                <c:pt idx="13">
                  <c:v>2594.0020790810577</c:v>
                </c:pt>
                <c:pt idx="14">
                  <c:v>2739.8936789471177</c:v>
                </c:pt>
                <c:pt idx="15">
                  <c:v>2798.6106800858879</c:v>
                </c:pt>
                <c:pt idx="16">
                  <c:v>2865.8215968554578</c:v>
                </c:pt>
                <c:pt idx="17">
                  <c:v>2876.9326424810447</c:v>
                </c:pt>
                <c:pt idx="18">
                  <c:v>2886.9825638369111</c:v>
                </c:pt>
                <c:pt idx="19">
                  <c:v>2871.6587372920108</c:v>
                </c:pt>
                <c:pt idx="20">
                  <c:v>2855.3137050920209</c:v>
                </c:pt>
                <c:pt idx="21">
                  <c:v>2839.3828968726093</c:v>
                </c:pt>
                <c:pt idx="22">
                  <c:v>2837.197489429198</c:v>
                </c:pt>
                <c:pt idx="23">
                  <c:v>2823.1094994468176</c:v>
                </c:pt>
                <c:pt idx="24">
                  <c:v>2813.8708008964809</c:v>
                </c:pt>
                <c:pt idx="25">
                  <c:v>2793.4989100918929</c:v>
                </c:pt>
                <c:pt idx="26">
                  <c:v>2781.9252460008665</c:v>
                </c:pt>
                <c:pt idx="27">
                  <c:v>2772.4177803396988</c:v>
                </c:pt>
                <c:pt idx="28">
                  <c:v>2781.8935298412975</c:v>
                </c:pt>
                <c:pt idx="29">
                  <c:v>2818.687282508281</c:v>
                </c:pt>
                <c:pt idx="30">
                  <c:v>2884.4307800674442</c:v>
                </c:pt>
                <c:pt idx="31">
                  <c:v>2977.127271541779</c:v>
                </c:pt>
                <c:pt idx="32">
                  <c:v>3091.3694251399265</c:v>
                </c:pt>
                <c:pt idx="33">
                  <c:v>3186.6382065213811</c:v>
                </c:pt>
                <c:pt idx="34">
                  <c:v>3259.6102543106058</c:v>
                </c:pt>
                <c:pt idx="35">
                  <c:v>3288.5075034903944</c:v>
                </c:pt>
                <c:pt idx="36">
                  <c:v>3283.149386429403</c:v>
                </c:pt>
                <c:pt idx="37">
                  <c:v>3248.905777040874</c:v>
                </c:pt>
                <c:pt idx="38">
                  <c:v>3190.6697131838464</c:v>
                </c:pt>
                <c:pt idx="39">
                  <c:v>3114.0907724891449</c:v>
                </c:pt>
                <c:pt idx="40">
                  <c:v>3025.139521995648</c:v>
                </c:pt>
                <c:pt idx="41">
                  <c:v>2919.3141809507283</c:v>
                </c:pt>
                <c:pt idx="42">
                  <c:v>2796.421718245284</c:v>
                </c:pt>
                <c:pt idx="43">
                  <c:v>2659.3800205596699</c:v>
                </c:pt>
                <c:pt idx="44">
                  <c:v>2505.9883692010289</c:v>
                </c:pt>
                <c:pt idx="45">
                  <c:v>2376.0623012808055</c:v>
                </c:pt>
                <c:pt idx="46">
                  <c:v>2256.4992150846074</c:v>
                </c:pt>
                <c:pt idx="47">
                  <c:v>2179.9848003697189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2B-4838-85B4-86EF2CBD251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dem!$D$7:$AY$7</c:f>
              <c:numCache>
                <c:formatCode>General</c:formatCode>
                <c:ptCount val="48"/>
                <c:pt idx="0">
                  <c:v>1428.890941720193</c:v>
                </c:pt>
                <c:pt idx="1">
                  <c:v>1437.3477346884895</c:v>
                </c:pt>
                <c:pt idx="2">
                  <c:v>1415.8492018844699</c:v>
                </c:pt>
                <c:pt idx="3">
                  <c:v>1385.9746456887774</c:v>
                </c:pt>
                <c:pt idx="4">
                  <c:v>1363.1508733224175</c:v>
                </c:pt>
                <c:pt idx="5">
                  <c:v>1348.6416375979643</c:v>
                </c:pt>
                <c:pt idx="6">
                  <c:v>1336.5953282200478</c:v>
                </c:pt>
                <c:pt idx="7">
                  <c:v>1325.2082732242748</c:v>
                </c:pt>
                <c:pt idx="8">
                  <c:v>1334.0841948063844</c:v>
                </c:pt>
                <c:pt idx="9">
                  <c:v>1357.9508770438347</c:v>
                </c:pt>
                <c:pt idx="10">
                  <c:v>1435.5546137048316</c:v>
                </c:pt>
                <c:pt idx="11">
                  <c:v>1511.7035884193594</c:v>
                </c:pt>
                <c:pt idx="12">
                  <c:v>1636.8827886712322</c:v>
                </c:pt>
                <c:pt idx="13">
                  <c:v>1725.887769577949</c:v>
                </c:pt>
                <c:pt idx="14">
                  <c:v>1822.9549731563641</c:v>
                </c:pt>
                <c:pt idx="15">
                  <c:v>1862.0216165291397</c:v>
                </c:pt>
                <c:pt idx="16">
                  <c:v>1906.739583476882</c:v>
                </c:pt>
                <c:pt idx="17">
                  <c:v>1914.1321826991682</c:v>
                </c:pt>
                <c:pt idx="18">
                  <c:v>1920.8187757798703</c:v>
                </c:pt>
                <c:pt idx="19">
                  <c:v>1910.623253952707</c:v>
                </c:pt>
                <c:pt idx="20">
                  <c:v>1899.7482853492456</c:v>
                </c:pt>
                <c:pt idx="21">
                  <c:v>1889.1489156389812</c:v>
                </c:pt>
                <c:pt idx="22">
                  <c:v>1887.6948813463548</c:v>
                </c:pt>
                <c:pt idx="23">
                  <c:v>1878.3216083622635</c:v>
                </c:pt>
                <c:pt idx="24">
                  <c:v>1872.1747525199225</c:v>
                </c:pt>
                <c:pt idx="25">
                  <c:v>1858.6205624649667</c:v>
                </c:pt>
                <c:pt idx="26">
                  <c:v>1850.9201656669111</c:v>
                </c:pt>
                <c:pt idx="27">
                  <c:v>1844.594488892548</c:v>
                </c:pt>
                <c:pt idx="28">
                  <c:v>1850.8990637054517</c:v>
                </c:pt>
                <c:pt idx="29">
                  <c:v>1875.3793400463708</c:v>
                </c:pt>
                <c:pt idx="30">
                  <c:v>1919.1209774496965</c:v>
                </c:pt>
                <c:pt idx="31">
                  <c:v>1980.7954619107948</c:v>
                </c:pt>
                <c:pt idx="32">
                  <c:v>2056.8050909143062</c:v>
                </c:pt>
                <c:pt idx="33">
                  <c:v>2120.1910172151424</c:v>
                </c:pt>
                <c:pt idx="34">
                  <c:v>2168.7420826965922</c:v>
                </c:pt>
                <c:pt idx="35">
                  <c:v>2187.9685163745139</c:v>
                </c:pt>
                <c:pt idx="36">
                  <c:v>2184.4035582821102</c:v>
                </c:pt>
                <c:pt idx="37">
                  <c:v>2161.6199887905991</c:v>
                </c:pt>
                <c:pt idx="38">
                  <c:v>2122.8733311954711</c:v>
                </c:pt>
                <c:pt idx="39">
                  <c:v>2071.9224633384024</c:v>
                </c:pt>
                <c:pt idx="40">
                  <c:v>2012.7398294641166</c:v>
                </c:pt>
                <c:pt idx="41">
                  <c:v>1942.3302244396114</c:v>
                </c:pt>
                <c:pt idx="42">
                  <c:v>1860.5652173615222</c:v>
                </c:pt>
                <c:pt idx="43">
                  <c:v>1769.3861886841096</c:v>
                </c:pt>
                <c:pt idx="44">
                  <c:v>1667.3289169609398</c:v>
                </c:pt>
                <c:pt idx="45">
                  <c:v>1580.8841861023177</c:v>
                </c:pt>
                <c:pt idx="46">
                  <c:v>1501.3343392370778</c:v>
                </c:pt>
                <c:pt idx="47">
                  <c:v>1450.4264029567714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2B-4838-85B4-86EF2CBD251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dem!$D$8:$AY$8</c:f>
              <c:numCache>
                <c:formatCode>General</c:formatCode>
                <c:ptCount val="48"/>
                <c:pt idx="0">
                  <c:v>1042.3455491577802</c:v>
                </c:pt>
                <c:pt idx="1">
                  <c:v>1048.5145997502912</c:v>
                </c:pt>
                <c:pt idx="2">
                  <c:v>1032.8318773483174</c:v>
                </c:pt>
                <c:pt idx="3">
                  <c:v>1011.039024041993</c:v>
                </c:pt>
                <c:pt idx="4">
                  <c:v>994.38956756743153</c:v>
                </c:pt>
                <c:pt idx="5">
                  <c:v>983.80538872110333</c:v>
                </c:pt>
                <c:pt idx="6">
                  <c:v>975.01786225758428</c:v>
                </c:pt>
                <c:pt idx="7">
                  <c:v>966.711247843352</c:v>
                </c:pt>
                <c:pt idx="8">
                  <c:v>973.18604384468108</c:v>
                </c:pt>
                <c:pt idx="9">
                  <c:v>990.59628088727891</c:v>
                </c:pt>
                <c:pt idx="10">
                  <c:v>1047.2065561327934</c:v>
                </c:pt>
                <c:pt idx="11">
                  <c:v>1102.7556134814679</c:v>
                </c:pt>
                <c:pt idx="12">
                  <c:v>1194.0711774758688</c:v>
                </c:pt>
                <c:pt idx="13">
                  <c:v>1258.9984178916434</c:v>
                </c:pt>
                <c:pt idx="14">
                  <c:v>1329.8068782611581</c:v>
                </c:pt>
                <c:pt idx="15">
                  <c:v>1358.3051636454327</c:v>
                </c:pt>
                <c:pt idx="16">
                  <c:v>1390.9259693727404</c:v>
                </c:pt>
                <c:pt idx="17">
                  <c:v>1396.3187132631738</c:v>
                </c:pt>
                <c:pt idx="18">
                  <c:v>1401.1964406902289</c:v>
                </c:pt>
                <c:pt idx="19">
                  <c:v>1393.7590243783227</c:v>
                </c:pt>
                <c:pt idx="20">
                  <c:v>1385.8259660950907</c:v>
                </c:pt>
                <c:pt idx="21">
                  <c:v>1378.0939513423964</c:v>
                </c:pt>
                <c:pt idx="22">
                  <c:v>1377.033264253557</c:v>
                </c:pt>
                <c:pt idx="23">
                  <c:v>1370.1956609832569</c:v>
                </c:pt>
                <c:pt idx="24">
                  <c:v>1365.7116603912557</c:v>
                </c:pt>
                <c:pt idx="25">
                  <c:v>1355.8241670467926</c:v>
                </c:pt>
                <c:pt idx="26">
                  <c:v>1350.206891371758</c:v>
                </c:pt>
                <c:pt idx="27">
                  <c:v>1345.5924447134073</c:v>
                </c:pt>
                <c:pt idx="28">
                  <c:v>1350.1914979397166</c:v>
                </c:pt>
                <c:pt idx="29">
                  <c:v>1368.0493388295124</c:v>
                </c:pt>
                <c:pt idx="30">
                  <c:v>1399.9579329209139</c:v>
                </c:pt>
                <c:pt idx="31">
                  <c:v>1444.948157505328</c:v>
                </c:pt>
                <c:pt idx="32">
                  <c:v>1500.3955651217302</c:v>
                </c:pt>
                <c:pt idx="33">
                  <c:v>1546.6342501254856</c:v>
                </c:pt>
                <c:pt idx="34">
                  <c:v>1582.0512197022772</c:v>
                </c:pt>
                <c:pt idx="35">
                  <c:v>1596.0764941198145</c:v>
                </c:pt>
                <c:pt idx="36">
                  <c:v>1593.4759330188549</c:v>
                </c:pt>
                <c:pt idx="37">
                  <c:v>1576.8558036863717</c:v>
                </c:pt>
                <c:pt idx="38">
                  <c:v>1548.5909411207226</c:v>
                </c:pt>
                <c:pt idx="39">
                  <c:v>1511.4233667552455</c:v>
                </c:pt>
                <c:pt idx="40">
                  <c:v>1468.2508941716967</c:v>
                </c:pt>
                <c:pt idx="41">
                  <c:v>1416.888584934228</c:v>
                </c:pt>
                <c:pt idx="42">
                  <c:v>1357.2427514305891</c:v>
                </c:pt>
                <c:pt idx="43">
                  <c:v>1290.7295894085701</c:v>
                </c:pt>
                <c:pt idx="44">
                  <c:v>1216.280980467312</c:v>
                </c:pt>
                <c:pt idx="45">
                  <c:v>1153.2213880045367</c:v>
                </c:pt>
                <c:pt idx="46">
                  <c:v>1095.1914667592223</c:v>
                </c:pt>
                <c:pt idx="47">
                  <c:v>1058.0552100658292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2B-4838-85B4-86EF2CBD251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dem!$D$9:$AY$9</c:f>
              <c:numCache>
                <c:formatCode>General</c:formatCode>
                <c:ptCount val="48"/>
                <c:pt idx="0">
                  <c:v>4111.1649503537246</c:v>
                </c:pt>
                <c:pt idx="1">
                  <c:v>4135.49659794735</c:v>
                </c:pt>
                <c:pt idx="2">
                  <c:v>4073.6416221984564</c:v>
                </c:pt>
                <c:pt idx="3">
                  <c:v>3987.6873868169614</c:v>
                </c:pt>
                <c:pt idx="4">
                  <c:v>3922.0194689600048</c:v>
                </c:pt>
                <c:pt idx="5">
                  <c:v>3880.2739027833577</c:v>
                </c:pt>
                <c:pt idx="6">
                  <c:v>3845.6145992286815</c:v>
                </c:pt>
                <c:pt idx="7">
                  <c:v>3812.8520838963254</c:v>
                </c:pt>
                <c:pt idx="8">
                  <c:v>3838.3896365849355</c:v>
                </c:pt>
                <c:pt idx="9">
                  <c:v>3907.0581854790253</c:v>
                </c:pt>
                <c:pt idx="10">
                  <c:v>4130.3374805336134</c:v>
                </c:pt>
                <c:pt idx="11">
                  <c:v>4349.4311753084257</c:v>
                </c:pt>
                <c:pt idx="12">
                  <c:v>4709.5932601553359</c:v>
                </c:pt>
                <c:pt idx="13">
                  <c:v>4965.6758954543502</c:v>
                </c:pt>
                <c:pt idx="14">
                  <c:v>5244.9549317536603</c:v>
                </c:pt>
                <c:pt idx="15">
                  <c:v>5357.3563826081054</c:v>
                </c:pt>
                <c:pt idx="16">
                  <c:v>5486.0176631851327</c:v>
                </c:pt>
                <c:pt idx="17">
                  <c:v>5507.2874423735202</c:v>
                </c:pt>
                <c:pt idx="18">
                  <c:v>5526.5259204882786</c:v>
                </c:pt>
                <c:pt idx="19">
                  <c:v>5497.1916509771718</c:v>
                </c:pt>
                <c:pt idx="20">
                  <c:v>5465.9024962534913</c:v>
                </c:pt>
                <c:pt idx="21">
                  <c:v>5435.4062869373201</c:v>
                </c:pt>
                <c:pt idx="22">
                  <c:v>5431.2227802427778</c:v>
                </c:pt>
                <c:pt idx="23">
                  <c:v>5404.2542620464883</c:v>
                </c:pt>
                <c:pt idx="24">
                  <c:v>5386.5687007793094</c:v>
                </c:pt>
                <c:pt idx="25">
                  <c:v>5347.5709652227497</c:v>
                </c:pt>
                <c:pt idx="26">
                  <c:v>5325.4155994802313</c:v>
                </c:pt>
                <c:pt idx="27">
                  <c:v>5307.2155396417102</c:v>
                </c:pt>
                <c:pt idx="28">
                  <c:v>5325.3548855084346</c:v>
                </c:pt>
                <c:pt idx="29">
                  <c:v>5395.7888501513908</c:v>
                </c:pt>
                <c:pt idx="30">
                  <c:v>5521.6410627402292</c:v>
                </c:pt>
                <c:pt idx="31">
                  <c:v>5699.0891600333352</c:v>
                </c:pt>
                <c:pt idx="32">
                  <c:v>5917.7819332357685</c:v>
                </c:pt>
                <c:pt idx="33">
                  <c:v>6100.1541430000671</c:v>
                </c:pt>
                <c:pt idx="34">
                  <c:v>6239.8439071953471</c:v>
                </c:pt>
                <c:pt idx="35">
                  <c:v>6295.1616630499793</c:v>
                </c:pt>
                <c:pt idx="36">
                  <c:v>6284.9046655905886</c:v>
                </c:pt>
                <c:pt idx="37">
                  <c:v>6219.3524183178288</c:v>
                </c:pt>
                <c:pt idx="38">
                  <c:v>6107.8716215701925</c:v>
                </c:pt>
                <c:pt idx="39">
                  <c:v>5961.2772132720238</c:v>
                </c:pt>
                <c:pt idx="40">
                  <c:v>5790.9985986139527</c:v>
                </c:pt>
                <c:pt idx="41">
                  <c:v>5588.4180573750828</c:v>
                </c:pt>
                <c:pt idx="42">
                  <c:v>5353.1660717615514</c:v>
                </c:pt>
                <c:pt idx="43">
                  <c:v>5090.8283271786067</c:v>
                </c:pt>
                <c:pt idx="44">
                  <c:v>4797.1920067384253</c:v>
                </c:pt>
                <c:pt idx="45">
                  <c:v>4548.4756510864763</c:v>
                </c:pt>
                <c:pt idx="46">
                  <c:v>4319.5970623226167</c:v>
                </c:pt>
                <c:pt idx="47">
                  <c:v>4173.1261755532751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2B-4838-85B4-86EF2CBD251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dem!$D$10:$AY$10</c:f>
              <c:numCache>
                <c:formatCode>General</c:formatCode>
                <c:ptCount val="48"/>
                <c:pt idx="0">
                  <c:v>1683.1633261964646</c:v>
                </c:pt>
                <c:pt idx="1">
                  <c:v>1693.1250128205934</c:v>
                </c:pt>
                <c:pt idx="2">
                  <c:v>1667.8007974265233</c:v>
                </c:pt>
                <c:pt idx="3">
                  <c:v>1632.6100380012799</c:v>
                </c:pt>
                <c:pt idx="4">
                  <c:v>1605.7247555134047</c:v>
                </c:pt>
                <c:pt idx="5">
                  <c:v>1588.6335886863976</c:v>
                </c:pt>
                <c:pt idx="6">
                  <c:v>1574.4436280890436</c:v>
                </c:pt>
                <c:pt idx="7">
                  <c:v>1561.0302367638849</c:v>
                </c:pt>
                <c:pt idx="8">
                  <c:v>1571.4856363027868</c:v>
                </c:pt>
                <c:pt idx="9">
                  <c:v>1599.5994153793761</c:v>
                </c:pt>
                <c:pt idx="10">
                  <c:v>1691.0128044000589</c:v>
                </c:pt>
                <c:pt idx="11">
                  <c:v>1780.7125553220253</c:v>
                </c:pt>
                <c:pt idx="12">
                  <c:v>1928.1675030123679</c:v>
                </c:pt>
                <c:pt idx="13">
                  <c:v>2033.010997597512</c:v>
                </c:pt>
                <c:pt idx="14">
                  <c:v>2147.3513943831103</c:v>
                </c:pt>
                <c:pt idx="15">
                  <c:v>2193.3699808845345</c:v>
                </c:pt>
                <c:pt idx="16">
                  <c:v>2246.0455489008687</c:v>
                </c:pt>
                <c:pt idx="17">
                  <c:v>2254.7536675773304</c:v>
                </c:pt>
                <c:pt idx="18">
                  <c:v>2262.6301457059467</c:v>
                </c:pt>
                <c:pt idx="19">
                  <c:v>2250.6203219119366</c:v>
                </c:pt>
                <c:pt idx="20">
                  <c:v>2237.8101431974937</c:v>
                </c:pt>
                <c:pt idx="21">
                  <c:v>2225.3246064387276</c:v>
                </c:pt>
                <c:pt idx="22">
                  <c:v>2223.6118254804874</c:v>
                </c:pt>
                <c:pt idx="23">
                  <c:v>2212.5705704255301</c:v>
                </c:pt>
                <c:pt idx="24">
                  <c:v>2205.3298762457566</c:v>
                </c:pt>
                <c:pt idx="25">
                  <c:v>2189.3637062948619</c:v>
                </c:pt>
                <c:pt idx="26">
                  <c:v>2180.2930171966127</c:v>
                </c:pt>
                <c:pt idx="27">
                  <c:v>2172.8416807446069</c:v>
                </c:pt>
                <c:pt idx="28">
                  <c:v>2180.2681601227787</c:v>
                </c:pt>
                <c:pt idx="29">
                  <c:v>2209.1047229066294</c:v>
                </c:pt>
                <c:pt idx="30">
                  <c:v>2260.6302226878988</c:v>
                </c:pt>
                <c:pt idx="31">
                  <c:v>2333.2797352406365</c:v>
                </c:pt>
                <c:pt idx="32">
                  <c:v>2422.8153437612496</c:v>
                </c:pt>
                <c:pt idx="33">
                  <c:v>2497.4808507159792</c:v>
                </c:pt>
                <c:pt idx="34">
                  <c:v>2554.6716204802274</c:v>
                </c:pt>
                <c:pt idx="35">
                  <c:v>2577.3194147347476</c:v>
                </c:pt>
                <c:pt idx="36">
                  <c:v>2573.1200692526231</c:v>
                </c:pt>
                <c:pt idx="37">
                  <c:v>2546.282143776104</c:v>
                </c:pt>
                <c:pt idx="38">
                  <c:v>2500.6404847994581</c:v>
                </c:pt>
                <c:pt idx="39">
                  <c:v>2440.6228657419406</c:v>
                </c:pt>
                <c:pt idx="40">
                  <c:v>2370.9086307528178</c:v>
                </c:pt>
                <c:pt idx="41">
                  <c:v>2287.9695753434844</c:v>
                </c:pt>
                <c:pt idx="42">
                  <c:v>2191.654414219744</c:v>
                </c:pt>
                <c:pt idx="43">
                  <c:v>2084.2499981743317</c:v>
                </c:pt>
                <c:pt idx="44">
                  <c:v>1964.0315462823289</c:v>
                </c:pt>
                <c:pt idx="45">
                  <c:v>1862.2039004656419</c:v>
                </c:pt>
                <c:pt idx="46">
                  <c:v>1768.498089239122</c:v>
                </c:pt>
                <c:pt idx="47">
                  <c:v>1708.5310414697497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2B-4838-85B4-86EF2CBD251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dem!$D$11:$AY$11</c:f>
              <c:numCache>
                <c:formatCode>General</c:formatCode>
                <c:ptCount val="48"/>
                <c:pt idx="0">
                  <c:v>1520.925558996958</c:v>
                </c:pt>
                <c:pt idx="1">
                  <c:v>1529.9270525309178</c:v>
                </c:pt>
                <c:pt idx="2">
                  <c:v>1507.0438029645061</c:v>
                </c:pt>
                <c:pt idx="3">
                  <c:v>1475.2450317951545</c:v>
                </c:pt>
                <c:pt idx="4">
                  <c:v>1450.9511842164616</c:v>
                </c:pt>
                <c:pt idx="5">
                  <c:v>1435.5074111400741</c:v>
                </c:pt>
                <c:pt idx="6">
                  <c:v>1422.6852010682533</c:v>
                </c:pt>
                <c:pt idx="7">
                  <c:v>1410.5647078387801</c:v>
                </c:pt>
                <c:pt idx="8">
                  <c:v>1420.0123259877421</c:v>
                </c:pt>
                <c:pt idx="9">
                  <c:v>1445.4162570811097</c:v>
                </c:pt>
                <c:pt idx="10">
                  <c:v>1528.0184369362692</c:v>
                </c:pt>
                <c:pt idx="11">
                  <c:v>1609.072153880762</c:v>
                </c:pt>
                <c:pt idx="12">
                  <c:v>1742.314124670128</c:v>
                </c:pt>
                <c:pt idx="13">
                  <c:v>1837.0519009318311</c:v>
                </c:pt>
                <c:pt idx="14">
                  <c:v>1940.3711862266509</c:v>
                </c:pt>
                <c:pt idx="15">
                  <c:v>1981.9541053109745</c:v>
                </c:pt>
                <c:pt idx="16">
                  <c:v>2029.5523487397729</c:v>
                </c:pt>
                <c:pt idx="17">
                  <c:v>2037.4211039934526</c:v>
                </c:pt>
                <c:pt idx="18">
                  <c:v>2044.5383793726419</c:v>
                </c:pt>
                <c:pt idx="19">
                  <c:v>2033.6861657561319</c:v>
                </c:pt>
                <c:pt idx="20">
                  <c:v>2022.1107423145206</c:v>
                </c:pt>
                <c:pt idx="21">
                  <c:v>2010.8286690429297</c:v>
                </c:pt>
                <c:pt idx="22">
                  <c:v>2009.2809806541636</c:v>
                </c:pt>
                <c:pt idx="23">
                  <c:v>1999.3039767858363</c:v>
                </c:pt>
                <c:pt idx="24">
                  <c:v>1992.761203026748</c:v>
                </c:pt>
                <c:pt idx="25">
                  <c:v>1978.3339899454843</c:v>
                </c:pt>
                <c:pt idx="26">
                  <c:v>1970.1376119276617</c:v>
                </c:pt>
                <c:pt idx="27">
                  <c:v>1963.4044994113908</c:v>
                </c:pt>
                <c:pt idx="28">
                  <c:v>1970.1151507925313</c:v>
                </c:pt>
                <c:pt idx="29">
                  <c:v>1996.1721974789559</c:v>
                </c:pt>
                <c:pt idx="30">
                  <c:v>2042.7312261470256</c:v>
                </c:pt>
                <c:pt idx="31">
                  <c:v>2108.3781534359059</c:v>
                </c:pt>
                <c:pt idx="32">
                  <c:v>2189.283549436348</c:v>
                </c:pt>
                <c:pt idx="33">
                  <c:v>2256.7521522364891</c:v>
                </c:pt>
                <c:pt idx="34">
                  <c:v>2308.430383409524</c:v>
                </c:pt>
                <c:pt idx="35">
                  <c:v>2328.8951883399181</c:v>
                </c:pt>
                <c:pt idx="36">
                  <c:v>2325.1006119162184</c:v>
                </c:pt>
                <c:pt idx="37">
                  <c:v>2300.8495566725578</c:v>
                </c:pt>
                <c:pt idx="38">
                  <c:v>2259.6072335942208</c:v>
                </c:pt>
                <c:pt idx="39">
                  <c:v>2205.374629191535</c:v>
                </c:pt>
                <c:pt idx="40">
                  <c:v>2142.3800521527878</c:v>
                </c:pt>
                <c:pt idx="41">
                  <c:v>2067.4353767027978</c:v>
                </c:pt>
                <c:pt idx="42">
                  <c:v>1980.40389972603</c:v>
                </c:pt>
                <c:pt idx="43">
                  <c:v>1883.3520456544761</c:v>
                </c:pt>
                <c:pt idx="44">
                  <c:v>1774.7212827927556</c:v>
                </c:pt>
                <c:pt idx="45">
                  <c:v>1682.7086618398846</c:v>
                </c:pt>
                <c:pt idx="46">
                  <c:v>1598.0350231603766</c:v>
                </c:pt>
                <c:pt idx="47">
                  <c:v>1543.8481155498528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2B-4838-85B4-86EF2CBD251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dem!$D$12:$AY$12</c:f>
              <c:numCache>
                <c:formatCode>General</c:formatCode>
                <c:ptCount val="48"/>
                <c:pt idx="0">
                  <c:v>1835.555529687294</c:v>
                </c:pt>
                <c:pt idx="1">
                  <c:v>1846.4191391085208</c:v>
                </c:pt>
                <c:pt idx="2">
                  <c:v>1818.802090377653</c:v>
                </c:pt>
                <c:pt idx="3">
                  <c:v>1780.4251889495135</c:v>
                </c:pt>
                <c:pt idx="4">
                  <c:v>1751.1057354123802</c:v>
                </c:pt>
                <c:pt idx="5">
                  <c:v>1732.4671485979839</c:v>
                </c:pt>
                <c:pt idx="6">
                  <c:v>1716.992440805142</c:v>
                </c:pt>
                <c:pt idx="7">
                  <c:v>1702.3646122186008</c:v>
                </c:pt>
                <c:pt idx="8">
                  <c:v>1713.7666349100584</c:v>
                </c:pt>
                <c:pt idx="9">
                  <c:v>1744.4258120922593</c:v>
                </c:pt>
                <c:pt idx="10">
                  <c:v>1844.1156930995555</c:v>
                </c:pt>
                <c:pt idx="11">
                  <c:v>1941.9367846441617</c:v>
                </c:pt>
                <c:pt idx="12">
                  <c:v>2102.7421802942608</c:v>
                </c:pt>
                <c:pt idx="13">
                  <c:v>2217.0781174206841</c:v>
                </c:pt>
                <c:pt idx="14">
                  <c:v>2341.7707983506552</c:v>
                </c:pt>
                <c:pt idx="15">
                  <c:v>2391.9558692860842</c:v>
                </c:pt>
                <c:pt idx="16">
                  <c:v>2449.4006392896554</c:v>
                </c:pt>
                <c:pt idx="17">
                  <c:v>2458.897183766936</c:v>
                </c:pt>
                <c:pt idx="18">
                  <c:v>2467.4867916549078</c:v>
                </c:pt>
                <c:pt idx="19">
                  <c:v>2454.3896084329558</c:v>
                </c:pt>
                <c:pt idx="20">
                  <c:v>2440.4196068237161</c:v>
                </c:pt>
                <c:pt idx="21">
                  <c:v>2426.8036399820103</c:v>
                </c:pt>
                <c:pt idx="22">
                  <c:v>2424.9357852645803</c:v>
                </c:pt>
                <c:pt idx="23">
                  <c:v>2412.8948641873531</c:v>
                </c:pt>
                <c:pt idx="24">
                  <c:v>2404.9986035965931</c:v>
                </c:pt>
                <c:pt idx="25">
                  <c:v>2387.5868699370208</c:v>
                </c:pt>
                <c:pt idx="26">
                  <c:v>2377.6949282144137</c:v>
                </c:pt>
                <c:pt idx="27">
                  <c:v>2369.5689539758073</c:v>
                </c:pt>
                <c:pt idx="28">
                  <c:v>2377.6678206018501</c:v>
                </c:pt>
                <c:pt idx="29">
                  <c:v>2409.1152217252356</c:v>
                </c:pt>
                <c:pt idx="30">
                  <c:v>2465.3057972751039</c:v>
                </c:pt>
                <c:pt idx="31">
                  <c:v>2544.532936091518</c:v>
                </c:pt>
                <c:pt idx="32">
                  <c:v>2642.1750239186772</c:v>
                </c:pt>
                <c:pt idx="33">
                  <c:v>2723.6006835885346</c:v>
                </c:pt>
                <c:pt idx="34">
                  <c:v>2785.9694579397797</c:v>
                </c:pt>
                <c:pt idx="35">
                  <c:v>2810.667764593743</c:v>
                </c:pt>
                <c:pt idx="36">
                  <c:v>2806.0882138746815</c:v>
                </c:pt>
                <c:pt idx="37">
                  <c:v>2776.8204050132081</c:v>
                </c:pt>
                <c:pt idx="38">
                  <c:v>2727.0463883062248</c:v>
                </c:pt>
                <c:pt idx="39">
                  <c:v>2661.5948240848015</c:v>
                </c:pt>
                <c:pt idx="40">
                  <c:v>2585.5687204140595</c:v>
                </c:pt>
                <c:pt idx="41">
                  <c:v>2495.1204321141558</c:v>
                </c:pt>
                <c:pt idx="42">
                  <c:v>2390.0849766465567</c:v>
                </c:pt>
                <c:pt idx="43">
                  <c:v>2272.9562543671245</c:v>
                </c:pt>
                <c:pt idx="44">
                  <c:v>2141.8533241247778</c:v>
                </c:pt>
                <c:pt idx="45">
                  <c:v>2030.8062881985434</c:v>
                </c:pt>
                <c:pt idx="46">
                  <c:v>1928.616430991189</c:v>
                </c:pt>
                <c:pt idx="47">
                  <c:v>1863.2200167401541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2B-4838-85B4-86EF2CBD251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dem!$D$13:$AY$13</c:f>
              <c:numCache>
                <c:formatCode>General</c:formatCode>
                <c:ptCount val="48"/>
                <c:pt idx="0">
                  <c:v>2313.2794035518041</c:v>
                </c:pt>
                <c:pt idx="1">
                  <c:v>2326.9703889324733</c:v>
                </c:pt>
                <c:pt idx="2">
                  <c:v>2292.1656941233296</c:v>
                </c:pt>
                <c:pt idx="3">
                  <c:v>2243.8007745063364</c:v>
                </c:pt>
                <c:pt idx="4">
                  <c:v>2206.8506049833263</c:v>
                </c:pt>
                <c:pt idx="5">
                  <c:v>2183.361117309586</c:v>
                </c:pt>
                <c:pt idx="6">
                  <c:v>2163.8589435893159</c:v>
                </c:pt>
                <c:pt idx="7">
                  <c:v>2145.4240588687776</c:v>
                </c:pt>
                <c:pt idx="8">
                  <c:v>2159.7935856002696</c:v>
                </c:pt>
                <c:pt idx="9">
                  <c:v>2198.4321568438827</c:v>
                </c:pt>
                <c:pt idx="10">
                  <c:v>2324.0674453148317</c:v>
                </c:pt>
                <c:pt idx="11">
                  <c:v>2447.3475709461404</c:v>
                </c:pt>
                <c:pt idx="12">
                  <c:v>2650.0043708745766</c:v>
                </c:pt>
                <c:pt idx="13">
                  <c:v>2794.0975155180449</c:v>
                </c:pt>
                <c:pt idx="14">
                  <c:v>2951.242862473634</c:v>
                </c:pt>
                <c:pt idx="15">
                  <c:v>3014.4891598931899</c:v>
                </c:pt>
                <c:pt idx="16">
                  <c:v>3086.8845743286606</c:v>
                </c:pt>
                <c:pt idx="17">
                  <c:v>3098.8527008107558</c:v>
                </c:pt>
                <c:pt idx="18">
                  <c:v>3109.6778503039</c:v>
                </c:pt>
                <c:pt idx="19">
                  <c:v>3093.1719785381747</c:v>
                </c:pt>
                <c:pt idx="20">
                  <c:v>3075.5661276295154</c:v>
                </c:pt>
                <c:pt idx="21">
                  <c:v>3058.4064529997163</c:v>
                </c:pt>
                <c:pt idx="22">
                  <c:v>3056.0524681832535</c:v>
                </c:pt>
                <c:pt idx="23">
                  <c:v>3040.8777626092478</c:v>
                </c:pt>
                <c:pt idx="24">
                  <c:v>3030.9264118087658</c:v>
                </c:pt>
                <c:pt idx="25">
                  <c:v>3008.9830795568237</c:v>
                </c:pt>
                <c:pt idx="26">
                  <c:v>2996.5166492702174</c:v>
                </c:pt>
                <c:pt idx="27">
                  <c:v>2986.2757992736151</c:v>
                </c:pt>
                <c:pt idx="28">
                  <c:v>2996.4824865980404</c:v>
                </c:pt>
                <c:pt idx="29">
                  <c:v>3036.114425886934</c:v>
                </c:pt>
                <c:pt idx="30">
                  <c:v>3106.9292277226359</c:v>
                </c:pt>
                <c:pt idx="31">
                  <c:v>3206.7761162869783</c:v>
                </c:pt>
                <c:pt idx="32">
                  <c:v>3329.8306504796014</c:v>
                </c:pt>
                <c:pt idx="33">
                  <c:v>3432.4482495598045</c:v>
                </c:pt>
                <c:pt idx="34">
                  <c:v>3511.0491955938828</c:v>
                </c:pt>
                <c:pt idx="35">
                  <c:v>3542.1755130281217</c:v>
                </c:pt>
                <c:pt idx="36">
                  <c:v>3536.4040829707974</c:v>
                </c:pt>
                <c:pt idx="37">
                  <c:v>3499.518999228399</c:v>
                </c:pt>
                <c:pt idx="38">
                  <c:v>3436.7907375015948</c:v>
                </c:pt>
                <c:pt idx="39">
                  <c:v>3354.3046710247827</c:v>
                </c:pt>
                <c:pt idx="40">
                  <c:v>3258.4919228352555</c:v>
                </c:pt>
                <c:pt idx="41">
                  <c:v>3144.5034550244632</c:v>
                </c:pt>
                <c:pt idx="42">
                  <c:v>3012.1313465013973</c:v>
                </c:pt>
                <c:pt idx="43">
                  <c:v>2864.5185631063291</c:v>
                </c:pt>
                <c:pt idx="44">
                  <c:v>2699.2946276982971</c:v>
                </c:pt>
                <c:pt idx="45">
                  <c:v>2559.3463576084255</c:v>
                </c:pt>
                <c:pt idx="46">
                  <c:v>2430.560446146545</c:v>
                </c:pt>
                <c:pt idx="47">
                  <c:v>2348.1438830372649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2B-4838-85B4-86EF2CBD251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dem!$D$14:$AY$14</c:f>
              <c:numCache>
                <c:formatCode>General</c:formatCode>
                <c:ptCount val="48"/>
                <c:pt idx="0">
                  <c:v>4168.5260606564534</c:v>
                </c:pt>
                <c:pt idx="1">
                  <c:v>4193.1971960444916</c:v>
                </c:pt>
                <c:pt idx="2">
                  <c:v>4130.4791875227584</c:v>
                </c:pt>
                <c:pt idx="3">
                  <c:v>4043.3256739716339</c:v>
                </c:pt>
                <c:pt idx="4">
                  <c:v>3976.7415231916425</c:v>
                </c:pt>
                <c:pt idx="5">
                  <c:v>3934.4135011770454</c:v>
                </c:pt>
                <c:pt idx="6">
                  <c:v>3899.2706130038428</c:v>
                </c:pt>
                <c:pt idx="7">
                  <c:v>3866.0509780281573</c:v>
                </c:pt>
                <c:pt idx="8">
                  <c:v>3891.9448439258749</c:v>
                </c:pt>
                <c:pt idx="9">
                  <c:v>3961.5714921069089</c:v>
                </c:pt>
                <c:pt idx="10">
                  <c:v>4187.9660959429748</c:v>
                </c:pt>
                <c:pt idx="11">
                  <c:v>4410.1166998285562</c:v>
                </c:pt>
                <c:pt idx="12">
                  <c:v>4775.3039532895327</c:v>
                </c:pt>
                <c:pt idx="13">
                  <c:v>5034.9595866237469</c:v>
                </c:pt>
                <c:pt idx="14">
                  <c:v>5318.1352692021192</c:v>
                </c:pt>
                <c:pt idx="15">
                  <c:v>5432.1050035232965</c:v>
                </c:pt>
                <c:pt idx="16">
                  <c:v>5562.5614331629358</c:v>
                </c:pt>
                <c:pt idx="17">
                  <c:v>5584.1279793662379</c:v>
                </c:pt>
                <c:pt idx="18">
                  <c:v>5603.6348827274951</c:v>
                </c:pt>
                <c:pt idx="19">
                  <c:v>5573.8913262407023</c:v>
                </c:pt>
                <c:pt idx="20">
                  <c:v>5542.1656089667331</c:v>
                </c:pt>
                <c:pt idx="21">
                  <c:v>5511.243900686758</c:v>
                </c:pt>
                <c:pt idx="22">
                  <c:v>5507.0020235322963</c:v>
                </c:pt>
                <c:pt idx="23">
                  <c:v>5479.6572265523437</c:v>
                </c:pt>
                <c:pt idx="24">
                  <c:v>5461.7249071417036</c:v>
                </c:pt>
                <c:pt idx="25">
                  <c:v>5422.1830549082824</c:v>
                </c:pt>
                <c:pt idx="26">
                  <c:v>5399.7185659869328</c:v>
                </c:pt>
                <c:pt idx="27">
                  <c:v>5381.2645694534549</c:v>
                </c:pt>
                <c:pt idx="28">
                  <c:v>5399.657004902243</c:v>
                </c:pt>
                <c:pt idx="29">
                  <c:v>5471.0737008303058</c:v>
                </c:pt>
                <c:pt idx="30">
                  <c:v>5598.681868905077</c:v>
                </c:pt>
                <c:pt idx="31">
                  <c:v>5778.6058142861957</c:v>
                </c:pt>
                <c:pt idx="32">
                  <c:v>6000.3499027332282</c:v>
                </c:pt>
                <c:pt idx="33">
                  <c:v>6185.2666643622097</c:v>
                </c:pt>
                <c:pt idx="34">
                  <c:v>6326.9054527559656</c:v>
                </c:pt>
                <c:pt idx="35">
                  <c:v>6382.9950306935343</c:v>
                </c:pt>
                <c:pt idx="36">
                  <c:v>6372.5949222741729</c:v>
                </c:pt>
                <c:pt idx="37">
                  <c:v>6306.1280559744928</c:v>
                </c:pt>
                <c:pt idx="38">
                  <c:v>6193.0918212047627</c:v>
                </c:pt>
                <c:pt idx="39">
                  <c:v>6044.4520515246741</c:v>
                </c:pt>
                <c:pt idx="40">
                  <c:v>5871.7976211268924</c:v>
                </c:pt>
                <c:pt idx="41">
                  <c:v>5666.3905708786506</c:v>
                </c:pt>
                <c:pt idx="42">
                  <c:v>5427.8562272817571</c:v>
                </c:pt>
                <c:pt idx="43">
                  <c:v>5161.8582101275797</c:v>
                </c:pt>
                <c:pt idx="44">
                  <c:v>4864.1249231173251</c:v>
                </c:pt>
                <c:pt idx="45">
                  <c:v>4611.9383475926816</c:v>
                </c:pt>
                <c:pt idx="46">
                  <c:v>4379.8663257910921</c:v>
                </c:pt>
                <c:pt idx="47">
                  <c:v>4231.3518010764046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2B-4838-85B4-86EF2CBD251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dem!$D$15:$AY$15</c:f>
              <c:numCache>
                <c:formatCode>General</c:formatCode>
                <c:ptCount val="48"/>
                <c:pt idx="0">
                  <c:v>1125.8188066878693</c:v>
                </c:pt>
                <c:pt idx="1">
                  <c:v>1132.4818880259818</c:v>
                </c:pt>
                <c:pt idx="2">
                  <c:v>1115.5432597232341</c:v>
                </c:pt>
                <c:pt idx="3">
                  <c:v>1092.0051881849863</c:v>
                </c:pt>
                <c:pt idx="4">
                  <c:v>1074.0224076806344</c:v>
                </c:pt>
                <c:pt idx="5">
                  <c:v>1062.5906251895285</c:v>
                </c:pt>
                <c:pt idx="6">
                  <c:v>1053.0993748408405</c:v>
                </c:pt>
                <c:pt idx="7">
                  <c:v>1044.1275490053451</c:v>
                </c:pt>
                <c:pt idx="8">
                  <c:v>1051.1208604975407</c:v>
                </c:pt>
                <c:pt idx="9">
                  <c:v>1069.9253465024819</c:v>
                </c:pt>
                <c:pt idx="10">
                  <c:v>1131.0690934822369</c:v>
                </c:pt>
                <c:pt idx="11">
                  <c:v>1191.0666379697168</c:v>
                </c:pt>
                <c:pt idx="12">
                  <c:v>1289.6949473353325</c:v>
                </c:pt>
                <c:pt idx="13">
                  <c:v>1359.8216998172575</c:v>
                </c:pt>
                <c:pt idx="14">
                  <c:v>1436.3006529063023</c:v>
                </c:pt>
                <c:pt idx="15">
                  <c:v>1467.0811418429109</c:v>
                </c:pt>
                <c:pt idx="16">
                  <c:v>1502.3142913553625</c:v>
                </c:pt>
                <c:pt idx="17">
                  <c:v>1508.1388976928736</c:v>
                </c:pt>
                <c:pt idx="18">
                  <c:v>1513.4072439487893</c:v>
                </c:pt>
                <c:pt idx="19">
                  <c:v>1505.3742234558476</c:v>
                </c:pt>
                <c:pt idx="20">
                  <c:v>1496.8058689240611</c:v>
                </c:pt>
                <c:pt idx="21">
                  <c:v>1488.4546579180708</c:v>
                </c:pt>
                <c:pt idx="22">
                  <c:v>1487.309028742035</c:v>
                </c:pt>
                <c:pt idx="23">
                  <c:v>1479.9238555999857</c:v>
                </c:pt>
                <c:pt idx="24">
                  <c:v>1475.080766664888</c:v>
                </c:pt>
                <c:pt idx="25">
                  <c:v>1464.4014617384248</c:v>
                </c:pt>
                <c:pt idx="26">
                  <c:v>1458.3343426315087</c:v>
                </c:pt>
                <c:pt idx="27">
                  <c:v>1453.3503612304976</c:v>
                </c:pt>
                <c:pt idx="28">
                  <c:v>1458.3177164605563</c:v>
                </c:pt>
                <c:pt idx="29">
                  <c:v>1477.6056513846479</c:v>
                </c:pt>
                <c:pt idx="30">
                  <c:v>1512.0695538324451</c:v>
                </c:pt>
                <c:pt idx="31">
                  <c:v>1560.6626916792659</c:v>
                </c:pt>
                <c:pt idx="32">
                  <c:v>1620.5504461068379</c:v>
                </c:pt>
                <c:pt idx="33">
                  <c:v>1670.4920237494978</c:v>
                </c:pt>
                <c:pt idx="34">
                  <c:v>1708.7452598837738</c:v>
                </c:pt>
                <c:pt idx="35">
                  <c:v>1723.8937082279722</c:v>
                </c:pt>
                <c:pt idx="36">
                  <c:v>1721.0848886404881</c:v>
                </c:pt>
                <c:pt idx="37">
                  <c:v>1703.1337838583809</c:v>
                </c:pt>
                <c:pt idx="38">
                  <c:v>1672.6054107381931</c:v>
                </c:pt>
                <c:pt idx="39">
                  <c:v>1632.4613776452959</c:v>
                </c:pt>
                <c:pt idx="40">
                  <c:v>1585.8315612614217</c:v>
                </c:pt>
                <c:pt idx="41">
                  <c:v>1530.3560486147924</c:v>
                </c:pt>
                <c:pt idx="42">
                  <c:v>1465.9336493890962</c:v>
                </c:pt>
                <c:pt idx="43">
                  <c:v>1394.0939713119258</c:v>
                </c:pt>
                <c:pt idx="44">
                  <c:v>1313.6833587798894</c:v>
                </c:pt>
                <c:pt idx="45">
                  <c:v>1245.5738194874461</c:v>
                </c:pt>
                <c:pt idx="46">
                  <c:v>1182.8967382245401</c:v>
                </c:pt>
                <c:pt idx="47">
                  <c:v>1142.7865307897869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2B-4838-85B4-86EF2CBD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380192"/>
        <c:axId val="646214096"/>
      </c:lineChart>
      <c:catAx>
        <c:axId val="81138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214096"/>
        <c:crosses val="autoZero"/>
        <c:auto val="1"/>
        <c:lblAlgn val="ctr"/>
        <c:lblOffset val="100"/>
        <c:noMultiLvlLbl val="0"/>
      </c:catAx>
      <c:valAx>
        <c:axId val="6462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3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res!$D$2:$AY$2</c:f>
              <c:numCache>
                <c:formatCode>General</c:formatCode>
                <c:ptCount val="48"/>
                <c:pt idx="0">
                  <c:v>4758.7889146299003</c:v>
                </c:pt>
                <c:pt idx="1">
                  <c:v>4727.9348037479776</c:v>
                </c:pt>
                <c:pt idx="2">
                  <c:v>4685.5978800518942</c:v>
                </c:pt>
                <c:pt idx="3">
                  <c:v>4678.0434470482032</c:v>
                </c:pt>
                <c:pt idx="4">
                  <c:v>4654.1857712776537</c:v>
                </c:pt>
                <c:pt idx="5">
                  <c:v>4627.9169474239097</c:v>
                </c:pt>
                <c:pt idx="6">
                  <c:v>4612.6961085953271</c:v>
                </c:pt>
                <c:pt idx="7">
                  <c:v>4595.8665935688241</c:v>
                </c:pt>
                <c:pt idx="8">
                  <c:v>4575.3886307848561</c:v>
                </c:pt>
                <c:pt idx="9">
                  <c:v>4566.1937959505703</c:v>
                </c:pt>
                <c:pt idx="10">
                  <c:v>4568.4612455798906</c:v>
                </c:pt>
                <c:pt idx="11">
                  <c:v>4590.7569004946872</c:v>
                </c:pt>
                <c:pt idx="12">
                  <c:v>4605.5522426027064</c:v>
                </c:pt>
                <c:pt idx="13">
                  <c:v>4633.8850987939213</c:v>
                </c:pt>
                <c:pt idx="14">
                  <c:v>4658.9838066661141</c:v>
                </c:pt>
                <c:pt idx="15">
                  <c:v>4666.667008414187</c:v>
                </c:pt>
                <c:pt idx="16">
                  <c:v>4667.2697954349851</c:v>
                </c:pt>
                <c:pt idx="17">
                  <c:v>4693.3818573390463</c:v>
                </c:pt>
                <c:pt idx="18">
                  <c:v>4710.0247509968822</c:v>
                </c:pt>
                <c:pt idx="19">
                  <c:v>4719.1113454373399</c:v>
                </c:pt>
                <c:pt idx="20">
                  <c:v>4717.5026692394185</c:v>
                </c:pt>
                <c:pt idx="21">
                  <c:v>4706.4770787784983</c:v>
                </c:pt>
                <c:pt idx="22">
                  <c:v>4739.2515235440178</c:v>
                </c:pt>
                <c:pt idx="23">
                  <c:v>4786.2054599009489</c:v>
                </c:pt>
                <c:pt idx="24">
                  <c:v>4815.2904002078985</c:v>
                </c:pt>
                <c:pt idx="25">
                  <c:v>4839.254450158589</c:v>
                </c:pt>
                <c:pt idx="26">
                  <c:v>4862.7258196959947</c:v>
                </c:pt>
                <c:pt idx="27">
                  <c:v>4875.90875317872</c:v>
                </c:pt>
                <c:pt idx="28">
                  <c:v>4880.7459790546009</c:v>
                </c:pt>
                <c:pt idx="29">
                  <c:v>4881.5577820083081</c:v>
                </c:pt>
                <c:pt idx="30">
                  <c:v>4889.2503148248143</c:v>
                </c:pt>
                <c:pt idx="31">
                  <c:v>4904.0699177107599</c:v>
                </c:pt>
                <c:pt idx="32">
                  <c:v>4916.6108736852666</c:v>
                </c:pt>
                <c:pt idx="33">
                  <c:v>4930.4003266161644</c:v>
                </c:pt>
                <c:pt idx="34">
                  <c:v>4954.3494468573608</c:v>
                </c:pt>
                <c:pt idx="35">
                  <c:v>4976.0348498966114</c:v>
                </c:pt>
                <c:pt idx="36">
                  <c:v>4976.2942535990624</c:v>
                </c:pt>
                <c:pt idx="37">
                  <c:v>4983.7143192173107</c:v>
                </c:pt>
                <c:pt idx="38">
                  <c:v>5001.4377505997354</c:v>
                </c:pt>
                <c:pt idx="39">
                  <c:v>5007.5402693551869</c:v>
                </c:pt>
                <c:pt idx="40">
                  <c:v>5016.1323171686736</c:v>
                </c:pt>
                <c:pt idx="41">
                  <c:v>5011.8586878261704</c:v>
                </c:pt>
                <c:pt idx="42">
                  <c:v>5004.2296062750129</c:v>
                </c:pt>
                <c:pt idx="43">
                  <c:v>4983.6527341656501</c:v>
                </c:pt>
                <c:pt idx="44">
                  <c:v>4942.0137743883897</c:v>
                </c:pt>
                <c:pt idx="45">
                  <c:v>4888.925593643331</c:v>
                </c:pt>
                <c:pt idx="46">
                  <c:v>4863.323008075733</c:v>
                </c:pt>
                <c:pt idx="47">
                  <c:v>4801.179958522891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7-42DB-BA9A-44C58033F6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res!$D$3:$AY$3</c:f>
              <c:numCache>
                <c:formatCode>General</c:formatCode>
                <c:ptCount val="48"/>
                <c:pt idx="0">
                  <c:v>3146.5379395550058</c:v>
                </c:pt>
                <c:pt idx="1">
                  <c:v>3126.1370282679459</c:v>
                </c:pt>
                <c:pt idx="2">
                  <c:v>3098.1436166996727</c:v>
                </c:pt>
                <c:pt idx="3">
                  <c:v>3093.1485831975851</c:v>
                </c:pt>
                <c:pt idx="4">
                  <c:v>3077.3737540743909</c:v>
                </c:pt>
                <c:pt idx="5">
                  <c:v>3060.0046603057676</c:v>
                </c:pt>
                <c:pt idx="6">
                  <c:v>3049.9405562437551</c:v>
                </c:pt>
                <c:pt idx="7">
                  <c:v>3038.8127864508133</c:v>
                </c:pt>
                <c:pt idx="8">
                  <c:v>3025.2726425233409</c:v>
                </c:pt>
                <c:pt idx="9">
                  <c:v>3019.1929661239369</c:v>
                </c:pt>
                <c:pt idx="10">
                  <c:v>3020.6922165451419</c:v>
                </c:pt>
                <c:pt idx="11">
                  <c:v>3035.434228711506</c:v>
                </c:pt>
                <c:pt idx="12">
                  <c:v>3045.2169919537373</c:v>
                </c:pt>
                <c:pt idx="13">
                  <c:v>3063.9508354884942</c:v>
                </c:pt>
                <c:pt idx="14">
                  <c:v>3080.5462420027179</c:v>
                </c:pt>
                <c:pt idx="15">
                  <c:v>3085.6264181213187</c:v>
                </c:pt>
                <c:pt idx="16">
                  <c:v>3086.0249842826756</c:v>
                </c:pt>
                <c:pt idx="17">
                  <c:v>3103.2904261703266</c:v>
                </c:pt>
                <c:pt idx="18">
                  <c:v>3114.2948008668727</c:v>
                </c:pt>
                <c:pt idx="19">
                  <c:v>3120.3029081103678</c:v>
                </c:pt>
                <c:pt idx="20">
                  <c:v>3119.2392423794386</c:v>
                </c:pt>
                <c:pt idx="21">
                  <c:v>3111.9490600843956</c:v>
                </c:pt>
                <c:pt idx="22">
                  <c:v>3133.6197069133641</c:v>
                </c:pt>
                <c:pt idx="23">
                  <c:v>3164.6659131664578</c:v>
                </c:pt>
                <c:pt idx="24">
                  <c:v>3183.8970389396895</c:v>
                </c:pt>
                <c:pt idx="25">
                  <c:v>3199.7422032678287</c:v>
                </c:pt>
                <c:pt idx="26">
                  <c:v>3215.2616045414843</c:v>
                </c:pt>
                <c:pt idx="27">
                  <c:v>3223.9782341508585</c:v>
                </c:pt>
                <c:pt idx="28">
                  <c:v>3227.1766350494286</c:v>
                </c:pt>
                <c:pt idx="29">
                  <c:v>3227.7134037187489</c:v>
                </c:pt>
                <c:pt idx="30">
                  <c:v>3232.7997495921695</c:v>
                </c:pt>
                <c:pt idx="31">
                  <c:v>3242.5985541969317</c:v>
                </c:pt>
                <c:pt idx="32">
                  <c:v>3250.8907046747058</c:v>
                </c:pt>
                <c:pt idx="33">
                  <c:v>3260.0083683473654</c:v>
                </c:pt>
                <c:pt idx="34">
                  <c:v>3275.8436610677932</c:v>
                </c:pt>
                <c:pt idx="35">
                  <c:v>3290.1821712689434</c:v>
                </c:pt>
                <c:pt idx="36">
                  <c:v>3290.3536904529346</c:v>
                </c:pt>
                <c:pt idx="37">
                  <c:v>3295.2598794856167</c:v>
                </c:pt>
                <c:pt idx="38">
                  <c:v>3306.9787117902929</c:v>
                </c:pt>
                <c:pt idx="39">
                  <c:v>3311.0137314424237</c:v>
                </c:pt>
                <c:pt idx="40">
                  <c:v>3316.6948416804703</c:v>
                </c:pt>
                <c:pt idx="41">
                  <c:v>3313.8690939730145</c:v>
                </c:pt>
                <c:pt idx="42">
                  <c:v>3308.8247024323691</c:v>
                </c:pt>
                <c:pt idx="43">
                  <c:v>3295.2191591038063</c:v>
                </c:pt>
                <c:pt idx="44">
                  <c:v>3267.6872451960544</c:v>
                </c:pt>
                <c:pt idx="45">
                  <c:v>3232.5850421244409</c:v>
                </c:pt>
                <c:pt idx="46">
                  <c:v>3215.6564688499493</c:v>
                </c:pt>
                <c:pt idx="47">
                  <c:v>3174.5671357012293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7-42DB-BA9A-44C58033F6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res!$D$4:$AY$4</c:f>
              <c:numCache>
                <c:formatCode>General</c:formatCode>
                <c:ptCount val="48"/>
                <c:pt idx="0">
                  <c:v>1859.5722144258095</c:v>
                </c:pt>
                <c:pt idx="1">
                  <c:v>1847.5154814363616</c:v>
                </c:pt>
                <c:pt idx="2">
                  <c:v>1830.9716572907964</c:v>
                </c:pt>
                <c:pt idx="3">
                  <c:v>1828.0196428263143</c:v>
                </c:pt>
                <c:pt idx="4">
                  <c:v>1818.6968777784041</c:v>
                </c:pt>
                <c:pt idx="5">
                  <c:v>1808.4319183905454</c:v>
                </c:pt>
                <c:pt idx="6">
                  <c:v>1802.4841343064752</c:v>
                </c:pt>
                <c:pt idx="7">
                  <c:v>1795.9077344940492</c:v>
                </c:pt>
                <c:pt idx="8">
                  <c:v>1787.9056458777541</c:v>
                </c:pt>
                <c:pt idx="9">
                  <c:v>1784.3126183909692</c:v>
                </c:pt>
                <c:pt idx="10">
                  <c:v>1785.1986602818652</c:v>
                </c:pt>
                <c:pt idx="11">
                  <c:v>1793.9110409160471</c:v>
                </c:pt>
                <c:pt idx="12">
                  <c:v>1799.6925554107147</c:v>
                </c:pt>
                <c:pt idx="13">
                  <c:v>1810.7640681576934</c:v>
                </c:pt>
                <c:pt idx="14">
                  <c:v>1820.5717861746946</c:v>
                </c:pt>
                <c:pt idx="15">
                  <c:v>1823.5741190675487</c:v>
                </c:pt>
                <c:pt idx="16">
                  <c:v>1823.8096676525356</c:v>
                </c:pt>
                <c:pt idx="17">
                  <c:v>1834.0133698232457</c:v>
                </c:pt>
                <c:pt idx="18">
                  <c:v>1840.5168443771618</c:v>
                </c:pt>
                <c:pt idx="19">
                  <c:v>1844.067575214011</c:v>
                </c:pt>
                <c:pt idx="20">
                  <c:v>1843.438959485655</c:v>
                </c:pt>
                <c:pt idx="21">
                  <c:v>1839.1305352128882</c:v>
                </c:pt>
                <c:pt idx="22">
                  <c:v>1851.937669112403</c:v>
                </c:pt>
                <c:pt idx="23">
                  <c:v>1870.2856641535025</c:v>
                </c:pt>
                <c:pt idx="24">
                  <c:v>1881.6510656922767</c:v>
                </c:pt>
                <c:pt idx="25">
                  <c:v>1891.0153981375372</c:v>
                </c:pt>
                <c:pt idx="26">
                  <c:v>1900.1872079003317</c:v>
                </c:pt>
                <c:pt idx="27">
                  <c:v>1905.3386481614734</c:v>
                </c:pt>
                <c:pt idx="28">
                  <c:v>1907.2288708620511</c:v>
                </c:pt>
                <c:pt idx="29">
                  <c:v>1907.5460957365692</c:v>
                </c:pt>
                <c:pt idx="30">
                  <c:v>1910.5520748923491</c:v>
                </c:pt>
                <c:pt idx="31">
                  <c:v>1916.3430696706228</c:v>
                </c:pt>
                <c:pt idx="32">
                  <c:v>1921.2436470424907</c:v>
                </c:pt>
                <c:pt idx="33">
                  <c:v>1926.6320943937897</c:v>
                </c:pt>
                <c:pt idx="34">
                  <c:v>1935.9905928183698</c:v>
                </c:pt>
                <c:pt idx="35">
                  <c:v>1944.4645078572239</c:v>
                </c:pt>
                <c:pt idx="36">
                  <c:v>1944.5658739665535</c:v>
                </c:pt>
                <c:pt idx="37">
                  <c:v>1947.4653822449081</c:v>
                </c:pt>
                <c:pt idx="38">
                  <c:v>1954.3910940455969</c:v>
                </c:pt>
                <c:pt idx="39">
                  <c:v>1956.7757499988716</c:v>
                </c:pt>
                <c:pt idx="40">
                  <c:v>1960.1332289006691</c:v>
                </c:pt>
                <c:pt idx="41">
                  <c:v>1958.4632404807917</c:v>
                </c:pt>
                <c:pt idx="42">
                  <c:v>1955.4820559129057</c:v>
                </c:pt>
                <c:pt idx="43">
                  <c:v>1947.4413169095999</c:v>
                </c:pt>
                <c:pt idx="44">
                  <c:v>1931.1702332308632</c:v>
                </c:pt>
                <c:pt idx="45">
                  <c:v>1910.4251849425416</c:v>
                </c:pt>
                <c:pt idx="46">
                  <c:v>1900.4205687275635</c:v>
                </c:pt>
                <c:pt idx="47">
                  <c:v>1876.1371868963399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7-42DB-BA9A-44C58033F6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res!$D$5:$AY$5</c:f>
              <c:numCache>
                <c:formatCode>General</c:formatCode>
                <c:ptCount val="48"/>
                <c:pt idx="0">
                  <c:v>374.89871123328754</c:v>
                </c:pt>
                <c:pt idx="1">
                  <c:v>372.46801581615716</c:v>
                </c:pt>
                <c:pt idx="2">
                  <c:v>369.13270121910739</c:v>
                </c:pt>
                <c:pt idx="3">
                  <c:v>368.53756089076143</c:v>
                </c:pt>
                <c:pt idx="4">
                  <c:v>366.65804657317875</c:v>
                </c:pt>
                <c:pt idx="5">
                  <c:v>364.58858134052116</c:v>
                </c:pt>
                <c:pt idx="6">
                  <c:v>363.3894794339032</c:v>
                </c:pt>
                <c:pt idx="7">
                  <c:v>362.06364557001393</c:v>
                </c:pt>
                <c:pt idx="8">
                  <c:v>360.45038597936662</c:v>
                </c:pt>
                <c:pt idx="9">
                  <c:v>359.72601433960358</c:v>
                </c:pt>
                <c:pt idx="10">
                  <c:v>359.90464465060671</c:v>
                </c:pt>
                <c:pt idx="11">
                  <c:v>361.66110253172064</c:v>
                </c:pt>
                <c:pt idx="12">
                  <c:v>362.82668368861954</c:v>
                </c:pt>
                <c:pt idx="13">
                  <c:v>365.05875396158109</c:v>
                </c:pt>
                <c:pt idx="14">
                  <c:v>367.03603713251113</c:v>
                </c:pt>
                <c:pt idx="15">
                  <c:v>367.64132189827211</c:v>
                </c:pt>
                <c:pt idx="16">
                  <c:v>367.68880962704077</c:v>
                </c:pt>
                <c:pt idx="17">
                  <c:v>369.74592510980176</c:v>
                </c:pt>
                <c:pt idx="18">
                  <c:v>371.05705689048096</c:v>
                </c:pt>
                <c:pt idx="19">
                  <c:v>371.77290132198215</c:v>
                </c:pt>
                <c:pt idx="20">
                  <c:v>371.64616936471077</c:v>
                </c:pt>
                <c:pt idx="21">
                  <c:v>370.77757028865648</c:v>
                </c:pt>
                <c:pt idx="22">
                  <c:v>373.35955014201903</c:v>
                </c:pt>
                <c:pt idx="23">
                  <c:v>377.05859427768701</c:v>
                </c:pt>
                <c:pt idx="24">
                  <c:v>379.34991394598552</c:v>
                </c:pt>
                <c:pt idx="25">
                  <c:v>381.23780845099793</c:v>
                </c:pt>
                <c:pt idx="26">
                  <c:v>383.08688945633571</c:v>
                </c:pt>
                <c:pt idx="27">
                  <c:v>384.12544461429906</c:v>
                </c:pt>
                <c:pt idx="28">
                  <c:v>384.50652261110554</c:v>
                </c:pt>
                <c:pt idx="29">
                  <c:v>384.57047667306961</c:v>
                </c:pt>
                <c:pt idx="30">
                  <c:v>385.17649654299112</c:v>
                </c:pt>
                <c:pt idx="31">
                  <c:v>386.3439889707073</c:v>
                </c:pt>
                <c:pt idx="32">
                  <c:v>387.33196896242788</c:v>
                </c:pt>
                <c:pt idx="33">
                  <c:v>388.41830589082417</c:v>
                </c:pt>
                <c:pt idx="34">
                  <c:v>390.30502422917982</c:v>
                </c:pt>
                <c:pt idx="35">
                  <c:v>392.01340629819657</c:v>
                </c:pt>
                <c:pt idx="36">
                  <c:v>392.03384219385879</c:v>
                </c:pt>
                <c:pt idx="37">
                  <c:v>392.61839702229338</c:v>
                </c:pt>
                <c:pt idx="38">
                  <c:v>394.01465386475923</c:v>
                </c:pt>
                <c:pt idx="39">
                  <c:v>394.49541198573036</c:v>
                </c:pt>
                <c:pt idx="40">
                  <c:v>395.17229589672462</c:v>
                </c:pt>
                <c:pt idx="41">
                  <c:v>394.83561819121275</c:v>
                </c:pt>
                <c:pt idx="42">
                  <c:v>394.23459702958274</c:v>
                </c:pt>
                <c:pt idx="43">
                  <c:v>392.61354533483404</c:v>
                </c:pt>
                <c:pt idx="44">
                  <c:v>389.33321652899048</c:v>
                </c:pt>
                <c:pt idx="45">
                  <c:v>385.15091491820544</c:v>
                </c:pt>
                <c:pt idx="46">
                  <c:v>383.13393612260808</c:v>
                </c:pt>
                <c:pt idx="47">
                  <c:v>378.23828943446773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7-42DB-BA9A-44C58033F6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res!$D$6:$AY$6</c:f>
              <c:numCache>
                <c:formatCode>General</c:formatCode>
                <c:ptCount val="48"/>
                <c:pt idx="0">
                  <c:v>1074.3366053252419</c:v>
                </c:pt>
                <c:pt idx="1">
                  <c:v>1067.3710303985399</c:v>
                </c:pt>
                <c:pt idx="2">
                  <c:v>1057.8131139413226</c:v>
                </c:pt>
                <c:pt idx="3">
                  <c:v>1056.1076371794954</c:v>
                </c:pt>
                <c:pt idx="4">
                  <c:v>1050.7215662992585</c:v>
                </c:pt>
                <c:pt idx="5">
                  <c:v>1044.7911584683591</c:v>
                </c:pt>
                <c:pt idx="6">
                  <c:v>1041.3549261389464</c:v>
                </c:pt>
                <c:pt idx="7">
                  <c:v>1037.5555216334726</c:v>
                </c:pt>
                <c:pt idx="8">
                  <c:v>1032.9324493737074</c:v>
                </c:pt>
                <c:pt idx="9">
                  <c:v>1030.8566381075207</c:v>
                </c:pt>
                <c:pt idx="10">
                  <c:v>1031.3685339241267</c:v>
                </c:pt>
                <c:pt idx="11">
                  <c:v>1036.4019654640351</c:v>
                </c:pt>
                <c:pt idx="12">
                  <c:v>1039.7421383315664</c:v>
                </c:pt>
                <c:pt idx="13">
                  <c:v>1046.1385188152772</c:v>
                </c:pt>
                <c:pt idx="14">
                  <c:v>1051.8047631260019</c:v>
                </c:pt>
                <c:pt idx="15">
                  <c:v>1053.5393105144515</c:v>
                </c:pt>
                <c:pt idx="16">
                  <c:v>1053.6753947521167</c:v>
                </c:pt>
                <c:pt idx="17">
                  <c:v>1059.5704122549544</c:v>
                </c:pt>
                <c:pt idx="18">
                  <c:v>1063.3276854174976</c:v>
                </c:pt>
                <c:pt idx="19">
                  <c:v>1065.3790605047845</c:v>
                </c:pt>
                <c:pt idx="20">
                  <c:v>1065.0158883287233</c:v>
                </c:pt>
                <c:pt idx="21">
                  <c:v>1062.5267685883887</c:v>
                </c:pt>
                <c:pt idx="22">
                  <c:v>1069.9258750338456</c:v>
                </c:pt>
                <c:pt idx="23">
                  <c:v>1080.5261209151629</c:v>
                </c:pt>
                <c:pt idx="24">
                  <c:v>1087.0922907108838</c:v>
                </c:pt>
                <c:pt idx="25">
                  <c:v>1092.5023764565913</c:v>
                </c:pt>
                <c:pt idx="26">
                  <c:v>1097.8012354569619</c:v>
                </c:pt>
                <c:pt idx="27">
                  <c:v>1100.7773935215735</c:v>
                </c:pt>
                <c:pt idx="28">
                  <c:v>1101.8694379303324</c:v>
                </c:pt>
                <c:pt idx="29">
                  <c:v>1102.0527092720802</c:v>
                </c:pt>
                <c:pt idx="30">
                  <c:v>1103.7893632276759</c:v>
                </c:pt>
                <c:pt idx="31">
                  <c:v>1107.135013169788</c:v>
                </c:pt>
                <c:pt idx="32">
                  <c:v>1109.9662394147188</c:v>
                </c:pt>
                <c:pt idx="33">
                  <c:v>1113.0793243438543</c:v>
                </c:pt>
                <c:pt idx="34">
                  <c:v>1118.4860395821272</c:v>
                </c:pt>
                <c:pt idx="35">
                  <c:v>1123.381701630653</c:v>
                </c:pt>
                <c:pt idx="36">
                  <c:v>1123.4402641973268</c:v>
                </c:pt>
                <c:pt idx="37">
                  <c:v>1125.1154063922438</c:v>
                </c:pt>
                <c:pt idx="38">
                  <c:v>1129.1166200303549</c:v>
                </c:pt>
                <c:pt idx="39">
                  <c:v>1130.4943149441824</c:v>
                </c:pt>
                <c:pt idx="40">
                  <c:v>1132.4340419727034</c:v>
                </c:pt>
                <c:pt idx="41">
                  <c:v>1131.4692342195947</c:v>
                </c:pt>
                <c:pt idx="42">
                  <c:v>1129.7469049205954</c:v>
                </c:pt>
                <c:pt idx="43">
                  <c:v>1125.1015030490767</c:v>
                </c:pt>
                <c:pt idx="44">
                  <c:v>1115.7011578144204</c:v>
                </c:pt>
                <c:pt idx="45">
                  <c:v>1103.7160546909768</c:v>
                </c:pt>
                <c:pt idx="46">
                  <c:v>1097.9360557543396</c:v>
                </c:pt>
                <c:pt idx="47">
                  <c:v>1083.9067398719076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7-42DB-BA9A-44C58033F6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res!$D$7:$AY$7</c:f>
              <c:numCache>
                <c:formatCode>General</c:formatCode>
                <c:ptCount val="48"/>
                <c:pt idx="0">
                  <c:v>175.32576545238325</c:v>
                </c:pt>
                <c:pt idx="1">
                  <c:v>174.18902232198397</c:v>
                </c:pt>
                <c:pt idx="2">
                  <c:v>172.62922345570198</c:v>
                </c:pt>
                <c:pt idx="3">
                  <c:v>172.35089912304269</c:v>
                </c:pt>
                <c:pt idx="4">
                  <c:v>171.47192227800403</c:v>
                </c:pt>
                <c:pt idx="5">
                  <c:v>170.50411266671142</c:v>
                </c:pt>
                <c:pt idx="6">
                  <c:v>169.94333864073087</c:v>
                </c:pt>
                <c:pt idx="7">
                  <c:v>169.32329693324036</c:v>
                </c:pt>
                <c:pt idx="8">
                  <c:v>168.56883722418144</c:v>
                </c:pt>
                <c:pt idx="9">
                  <c:v>168.2300763578246</c:v>
                </c:pt>
                <c:pt idx="10">
                  <c:v>168.31361491122902</c:v>
                </c:pt>
                <c:pt idx="11">
                  <c:v>169.13504297503354</c:v>
                </c:pt>
                <c:pt idx="12">
                  <c:v>169.6801406304987</c:v>
                </c:pt>
                <c:pt idx="13">
                  <c:v>170.72399438999318</c:v>
                </c:pt>
                <c:pt idx="14">
                  <c:v>171.6486939823684</c:v>
                </c:pt>
                <c:pt idx="15">
                  <c:v>171.93176247978897</c:v>
                </c:pt>
                <c:pt idx="16">
                  <c:v>171.95397067135244</c:v>
                </c:pt>
                <c:pt idx="17">
                  <c:v>172.91600477771826</c:v>
                </c:pt>
                <c:pt idx="18">
                  <c:v>173.52917088410555</c:v>
                </c:pt>
                <c:pt idx="19">
                  <c:v>173.86394390182252</c:v>
                </c:pt>
                <c:pt idx="20">
                  <c:v>173.80467622031253</c:v>
                </c:pt>
                <c:pt idx="21">
                  <c:v>173.39846570713291</c:v>
                </c:pt>
                <c:pt idx="22">
                  <c:v>174.60595877288455</c:v>
                </c:pt>
                <c:pt idx="23">
                  <c:v>176.33586001046064</c:v>
                </c:pt>
                <c:pt idx="24">
                  <c:v>177.40742244240121</c:v>
                </c:pt>
                <c:pt idx="25">
                  <c:v>178.29031838006873</c:v>
                </c:pt>
                <c:pt idx="26">
                  <c:v>179.15506273082369</c:v>
                </c:pt>
                <c:pt idx="27">
                  <c:v>179.64075519275679</c:v>
                </c:pt>
                <c:pt idx="28">
                  <c:v>179.81897077335287</c:v>
                </c:pt>
                <c:pt idx="29">
                  <c:v>179.84887963815197</c:v>
                </c:pt>
                <c:pt idx="30">
                  <c:v>180.13229191562772</c:v>
                </c:pt>
                <c:pt idx="31">
                  <c:v>180.67828339923628</c:v>
                </c:pt>
                <c:pt idx="32">
                  <c:v>181.14032379337425</c:v>
                </c:pt>
                <c:pt idx="33">
                  <c:v>181.64836195889293</c:v>
                </c:pt>
                <c:pt idx="34">
                  <c:v>182.53070784847219</c:v>
                </c:pt>
                <c:pt idx="35">
                  <c:v>183.32965269666906</c:v>
                </c:pt>
                <c:pt idx="36">
                  <c:v>183.33920978220266</c:v>
                </c:pt>
                <c:pt idx="37">
                  <c:v>183.61258368206759</c:v>
                </c:pt>
                <c:pt idx="38">
                  <c:v>184.26555951884265</c:v>
                </c:pt>
                <c:pt idx="39">
                  <c:v>184.4903916749187</c:v>
                </c:pt>
                <c:pt idx="40">
                  <c:v>184.80694434971204</c:v>
                </c:pt>
                <c:pt idx="41">
                  <c:v>184.64949308444778</c:v>
                </c:pt>
                <c:pt idx="42">
                  <c:v>184.36841851134719</c:v>
                </c:pt>
                <c:pt idx="43">
                  <c:v>183.61031473370352</c:v>
                </c:pt>
                <c:pt idx="44">
                  <c:v>182.07623061554779</c:v>
                </c:pt>
                <c:pt idx="45">
                  <c:v>180.12032836970806</c:v>
                </c:pt>
                <c:pt idx="46">
                  <c:v>179.17706465435404</c:v>
                </c:pt>
                <c:pt idx="47">
                  <c:v>176.88755824298494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7-42DB-BA9A-44C58033F6B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res!$D$8:$AY$8</c:f>
              <c:numCache>
                <c:formatCode>General</c:formatCode>
                <c:ptCount val="48"/>
                <c:pt idx="0">
                  <c:v>2033.0328121606142</c:v>
                </c:pt>
                <c:pt idx="1">
                  <c:v>2019.8514290527926</c:v>
                </c:pt>
                <c:pt idx="2">
                  <c:v>2001.7643996459058</c:v>
                </c:pt>
                <c:pt idx="3">
                  <c:v>1998.5370217459204</c:v>
                </c:pt>
                <c:pt idx="4">
                  <c:v>1988.344630670472</c:v>
                </c:pt>
                <c:pt idx="5">
                  <c:v>1977.1221575182492</c:v>
                </c:pt>
                <c:pt idx="6">
                  <c:v>1970.619565089326</c:v>
                </c:pt>
                <c:pt idx="7">
                  <c:v>1963.4297197577871</c:v>
                </c:pt>
                <c:pt idx="8">
                  <c:v>1954.6811975995506</c:v>
                </c:pt>
                <c:pt idx="9">
                  <c:v>1950.7530130854127</c:v>
                </c:pt>
                <c:pt idx="10">
                  <c:v>1951.7217048216983</c:v>
                </c:pt>
                <c:pt idx="11">
                  <c:v>1961.2467749232612</c:v>
                </c:pt>
                <c:pt idx="12">
                  <c:v>1967.5675881621657</c:v>
                </c:pt>
                <c:pt idx="13">
                  <c:v>1979.67184984141</c:v>
                </c:pt>
                <c:pt idx="14">
                  <c:v>1990.3944302210803</c:v>
                </c:pt>
                <c:pt idx="15">
                  <c:v>1993.6768202443611</c:v>
                </c:pt>
                <c:pt idx="16">
                  <c:v>1993.9343407635545</c:v>
                </c:pt>
                <c:pt idx="17">
                  <c:v>2005.0898426352435</c:v>
                </c:pt>
                <c:pt idx="18">
                  <c:v>2012.199960251862</c:v>
                </c:pt>
                <c:pt idx="19">
                  <c:v>2016.0819026913459</c:v>
                </c:pt>
                <c:pt idx="20">
                  <c:v>2015.3946497887302</c:v>
                </c:pt>
                <c:pt idx="21">
                  <c:v>2010.6843363912217</c:v>
                </c:pt>
                <c:pt idx="22">
                  <c:v>2024.6861176855759</c:v>
                </c:pt>
                <c:pt idx="23">
                  <c:v>2044.7456107595965</c:v>
                </c:pt>
                <c:pt idx="24">
                  <c:v>2057.1711751299713</c:v>
                </c:pt>
                <c:pt idx="25">
                  <c:v>2067.4090110029242</c:v>
                </c:pt>
                <c:pt idx="26">
                  <c:v>2077.4363657084873</c:v>
                </c:pt>
                <c:pt idx="27">
                  <c:v>2083.0683314904777</c:v>
                </c:pt>
                <c:pt idx="28">
                  <c:v>2085.1348738612191</c:v>
                </c:pt>
                <c:pt idx="29">
                  <c:v>2085.481689421124</c:v>
                </c:pt>
                <c:pt idx="30">
                  <c:v>2088.768065830151</c:v>
                </c:pt>
                <c:pt idx="31">
                  <c:v>2095.0992436719948</c:v>
                </c:pt>
                <c:pt idx="32">
                  <c:v>2100.4569461146589</c:v>
                </c:pt>
                <c:pt idx="33">
                  <c:v>2106.3480269701413</c:v>
                </c:pt>
                <c:pt idx="34">
                  <c:v>2116.5794846259009</c:v>
                </c:pt>
                <c:pt idx="35">
                  <c:v>2125.8438450996732</c:v>
                </c:pt>
                <c:pt idx="36">
                  <c:v>2125.9546666234137</c:v>
                </c:pt>
                <c:pt idx="37">
                  <c:v>2129.1246405686556</c:v>
                </c:pt>
                <c:pt idx="38">
                  <c:v>2136.6963816546645</c:v>
                </c:pt>
                <c:pt idx="39">
                  <c:v>2139.3034779325676</c:v>
                </c:pt>
                <c:pt idx="40">
                  <c:v>2142.9741419275119</c:v>
                </c:pt>
                <c:pt idx="41">
                  <c:v>2141.1483772558304</c:v>
                </c:pt>
                <c:pt idx="42">
                  <c:v>2137.8891082698769</c:v>
                </c:pt>
                <c:pt idx="43">
                  <c:v>2129.098330422732</c:v>
                </c:pt>
                <c:pt idx="44">
                  <c:v>2111.3094826696497</c:v>
                </c:pt>
                <c:pt idx="45">
                  <c:v>2088.6293396061888</c:v>
                </c:pt>
                <c:pt idx="46">
                  <c:v>2077.6914943962329</c:v>
                </c:pt>
                <c:pt idx="47">
                  <c:v>2051.1429626048252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7-42DB-BA9A-44C58033F6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res!$D$9:$AY$9</c:f>
              <c:numCache>
                <c:formatCode>General</c:formatCode>
                <c:ptCount val="48"/>
                <c:pt idx="0">
                  <c:v>2448.9652131806297</c:v>
                </c:pt>
                <c:pt idx="1">
                  <c:v>2433.0870883911161</c:v>
                </c:pt>
                <c:pt idx="2">
                  <c:v>2411.2996850780501</c:v>
                </c:pt>
                <c:pt idx="3">
                  <c:v>2407.4120271122874</c:v>
                </c:pt>
                <c:pt idx="4">
                  <c:v>2395.1344037342474</c:v>
                </c:pt>
                <c:pt idx="5">
                  <c:v>2381.615956716937</c:v>
                </c:pt>
                <c:pt idx="6">
                  <c:v>2373.7830173965917</c:v>
                </c:pt>
                <c:pt idx="7">
                  <c:v>2365.1222220568575</c:v>
                </c:pt>
                <c:pt idx="8">
                  <c:v>2354.583864631385</c:v>
                </c:pt>
                <c:pt idx="9">
                  <c:v>2349.8520240194007</c:v>
                </c:pt>
                <c:pt idx="10">
                  <c:v>2351.0188976430181</c:v>
                </c:pt>
                <c:pt idx="11">
                  <c:v>2362.4926747470108</c:v>
                </c:pt>
                <c:pt idx="12">
                  <c:v>2370.1066451898382</c:v>
                </c:pt>
                <c:pt idx="13">
                  <c:v>2384.6872833410748</c:v>
                </c:pt>
                <c:pt idx="14">
                  <c:v>2397.6035659452095</c:v>
                </c:pt>
                <c:pt idx="15">
                  <c:v>2401.5574908081157</c:v>
                </c:pt>
                <c:pt idx="16">
                  <c:v>2401.8676967179331</c:v>
                </c:pt>
                <c:pt idx="17">
                  <c:v>2415.3054709908943</c:v>
                </c:pt>
                <c:pt idx="18">
                  <c:v>2423.8702273492613</c:v>
                </c:pt>
                <c:pt idx="19">
                  <c:v>2428.5463653520524</c:v>
                </c:pt>
                <c:pt idx="20">
                  <c:v>2427.718509332663</c:v>
                </c:pt>
                <c:pt idx="21">
                  <c:v>2422.0445263134625</c:v>
                </c:pt>
                <c:pt idx="22">
                  <c:v>2438.910892221249</c:v>
                </c:pt>
                <c:pt idx="23">
                  <c:v>2463.0742999333488</c:v>
                </c:pt>
                <c:pt idx="24">
                  <c:v>2478.041975179498</c:v>
                </c:pt>
                <c:pt idx="25">
                  <c:v>2490.3743407769171</c:v>
                </c:pt>
                <c:pt idx="26">
                  <c:v>2502.4531634635264</c:v>
                </c:pt>
                <c:pt idx="27">
                  <c:v>2509.2373571073367</c:v>
                </c:pt>
                <c:pt idx="28">
                  <c:v>2511.7266875043861</c:v>
                </c:pt>
                <c:pt idx="29">
                  <c:v>2512.1444570733356</c:v>
                </c:pt>
                <c:pt idx="30">
                  <c:v>2516.10318388531</c:v>
                </c:pt>
                <c:pt idx="31">
                  <c:v>2523.7296393957149</c:v>
                </c:pt>
                <c:pt idx="32">
                  <c:v>2530.1834589436212</c:v>
                </c:pt>
                <c:pt idx="33">
                  <c:v>2537.2797792768765</c:v>
                </c:pt>
                <c:pt idx="34">
                  <c:v>2549.6044617557868</c:v>
                </c:pt>
                <c:pt idx="35">
                  <c:v>2560.7641913907073</c:v>
                </c:pt>
                <c:pt idx="36">
                  <c:v>2560.8976855748092</c:v>
                </c:pt>
                <c:pt idx="37">
                  <c:v>2564.7161954739863</c:v>
                </c:pt>
                <c:pt idx="38">
                  <c:v>2573.8370175344721</c:v>
                </c:pt>
                <c:pt idx="39">
                  <c:v>2576.9774922251941</c:v>
                </c:pt>
                <c:pt idx="40">
                  <c:v>2581.3991269273606</c:v>
                </c:pt>
                <c:pt idx="41">
                  <c:v>2579.1998342540414</c:v>
                </c:pt>
                <c:pt idx="42">
                  <c:v>2575.2737606957326</c:v>
                </c:pt>
                <c:pt idx="43">
                  <c:v>2564.684502610135</c:v>
                </c:pt>
                <c:pt idx="44">
                  <c:v>2543.2562850873855</c:v>
                </c:pt>
                <c:pt idx="45">
                  <c:v>2515.9360760577306</c:v>
                </c:pt>
                <c:pt idx="46">
                  <c:v>2502.7604882039027</c:v>
                </c:pt>
                <c:pt idx="47">
                  <c:v>2470.7804677982895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67-42DB-BA9A-44C58033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24224"/>
        <c:axId val="815051952"/>
      </c:lineChart>
      <c:catAx>
        <c:axId val="88022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051952"/>
        <c:crosses val="autoZero"/>
        <c:auto val="1"/>
        <c:lblAlgn val="ctr"/>
        <c:lblOffset val="100"/>
        <c:noMultiLvlLbl val="0"/>
      </c:catAx>
      <c:valAx>
        <c:axId val="8150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2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res!$D$10:$AY$10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2.3306494456602274E-7</c:v>
                </c:pt>
                <c:pt idx="6">
                  <c:v>0.38667176727437824</c:v>
                </c:pt>
                <c:pt idx="7">
                  <c:v>5.9465367788849663</c:v>
                </c:pt>
                <c:pt idx="8">
                  <c:v>22.468368297637028</c:v>
                </c:pt>
                <c:pt idx="9">
                  <c:v>54.015837923759221</c:v>
                </c:pt>
                <c:pt idx="10">
                  <c:v>102.04356117249452</c:v>
                </c:pt>
                <c:pt idx="11">
                  <c:v>169.5327418862538</c:v>
                </c:pt>
                <c:pt idx="12">
                  <c:v>254.04342308988495</c:v>
                </c:pt>
                <c:pt idx="13">
                  <c:v>355.03851700421899</c:v>
                </c:pt>
                <c:pt idx="14">
                  <c:v>474.38590303955755</c:v>
                </c:pt>
                <c:pt idx="15">
                  <c:v>607.2197269700963</c:v>
                </c:pt>
                <c:pt idx="16">
                  <c:v>752.73780620838068</c:v>
                </c:pt>
                <c:pt idx="17">
                  <c:v>899.04946123692594</c:v>
                </c:pt>
                <c:pt idx="18">
                  <c:v>1028.5854992304551</c:v>
                </c:pt>
                <c:pt idx="19">
                  <c:v>1135.1019604399305</c:v>
                </c:pt>
                <c:pt idx="20">
                  <c:v>1224.8495110675799</c:v>
                </c:pt>
                <c:pt idx="21">
                  <c:v>1285.2307948969938</c:v>
                </c:pt>
                <c:pt idx="22">
                  <c:v>1309.4413485868308</c:v>
                </c:pt>
                <c:pt idx="23">
                  <c:v>1310.7255242886872</c:v>
                </c:pt>
                <c:pt idx="24">
                  <c:v>1287.3842955512528</c:v>
                </c:pt>
                <c:pt idx="25">
                  <c:v>1227.8714658419924</c:v>
                </c:pt>
                <c:pt idx="26">
                  <c:v>1134.1586679896807</c:v>
                </c:pt>
                <c:pt idx="27">
                  <c:v>1023.2607372084148</c:v>
                </c:pt>
                <c:pt idx="28">
                  <c:v>883.57664665779294</c:v>
                </c:pt>
                <c:pt idx="29">
                  <c:v>732.25153274525064</c:v>
                </c:pt>
                <c:pt idx="30">
                  <c:v>584.4858826924775</c:v>
                </c:pt>
                <c:pt idx="31">
                  <c:v>448.27195621864303</c:v>
                </c:pt>
                <c:pt idx="32">
                  <c:v>326.06335456398006</c:v>
                </c:pt>
                <c:pt idx="33">
                  <c:v>220.37578483289928</c:v>
                </c:pt>
                <c:pt idx="34">
                  <c:v>136.59579802460311</c:v>
                </c:pt>
                <c:pt idx="35">
                  <c:v>75.597926401284454</c:v>
                </c:pt>
                <c:pt idx="36">
                  <c:v>35.265056577483897</c:v>
                </c:pt>
                <c:pt idx="37">
                  <c:v>12.029989199213531</c:v>
                </c:pt>
                <c:pt idx="38">
                  <c:v>1.7277544695991978</c:v>
                </c:pt>
                <c:pt idx="39">
                  <c:v>4.6464779423373423E-3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4-46AA-AC60-878E96F675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res!$D$11:$AY$11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2.3306494456602274E-7</c:v>
                </c:pt>
                <c:pt idx="6">
                  <c:v>0.38667176727437824</c:v>
                </c:pt>
                <c:pt idx="7">
                  <c:v>5.9465367788849663</c:v>
                </c:pt>
                <c:pt idx="8">
                  <c:v>22.468368297637028</c:v>
                </c:pt>
                <c:pt idx="9">
                  <c:v>54.015837923759221</c:v>
                </c:pt>
                <c:pt idx="10">
                  <c:v>102.04356117249452</c:v>
                </c:pt>
                <c:pt idx="11">
                  <c:v>169.5327418862538</c:v>
                </c:pt>
                <c:pt idx="12">
                  <c:v>254.04342308988495</c:v>
                </c:pt>
                <c:pt idx="13">
                  <c:v>355.03851700421899</c:v>
                </c:pt>
                <c:pt idx="14">
                  <c:v>474.38590303955755</c:v>
                </c:pt>
                <c:pt idx="15">
                  <c:v>607.2197269700963</c:v>
                </c:pt>
                <c:pt idx="16">
                  <c:v>752.73780620838068</c:v>
                </c:pt>
                <c:pt idx="17">
                  <c:v>899.04946123692594</c:v>
                </c:pt>
                <c:pt idx="18">
                  <c:v>1028.5854992304551</c:v>
                </c:pt>
                <c:pt idx="19">
                  <c:v>1135.1019604399305</c:v>
                </c:pt>
                <c:pt idx="20">
                  <c:v>1224.8495110675799</c:v>
                </c:pt>
                <c:pt idx="21">
                  <c:v>1285.2307948969938</c:v>
                </c:pt>
                <c:pt idx="22">
                  <c:v>1309.4413485868308</c:v>
                </c:pt>
                <c:pt idx="23">
                  <c:v>1310.7255242886872</c:v>
                </c:pt>
                <c:pt idx="24">
                  <c:v>1287.3842955512528</c:v>
                </c:pt>
                <c:pt idx="25">
                  <c:v>1227.8714658419924</c:v>
                </c:pt>
                <c:pt idx="26">
                  <c:v>1134.1586679896807</c:v>
                </c:pt>
                <c:pt idx="27">
                  <c:v>1023.2607372084148</c:v>
                </c:pt>
                <c:pt idx="28">
                  <c:v>883.57664665779294</c:v>
                </c:pt>
                <c:pt idx="29">
                  <c:v>732.25153274525064</c:v>
                </c:pt>
                <c:pt idx="30">
                  <c:v>584.4858826924775</c:v>
                </c:pt>
                <c:pt idx="31">
                  <c:v>448.27195621864303</c:v>
                </c:pt>
                <c:pt idx="32">
                  <c:v>326.06335456398006</c:v>
                </c:pt>
                <c:pt idx="33">
                  <c:v>220.37578483289928</c:v>
                </c:pt>
                <c:pt idx="34">
                  <c:v>136.59579802460311</c:v>
                </c:pt>
                <c:pt idx="35">
                  <c:v>75.597926401284454</c:v>
                </c:pt>
                <c:pt idx="36">
                  <c:v>35.265056577483897</c:v>
                </c:pt>
                <c:pt idx="37">
                  <c:v>12.029989199213531</c:v>
                </c:pt>
                <c:pt idx="38">
                  <c:v>1.7277544695991978</c:v>
                </c:pt>
                <c:pt idx="39">
                  <c:v>4.6464779423373423E-3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4-46AA-AC60-878E96F675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res!$D$12:$AY$12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3.4959741684903407E-7</c:v>
                </c:pt>
                <c:pt idx="6">
                  <c:v>0.58000765091156725</c:v>
                </c:pt>
                <c:pt idx="7">
                  <c:v>8.9198051683274482</c:v>
                </c:pt>
                <c:pt idx="8">
                  <c:v>33.702552446455535</c:v>
                </c:pt>
                <c:pt idx="9">
                  <c:v>81.023756885638818</c:v>
                </c:pt>
                <c:pt idx="10">
                  <c:v>153.06534175874177</c:v>
                </c:pt>
                <c:pt idx="11">
                  <c:v>254.2991128293807</c:v>
                </c:pt>
                <c:pt idx="12">
                  <c:v>381.06513463482742</c:v>
                </c:pt>
                <c:pt idx="13">
                  <c:v>532.55777550632843</c:v>
                </c:pt>
                <c:pt idx="14">
                  <c:v>711.57885455933626</c:v>
                </c:pt>
                <c:pt idx="15">
                  <c:v>910.82959045514451</c:v>
                </c:pt>
                <c:pt idx="16">
                  <c:v>1129.106709312571</c:v>
                </c:pt>
                <c:pt idx="17">
                  <c:v>1348.5741918553888</c:v>
                </c:pt>
                <c:pt idx="18">
                  <c:v>1542.8782488456825</c:v>
                </c:pt>
                <c:pt idx="19">
                  <c:v>1702.6529406598959</c:v>
                </c:pt>
                <c:pt idx="20">
                  <c:v>1837.2742666013696</c:v>
                </c:pt>
                <c:pt idx="21">
                  <c:v>1927.8461923454906</c:v>
                </c:pt>
                <c:pt idx="22">
                  <c:v>1964.1620228802462</c:v>
                </c:pt>
                <c:pt idx="23">
                  <c:v>1966.0882864330306</c:v>
                </c:pt>
                <c:pt idx="24">
                  <c:v>1931.0764433268791</c:v>
                </c:pt>
                <c:pt idx="25">
                  <c:v>1841.8071987629885</c:v>
                </c:pt>
                <c:pt idx="26">
                  <c:v>1701.2380019845211</c:v>
                </c:pt>
                <c:pt idx="27">
                  <c:v>1534.8911058126221</c:v>
                </c:pt>
                <c:pt idx="28">
                  <c:v>1325.3649699866892</c:v>
                </c:pt>
                <c:pt idx="29">
                  <c:v>1098.377299117876</c:v>
                </c:pt>
                <c:pt idx="30">
                  <c:v>876.7288240387162</c:v>
                </c:pt>
                <c:pt idx="31">
                  <c:v>672.40793432796454</c:v>
                </c:pt>
                <c:pt idx="32">
                  <c:v>489.09503184596997</c:v>
                </c:pt>
                <c:pt idx="33">
                  <c:v>330.56367724934887</c:v>
                </c:pt>
                <c:pt idx="34">
                  <c:v>204.89369703690468</c:v>
                </c:pt>
                <c:pt idx="35">
                  <c:v>113.39688960192667</c:v>
                </c:pt>
                <c:pt idx="36">
                  <c:v>52.897584866225834</c:v>
                </c:pt>
                <c:pt idx="37">
                  <c:v>18.044983798820297</c:v>
                </c:pt>
                <c:pt idx="38">
                  <c:v>2.5916317043987966</c:v>
                </c:pt>
                <c:pt idx="39">
                  <c:v>6.9697169135060138E-3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4-46AA-AC60-878E96F675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res!$D$13:$AY$13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3.4959741684903407E-7</c:v>
                </c:pt>
                <c:pt idx="6">
                  <c:v>0.58000765091156725</c:v>
                </c:pt>
                <c:pt idx="7">
                  <c:v>8.9198051683274482</c:v>
                </c:pt>
                <c:pt idx="8">
                  <c:v>33.702552446455535</c:v>
                </c:pt>
                <c:pt idx="9">
                  <c:v>81.023756885638818</c:v>
                </c:pt>
                <c:pt idx="10">
                  <c:v>153.06534175874177</c:v>
                </c:pt>
                <c:pt idx="11">
                  <c:v>254.2991128293807</c:v>
                </c:pt>
                <c:pt idx="12">
                  <c:v>381.06513463482742</c:v>
                </c:pt>
                <c:pt idx="13">
                  <c:v>532.55777550632843</c:v>
                </c:pt>
                <c:pt idx="14">
                  <c:v>711.57885455933626</c:v>
                </c:pt>
                <c:pt idx="15">
                  <c:v>910.82959045514451</c:v>
                </c:pt>
                <c:pt idx="16">
                  <c:v>1129.106709312571</c:v>
                </c:pt>
                <c:pt idx="17">
                  <c:v>1348.5741918553888</c:v>
                </c:pt>
                <c:pt idx="18">
                  <c:v>1542.8782488456825</c:v>
                </c:pt>
                <c:pt idx="19">
                  <c:v>1702.6529406598959</c:v>
                </c:pt>
                <c:pt idx="20">
                  <c:v>1837.2742666013696</c:v>
                </c:pt>
                <c:pt idx="21">
                  <c:v>1927.8461923454906</c:v>
                </c:pt>
                <c:pt idx="22">
                  <c:v>1964.1620228802462</c:v>
                </c:pt>
                <c:pt idx="23">
                  <c:v>1966.0882864330306</c:v>
                </c:pt>
                <c:pt idx="24">
                  <c:v>1931.0764433268791</c:v>
                </c:pt>
                <c:pt idx="25">
                  <c:v>1841.8071987629885</c:v>
                </c:pt>
                <c:pt idx="26">
                  <c:v>1701.2380019845211</c:v>
                </c:pt>
                <c:pt idx="27">
                  <c:v>1534.8911058126221</c:v>
                </c:pt>
                <c:pt idx="28">
                  <c:v>1325.3649699866892</c:v>
                </c:pt>
                <c:pt idx="29">
                  <c:v>1098.377299117876</c:v>
                </c:pt>
                <c:pt idx="30">
                  <c:v>876.7288240387162</c:v>
                </c:pt>
                <c:pt idx="31">
                  <c:v>672.40793432796454</c:v>
                </c:pt>
                <c:pt idx="32">
                  <c:v>489.09503184596997</c:v>
                </c:pt>
                <c:pt idx="33">
                  <c:v>330.56367724934887</c:v>
                </c:pt>
                <c:pt idx="34">
                  <c:v>204.89369703690468</c:v>
                </c:pt>
                <c:pt idx="35">
                  <c:v>113.39688960192667</c:v>
                </c:pt>
                <c:pt idx="36">
                  <c:v>52.897584866225834</c:v>
                </c:pt>
                <c:pt idx="37">
                  <c:v>18.044983798820297</c:v>
                </c:pt>
                <c:pt idx="38">
                  <c:v>2.5916317043987966</c:v>
                </c:pt>
                <c:pt idx="39">
                  <c:v>6.9697169135060138E-3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4-46AA-AC60-878E96F6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012608"/>
        <c:axId val="610483440"/>
      </c:lineChart>
      <c:catAx>
        <c:axId val="65201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483440"/>
        <c:crosses val="autoZero"/>
        <c:auto val="1"/>
        <c:lblAlgn val="ctr"/>
        <c:lblOffset val="100"/>
        <c:noMultiLvlLbl val="0"/>
      </c:catAx>
      <c:valAx>
        <c:axId val="6104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0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18</xdr:row>
      <xdr:rowOff>161924</xdr:rowOff>
    </xdr:from>
    <xdr:to>
      <xdr:col>15</xdr:col>
      <xdr:colOff>657225</xdr:colOff>
      <xdr:row>33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950B31-36C4-E606-509F-A8F1E2187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16</xdr:row>
      <xdr:rowOff>123825</xdr:rowOff>
    </xdr:from>
    <xdr:to>
      <xdr:col>10</xdr:col>
      <xdr:colOff>52387</xdr:colOff>
      <xdr:row>31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160A94-123A-8260-4566-A92D6917D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66260</xdr:colOff>
      <xdr:row>17</xdr:row>
      <xdr:rowOff>24018</xdr:rowOff>
    </xdr:from>
    <xdr:to>
      <xdr:col>9</xdr:col>
      <xdr:colOff>513521</xdr:colOff>
      <xdr:row>32</xdr:row>
      <xdr:rowOff>33957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B0053FF-48D5-C986-D72C-A0D81A712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99392</xdr:colOff>
      <xdr:row>17</xdr:row>
      <xdr:rowOff>15736</xdr:rowOff>
    </xdr:from>
    <xdr:to>
      <xdr:col>16</xdr:col>
      <xdr:colOff>546653</xdr:colOff>
      <xdr:row>32</xdr:row>
      <xdr:rowOff>25675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047167-1491-73B7-94B4-BA68784B2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98D2-2B3F-4120-A32B-63134A81450F}">
  <dimension ref="A1:E33"/>
  <sheetViews>
    <sheetView zoomScaleNormal="100" workbookViewId="0">
      <selection activeCell="H26" sqref="H26"/>
    </sheetView>
  </sheetViews>
  <sheetFormatPr defaultRowHeight="14.25" x14ac:dyDescent="0.2"/>
  <sheetData>
    <row r="1" spans="1:5" x14ac:dyDescent="0.2">
      <c r="A1" s="2" t="s">
        <v>33</v>
      </c>
      <c r="B1" s="5" t="s">
        <v>27</v>
      </c>
      <c r="C1" s="5" t="s">
        <v>28</v>
      </c>
      <c r="D1" s="5" t="s">
        <v>31</v>
      </c>
      <c r="E1" s="5" t="s">
        <v>32</v>
      </c>
    </row>
    <row r="2" spans="1:5" x14ac:dyDescent="0.2">
      <c r="A2" s="2">
        <v>0</v>
      </c>
      <c r="B2" s="2">
        <v>0</v>
      </c>
      <c r="C2" s="2">
        <v>1</v>
      </c>
      <c r="D2" s="2">
        <v>18400</v>
      </c>
      <c r="E2" s="2">
        <v>0.13</v>
      </c>
    </row>
    <row r="3" spans="1:5" x14ac:dyDescent="0.2">
      <c r="A3" s="2">
        <v>1</v>
      </c>
      <c r="B3" s="2">
        <v>1</v>
      </c>
      <c r="C3" s="2">
        <v>2</v>
      </c>
      <c r="D3" s="2">
        <v>18400</v>
      </c>
      <c r="E3" s="2">
        <v>0.13</v>
      </c>
    </row>
    <row r="4" spans="1:5" x14ac:dyDescent="0.2">
      <c r="A4" s="2">
        <v>2</v>
      </c>
      <c r="B4" s="2">
        <v>1</v>
      </c>
      <c r="C4" s="2">
        <v>3</v>
      </c>
      <c r="D4" s="2">
        <v>18400</v>
      </c>
      <c r="E4" s="2">
        <v>0.13</v>
      </c>
    </row>
    <row r="5" spans="1:5" x14ac:dyDescent="0.2">
      <c r="A5" s="2">
        <v>3</v>
      </c>
      <c r="B5" s="2">
        <v>1</v>
      </c>
      <c r="C5" s="2">
        <v>5</v>
      </c>
      <c r="D5" s="2">
        <v>18400</v>
      </c>
      <c r="E5" s="2">
        <v>0.13</v>
      </c>
    </row>
    <row r="6" spans="1:5" x14ac:dyDescent="0.2">
      <c r="A6" s="2">
        <v>4</v>
      </c>
      <c r="B6" s="2">
        <v>2</v>
      </c>
      <c r="C6" s="2">
        <v>3</v>
      </c>
      <c r="D6" s="2">
        <v>18400</v>
      </c>
      <c r="E6" s="2">
        <v>0.13</v>
      </c>
    </row>
    <row r="7" spans="1:5" x14ac:dyDescent="0.2">
      <c r="A7" s="2">
        <v>5</v>
      </c>
      <c r="B7" s="2">
        <v>2</v>
      </c>
      <c r="C7" s="2">
        <v>4</v>
      </c>
      <c r="D7" s="2">
        <v>18400</v>
      </c>
      <c r="E7" s="2">
        <v>0.13</v>
      </c>
    </row>
    <row r="8" spans="1:5" x14ac:dyDescent="0.2">
      <c r="A8" s="2">
        <v>6</v>
      </c>
      <c r="B8" s="2">
        <v>2</v>
      </c>
      <c r="C8" s="2">
        <v>5</v>
      </c>
      <c r="D8" s="2">
        <v>18400</v>
      </c>
      <c r="E8" s="2">
        <v>0.13</v>
      </c>
    </row>
    <row r="9" spans="1:5" x14ac:dyDescent="0.2">
      <c r="A9" s="2">
        <v>7</v>
      </c>
      <c r="B9" s="2">
        <v>2</v>
      </c>
      <c r="C9" s="2">
        <v>7</v>
      </c>
      <c r="D9" s="2">
        <v>18400</v>
      </c>
      <c r="E9" s="2">
        <v>0.13</v>
      </c>
    </row>
    <row r="10" spans="1:5" x14ac:dyDescent="0.2">
      <c r="A10" s="2">
        <v>8</v>
      </c>
      <c r="B10" s="2">
        <v>3</v>
      </c>
      <c r="C10" s="2">
        <v>4</v>
      </c>
      <c r="D10" s="2">
        <v>18400</v>
      </c>
      <c r="E10" s="2">
        <v>0.13</v>
      </c>
    </row>
    <row r="11" spans="1:5" x14ac:dyDescent="0.2">
      <c r="A11" s="2">
        <v>9</v>
      </c>
      <c r="B11" s="2">
        <v>4</v>
      </c>
      <c r="C11" s="2">
        <v>8</v>
      </c>
      <c r="D11" s="2">
        <v>18400</v>
      </c>
      <c r="E11" s="2">
        <v>0.13</v>
      </c>
    </row>
    <row r="12" spans="1:5" x14ac:dyDescent="0.2">
      <c r="A12" s="2">
        <v>10</v>
      </c>
      <c r="B12" s="2">
        <v>5</v>
      </c>
      <c r="C12" s="2">
        <v>7</v>
      </c>
      <c r="D12" s="2">
        <v>18400</v>
      </c>
      <c r="E12" s="2">
        <v>0.13</v>
      </c>
    </row>
    <row r="13" spans="1:5" x14ac:dyDescent="0.2">
      <c r="A13" s="2">
        <v>11</v>
      </c>
      <c r="B13" s="2">
        <v>6</v>
      </c>
      <c r="C13" s="2">
        <v>7</v>
      </c>
      <c r="D13" s="2">
        <v>18400</v>
      </c>
      <c r="E13" s="2">
        <v>0.13</v>
      </c>
    </row>
    <row r="14" spans="1:5" x14ac:dyDescent="0.2">
      <c r="A14" s="2">
        <v>12</v>
      </c>
      <c r="B14" s="2">
        <v>7</v>
      </c>
      <c r="C14" s="2">
        <v>8</v>
      </c>
      <c r="D14" s="2">
        <v>18400</v>
      </c>
      <c r="E14" s="2">
        <v>0.13</v>
      </c>
    </row>
    <row r="15" spans="1:5" x14ac:dyDescent="0.2">
      <c r="A15" s="2">
        <v>13</v>
      </c>
      <c r="B15" s="2">
        <v>7</v>
      </c>
      <c r="C15" s="2">
        <v>11</v>
      </c>
      <c r="D15" s="2">
        <v>18400</v>
      </c>
      <c r="E15" s="2">
        <v>0.13</v>
      </c>
    </row>
    <row r="16" spans="1:5" x14ac:dyDescent="0.2">
      <c r="A16" s="2">
        <v>14</v>
      </c>
      <c r="B16" s="2">
        <v>8</v>
      </c>
      <c r="C16" s="2">
        <v>9</v>
      </c>
      <c r="D16" s="2">
        <v>18400</v>
      </c>
      <c r="E16" s="2">
        <v>0.13</v>
      </c>
    </row>
    <row r="17" spans="1:5" x14ac:dyDescent="0.2">
      <c r="A17" s="2">
        <v>15</v>
      </c>
      <c r="B17" s="2">
        <v>8</v>
      </c>
      <c r="C17" s="2">
        <v>11</v>
      </c>
      <c r="D17" s="2">
        <v>18400</v>
      </c>
      <c r="E17" s="2">
        <v>0.13</v>
      </c>
    </row>
    <row r="18" spans="1:5" x14ac:dyDescent="0.2">
      <c r="A18" s="2">
        <v>16</v>
      </c>
      <c r="B18" s="2">
        <v>9</v>
      </c>
      <c r="C18" s="2">
        <v>12</v>
      </c>
      <c r="D18" s="2">
        <v>18400</v>
      </c>
      <c r="E18" s="2">
        <v>0.13</v>
      </c>
    </row>
    <row r="19" spans="1:5" x14ac:dyDescent="0.2">
      <c r="A19" s="2">
        <v>17</v>
      </c>
      <c r="B19" s="2">
        <v>9</v>
      </c>
      <c r="C19" s="2">
        <v>13</v>
      </c>
      <c r="D19" s="2">
        <v>18400</v>
      </c>
      <c r="E19" s="2">
        <v>0.13</v>
      </c>
    </row>
    <row r="20" spans="1:5" x14ac:dyDescent="0.2">
      <c r="A20" s="2">
        <v>18</v>
      </c>
      <c r="B20" s="2">
        <v>10</v>
      </c>
      <c r="C20" s="2">
        <v>11</v>
      </c>
      <c r="D20" s="2">
        <v>18400</v>
      </c>
      <c r="E20" s="2">
        <v>0.13</v>
      </c>
    </row>
    <row r="21" spans="1:5" x14ac:dyDescent="0.2">
      <c r="A21" s="2">
        <v>19</v>
      </c>
      <c r="B21" s="2">
        <v>11</v>
      </c>
      <c r="C21" s="2">
        <v>12</v>
      </c>
      <c r="D21" s="2">
        <v>18400</v>
      </c>
      <c r="E21" s="2">
        <v>0.13</v>
      </c>
    </row>
    <row r="22" spans="1:5" x14ac:dyDescent="0.2">
      <c r="A22" s="2">
        <v>20</v>
      </c>
      <c r="B22" s="2">
        <v>11</v>
      </c>
      <c r="C22" s="2">
        <v>13</v>
      </c>
      <c r="D22" s="2">
        <v>18400</v>
      </c>
      <c r="E22" s="2">
        <v>0.13</v>
      </c>
    </row>
    <row r="23" spans="1:5" x14ac:dyDescent="0.2">
      <c r="A23" s="2">
        <v>21</v>
      </c>
      <c r="B23" s="2">
        <v>12</v>
      </c>
      <c r="C23" s="2">
        <v>13</v>
      </c>
      <c r="D23" s="2">
        <v>18400</v>
      </c>
      <c r="E23" s="2">
        <v>0.13</v>
      </c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  <row r="27" spans="1:5" x14ac:dyDescent="0.2">
      <c r="A27" s="2"/>
      <c r="B27" s="2"/>
      <c r="C27" s="2"/>
      <c r="D27" s="2"/>
      <c r="E27" s="2"/>
    </row>
    <row r="28" spans="1:5" x14ac:dyDescent="0.2">
      <c r="A28" s="2"/>
      <c r="B28" s="2"/>
      <c r="C28" s="2"/>
      <c r="D28" s="2"/>
      <c r="E28" s="2"/>
    </row>
    <row r="29" spans="1:5" x14ac:dyDescent="0.2">
      <c r="A29" s="2"/>
      <c r="B29" s="2"/>
      <c r="C29" s="2"/>
      <c r="D29" s="2"/>
      <c r="E29" s="2"/>
    </row>
    <row r="30" spans="1:5" x14ac:dyDescent="0.2">
      <c r="A30" s="2"/>
      <c r="B30" s="2"/>
      <c r="C30" s="2"/>
      <c r="D30" s="2"/>
      <c r="E30" s="2"/>
    </row>
    <row r="31" spans="1:5" x14ac:dyDescent="0.2">
      <c r="A31" s="2"/>
      <c r="B31" s="2"/>
      <c r="C31" s="2"/>
      <c r="D31" s="2"/>
      <c r="E31" s="2"/>
    </row>
    <row r="32" spans="1:5" x14ac:dyDescent="0.2">
      <c r="A32" s="2"/>
      <c r="B32" s="2"/>
      <c r="C32" s="2"/>
      <c r="D32" s="2"/>
      <c r="E32" s="2"/>
    </row>
    <row r="33" spans="1:5" x14ac:dyDescent="0.2">
      <c r="A33" s="2"/>
      <c r="B33" s="2"/>
      <c r="C33" s="2"/>
      <c r="D33" s="2"/>
      <c r="E3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598F-6FFC-4A44-AF59-507CC8B555D6}">
  <dimension ref="A1:AW13"/>
  <sheetViews>
    <sheetView tabSelected="1" workbookViewId="0">
      <selection activeCell="B12" sqref="B12:AW12"/>
    </sheetView>
  </sheetViews>
  <sheetFormatPr defaultRowHeight="14.25" x14ac:dyDescent="0.2"/>
  <sheetData>
    <row r="1" spans="1:49" x14ac:dyDescent="0.2"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37</v>
      </c>
      <c r="AA1" s="6" t="s">
        <v>38</v>
      </c>
      <c r="AB1" s="6" t="s">
        <v>39</v>
      </c>
      <c r="AC1" s="6" t="s">
        <v>40</v>
      </c>
      <c r="AD1" s="6" t="s">
        <v>41</v>
      </c>
      <c r="AE1" s="6" t="s">
        <v>42</v>
      </c>
      <c r="AF1" s="6" t="s">
        <v>43</v>
      </c>
      <c r="AG1" s="6" t="s">
        <v>44</v>
      </c>
      <c r="AH1" s="6" t="s">
        <v>45</v>
      </c>
      <c r="AI1" s="6" t="s">
        <v>46</v>
      </c>
      <c r="AJ1" s="6" t="s">
        <v>47</v>
      </c>
      <c r="AK1" s="34" t="s">
        <v>48</v>
      </c>
      <c r="AL1" s="6" t="s">
        <v>49</v>
      </c>
      <c r="AM1" s="6" t="s">
        <v>50</v>
      </c>
      <c r="AN1" s="6" t="s">
        <v>51</v>
      </c>
      <c r="AO1" s="6" t="s">
        <v>52</v>
      </c>
      <c r="AP1" s="6" t="s">
        <v>53</v>
      </c>
      <c r="AQ1" s="6" t="s">
        <v>54</v>
      </c>
      <c r="AR1" s="6" t="s">
        <v>55</v>
      </c>
      <c r="AS1" s="6" t="s">
        <v>56</v>
      </c>
      <c r="AT1" s="6" t="s">
        <v>57</v>
      </c>
      <c r="AU1" s="6" t="s">
        <v>58</v>
      </c>
      <c r="AV1" s="6" t="s">
        <v>59</v>
      </c>
      <c r="AW1" s="6" t="s">
        <v>60</v>
      </c>
    </row>
    <row r="2" spans="1:49" x14ac:dyDescent="0.2">
      <c r="A2" t="s">
        <v>90</v>
      </c>
      <c r="B2">
        <v>25106.615525114154</v>
      </c>
      <c r="C2">
        <v>25255.20730593607</v>
      </c>
      <c r="D2">
        <v>24877.463013698634</v>
      </c>
      <c r="E2">
        <v>24352.546118721533</v>
      </c>
      <c r="F2">
        <v>23951.516438356233</v>
      </c>
      <c r="G2">
        <v>23696.578995433854</v>
      </c>
      <c r="H2">
        <v>23484.916894977239</v>
      </c>
      <c r="I2">
        <v>23284.838356164451</v>
      </c>
      <c r="J2">
        <v>23440.794520548006</v>
      </c>
      <c r="K2">
        <v>23860.148858447556</v>
      </c>
      <c r="L2">
        <v>25223.700913242083</v>
      </c>
      <c r="M2">
        <v>26561.691780822002</v>
      </c>
      <c r="N2">
        <v>28761.178082191862</v>
      </c>
      <c r="O2">
        <v>30325.05799086767</v>
      </c>
      <c r="P2">
        <v>32030.596803653058</v>
      </c>
      <c r="Q2">
        <v>32717.025114155353</v>
      </c>
      <c r="R2">
        <v>33502.75114155261</v>
      </c>
      <c r="S2">
        <v>33632.644292237543</v>
      </c>
      <c r="T2">
        <v>33750.132420091424</v>
      </c>
      <c r="U2">
        <v>33570.989954337994</v>
      </c>
      <c r="V2">
        <v>33379.909132420195</v>
      </c>
      <c r="W2">
        <v>33193.670776255807</v>
      </c>
      <c r="X2">
        <v>33168.122374429317</v>
      </c>
      <c r="Y2">
        <v>33003.42739726037</v>
      </c>
      <c r="Z2">
        <v>32895.422831050324</v>
      </c>
      <c r="AA2">
        <v>32657.266210045764</v>
      </c>
      <c r="AB2">
        <v>32521.964840182744</v>
      </c>
      <c r="AC2">
        <v>32410.818264840273</v>
      </c>
      <c r="AD2">
        <v>32521.594063927034</v>
      </c>
      <c r="AE2">
        <v>32951.729680365395</v>
      </c>
      <c r="AF2">
        <v>33720.300913242107</v>
      </c>
      <c r="AG2">
        <v>34803.964840182751</v>
      </c>
      <c r="AH2">
        <v>36139.507305936182</v>
      </c>
      <c r="AI2">
        <v>37253.242465753538</v>
      </c>
      <c r="AJ2">
        <v>38106.318721461299</v>
      </c>
      <c r="AK2">
        <v>38444.140639269506</v>
      </c>
      <c r="AL2">
        <v>38381.501826484135</v>
      </c>
      <c r="AM2">
        <v>37981.178538812892</v>
      </c>
      <c r="AN2">
        <v>37300.372602739837</v>
      </c>
      <c r="AO2">
        <v>36405.130136986409</v>
      </c>
      <c r="AP2">
        <v>35365.249771689603</v>
      </c>
      <c r="AQ2">
        <v>34128.103652968137</v>
      </c>
      <c r="AR2">
        <v>32691.435159817447</v>
      </c>
      <c r="AS2">
        <v>31089.355707762646</v>
      </c>
      <c r="AT2">
        <v>29296.137899543461</v>
      </c>
      <c r="AU2">
        <v>27777.243378995518</v>
      </c>
      <c r="AV2">
        <v>26379.496803653041</v>
      </c>
      <c r="AW2">
        <v>25485.008675799159</v>
      </c>
    </row>
    <row r="3" spans="1:49" x14ac:dyDescent="0.2">
      <c r="A3" t="s">
        <v>85</v>
      </c>
      <c r="B3">
        <v>15871.458175962871</v>
      </c>
      <c r="C3">
        <v>15768.553899432874</v>
      </c>
      <c r="D3">
        <v>15627.35227738245</v>
      </c>
      <c r="E3">
        <v>15602.156819123609</v>
      </c>
      <c r="F3">
        <v>15522.586972685609</v>
      </c>
      <c r="G3">
        <v>15434.975492830999</v>
      </c>
      <c r="H3">
        <v>15384.211125845055</v>
      </c>
      <c r="I3">
        <v>15328.081520465057</v>
      </c>
      <c r="J3">
        <v>15259.783653994142</v>
      </c>
      <c r="K3">
        <v>15229.117146375238</v>
      </c>
      <c r="L3">
        <v>15236.679518357576</v>
      </c>
      <c r="M3">
        <v>15311.039730763301</v>
      </c>
      <c r="N3">
        <v>15360.384985969846</v>
      </c>
      <c r="O3">
        <v>15454.880402789444</v>
      </c>
      <c r="P3">
        <v>15538.589325250698</v>
      </c>
      <c r="Q3">
        <v>15564.214251548043</v>
      </c>
      <c r="R3">
        <v>15566.224659902193</v>
      </c>
      <c r="S3">
        <v>15653.31330910123</v>
      </c>
      <c r="T3">
        <v>15708.820497034123</v>
      </c>
      <c r="U3">
        <v>15739.126002533705</v>
      </c>
      <c r="V3">
        <v>15733.760764139652</v>
      </c>
      <c r="W3">
        <v>15696.988341364644</v>
      </c>
      <c r="X3">
        <v>15806.297293425358</v>
      </c>
      <c r="Y3">
        <v>15962.897523117164</v>
      </c>
      <c r="Z3">
        <v>16059.901282248604</v>
      </c>
      <c r="AA3">
        <v>16139.825906631453</v>
      </c>
      <c r="AB3">
        <v>16218.107348953945</v>
      </c>
      <c r="AC3">
        <v>16262.074917417494</v>
      </c>
      <c r="AD3">
        <v>16278.207977646476</v>
      </c>
      <c r="AE3">
        <v>16280.915493541386</v>
      </c>
      <c r="AF3">
        <v>16306.571540711087</v>
      </c>
      <c r="AG3">
        <v>16355.997710185755</v>
      </c>
      <c r="AH3">
        <v>16397.824162631263</v>
      </c>
      <c r="AI3">
        <v>16443.814587797908</v>
      </c>
      <c r="AJ3">
        <v>16523.68941878499</v>
      </c>
      <c r="AK3">
        <v>16596.014326138677</v>
      </c>
      <c r="AL3">
        <v>16596.87948639016</v>
      </c>
      <c r="AM3">
        <v>16621.626804087082</v>
      </c>
      <c r="AN3">
        <v>16680.737789038718</v>
      </c>
      <c r="AO3">
        <v>16701.090839559074</v>
      </c>
      <c r="AP3">
        <v>16729.746938823824</v>
      </c>
      <c r="AQ3">
        <v>16715.493579285103</v>
      </c>
      <c r="AR3">
        <v>16690.049154047421</v>
      </c>
      <c r="AS3">
        <v>16621.421406329537</v>
      </c>
      <c r="AT3">
        <v>16482.547625531301</v>
      </c>
      <c r="AU3">
        <v>16305.488534353122</v>
      </c>
      <c r="AV3">
        <v>16220.099084784682</v>
      </c>
      <c r="AW3">
        <v>16012.840299072934</v>
      </c>
    </row>
    <row r="4" spans="1:49" x14ac:dyDescent="0.2">
      <c r="A4" t="s">
        <v>86</v>
      </c>
      <c r="B4">
        <v>0</v>
      </c>
      <c r="C4">
        <v>0</v>
      </c>
      <c r="D4">
        <v>0</v>
      </c>
      <c r="E4">
        <v>0</v>
      </c>
      <c r="F4">
        <v>0</v>
      </c>
      <c r="G4">
        <v>1.1653247228301137E-6</v>
      </c>
      <c r="H4">
        <v>1.933358836371891</v>
      </c>
      <c r="I4">
        <v>29.732683894424831</v>
      </c>
      <c r="J4">
        <v>112.34184148818512</v>
      </c>
      <c r="K4">
        <v>270.07918961879608</v>
      </c>
      <c r="L4">
        <v>510.21780586247257</v>
      </c>
      <c r="M4">
        <v>847.66370943126901</v>
      </c>
      <c r="N4">
        <v>1270.2171154494247</v>
      </c>
      <c r="O4">
        <v>1775.1925850210948</v>
      </c>
      <c r="P4">
        <v>2371.9295151977876</v>
      </c>
      <c r="Q4">
        <v>3036.0986348504816</v>
      </c>
      <c r="R4">
        <v>3763.689031041903</v>
      </c>
      <c r="S4">
        <v>4495.2473061846295</v>
      </c>
      <c r="T4">
        <v>5142.9274961522751</v>
      </c>
      <c r="U4">
        <v>5675.5098021996528</v>
      </c>
      <c r="V4">
        <v>6124.247555337899</v>
      </c>
      <c r="W4">
        <v>6426.1539744849688</v>
      </c>
      <c r="X4">
        <v>6547.2067429341541</v>
      </c>
      <c r="Y4">
        <v>6553.6276214434356</v>
      </c>
      <c r="Z4">
        <v>6436.9214777562638</v>
      </c>
      <c r="AA4">
        <v>6139.3573292099618</v>
      </c>
      <c r="AB4">
        <v>5670.7933399484036</v>
      </c>
      <c r="AC4">
        <v>5116.3036860420734</v>
      </c>
      <c r="AD4">
        <v>4417.8832332889642</v>
      </c>
      <c r="AE4">
        <v>3661.2576637262532</v>
      </c>
      <c r="AF4">
        <v>2922.4294134623874</v>
      </c>
      <c r="AG4">
        <v>2241.3597810932151</v>
      </c>
      <c r="AH4">
        <v>1630.3167728199001</v>
      </c>
      <c r="AI4">
        <v>1101.8789241644963</v>
      </c>
      <c r="AJ4">
        <v>682.97899012301559</v>
      </c>
      <c r="AK4">
        <v>377.98963200642226</v>
      </c>
      <c r="AL4">
        <v>176.32528288741946</v>
      </c>
      <c r="AM4">
        <v>60.149945996067657</v>
      </c>
      <c r="AN4">
        <v>8.6387723479959888</v>
      </c>
      <c r="AO4">
        <v>2.3232389711686712E-2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6" spans="1:49" x14ac:dyDescent="0.2">
      <c r="B6">
        <v>2.2718236819360413</v>
      </c>
      <c r="C6">
        <v>2.2718236819360413</v>
      </c>
      <c r="D6">
        <v>2.27182368193604</v>
      </c>
      <c r="E6">
        <v>2.27182368193604</v>
      </c>
      <c r="F6">
        <v>2.27182368193604</v>
      </c>
      <c r="G6">
        <v>2.27182368193604</v>
      </c>
      <c r="H6">
        <v>2.27182368193604</v>
      </c>
      <c r="I6">
        <v>2.27182368193604</v>
      </c>
      <c r="J6">
        <v>2.27182368193604</v>
      </c>
      <c r="K6">
        <v>2.27182368193604</v>
      </c>
      <c r="L6">
        <v>2.27182368193604</v>
      </c>
      <c r="M6">
        <v>2.27182368193604</v>
      </c>
      <c r="N6">
        <v>2.27182368193604</v>
      </c>
      <c r="O6">
        <v>2.27182368193604</v>
      </c>
      <c r="P6">
        <v>2.27182368193604</v>
      </c>
      <c r="Q6">
        <v>2.27182368193604</v>
      </c>
      <c r="R6">
        <v>2.27182368193604</v>
      </c>
      <c r="S6">
        <v>2.27182368193604</v>
      </c>
      <c r="T6">
        <v>2.27182368193604</v>
      </c>
      <c r="U6">
        <v>2.27182368193604</v>
      </c>
      <c r="V6">
        <v>2.27182368193604</v>
      </c>
      <c r="W6">
        <v>2.27182368193604</v>
      </c>
      <c r="X6">
        <v>2.27182368193604</v>
      </c>
      <c r="Y6">
        <v>2.27182368193604</v>
      </c>
      <c r="Z6">
        <v>2.27182368193604</v>
      </c>
      <c r="AA6">
        <v>2.27182368193604</v>
      </c>
      <c r="AB6">
        <v>2.27182368193604</v>
      </c>
      <c r="AC6">
        <v>2.27182368193604</v>
      </c>
      <c r="AD6">
        <v>2.27182368193604</v>
      </c>
      <c r="AE6">
        <v>2.27182368193604</v>
      </c>
      <c r="AF6">
        <v>2.27182368193604</v>
      </c>
      <c r="AG6">
        <v>2.27182368193604</v>
      </c>
      <c r="AH6">
        <v>2.27182368193604</v>
      </c>
      <c r="AI6">
        <v>2.27182368193604</v>
      </c>
      <c r="AJ6">
        <v>2.27182368193604</v>
      </c>
      <c r="AK6">
        <v>2.27182368193604</v>
      </c>
      <c r="AL6">
        <v>2.27182368193604</v>
      </c>
      <c r="AM6">
        <v>2.27182368193604</v>
      </c>
      <c r="AN6">
        <v>2.27182368193604</v>
      </c>
      <c r="AO6">
        <v>2.27182368193604</v>
      </c>
      <c r="AP6">
        <v>2.27182368193604</v>
      </c>
      <c r="AQ6">
        <v>2.27182368193604</v>
      </c>
      <c r="AR6">
        <v>2.27182368193604</v>
      </c>
      <c r="AS6">
        <v>2.27182368193604</v>
      </c>
      <c r="AT6">
        <v>2.27182368193604</v>
      </c>
      <c r="AU6">
        <v>2.27182368193604</v>
      </c>
      <c r="AV6">
        <v>2.27182368193604</v>
      </c>
      <c r="AW6">
        <v>2.27182368193604</v>
      </c>
    </row>
    <row r="7" spans="1:49" x14ac:dyDescent="0.2">
      <c r="B7">
        <v>1.3340996168582375</v>
      </c>
      <c r="C7">
        <v>1.3340996168582375</v>
      </c>
      <c r="D7">
        <v>1.33409961685824</v>
      </c>
      <c r="E7">
        <v>1.33409961685824</v>
      </c>
      <c r="F7">
        <v>1.33409961685824</v>
      </c>
      <c r="G7">
        <v>1.33409961685824</v>
      </c>
      <c r="H7">
        <v>1.33409961685824</v>
      </c>
      <c r="I7">
        <v>1.33409961685824</v>
      </c>
      <c r="J7">
        <v>1.33409961685824</v>
      </c>
      <c r="K7">
        <v>1.33409961685824</v>
      </c>
      <c r="L7">
        <v>1.33409961685824</v>
      </c>
      <c r="M7">
        <v>1.33409961685824</v>
      </c>
      <c r="N7">
        <v>1.33409961685824</v>
      </c>
      <c r="O7">
        <v>1.33409961685824</v>
      </c>
      <c r="P7">
        <v>1.33409961685824</v>
      </c>
      <c r="Q7">
        <v>1.33409961685824</v>
      </c>
      <c r="R7">
        <v>1.33409961685824</v>
      </c>
      <c r="S7">
        <v>1.33409961685824</v>
      </c>
      <c r="T7">
        <v>1.33409961685824</v>
      </c>
      <c r="U7">
        <v>1.33409961685824</v>
      </c>
      <c r="V7">
        <v>1.33409961685824</v>
      </c>
      <c r="W7">
        <v>1.33409961685824</v>
      </c>
      <c r="X7">
        <v>1.33409961685824</v>
      </c>
      <c r="Y7">
        <v>1.33409961685824</v>
      </c>
      <c r="Z7">
        <v>1.33409961685824</v>
      </c>
      <c r="AA7">
        <v>1.33409961685824</v>
      </c>
      <c r="AB7">
        <v>1.33409961685824</v>
      </c>
      <c r="AC7">
        <v>1.33409961685824</v>
      </c>
      <c r="AD7">
        <v>1.33409961685824</v>
      </c>
      <c r="AE7">
        <v>1.33409961685824</v>
      </c>
      <c r="AF7">
        <v>1.33409961685824</v>
      </c>
      <c r="AG7">
        <v>1.33409961685824</v>
      </c>
      <c r="AH7">
        <v>1.33409961685824</v>
      </c>
      <c r="AI7">
        <v>1.33409961685824</v>
      </c>
      <c r="AJ7">
        <v>1.33409961685824</v>
      </c>
      <c r="AK7">
        <v>1.33409961685824</v>
      </c>
      <c r="AL7">
        <v>1.33409961685824</v>
      </c>
      <c r="AM7">
        <v>1.33409961685824</v>
      </c>
      <c r="AN7">
        <v>1.33409961685824</v>
      </c>
      <c r="AO7">
        <v>1.33409961685824</v>
      </c>
      <c r="AP7">
        <v>1.33409961685824</v>
      </c>
      <c r="AQ7">
        <v>1.33409961685824</v>
      </c>
      <c r="AR7">
        <v>1.33409961685824</v>
      </c>
      <c r="AS7">
        <v>1.33409961685824</v>
      </c>
      <c r="AT7">
        <v>1.33409961685824</v>
      </c>
      <c r="AU7">
        <v>1.33409961685824</v>
      </c>
      <c r="AV7">
        <v>1.33409961685824</v>
      </c>
      <c r="AW7">
        <v>1.33409961685824</v>
      </c>
    </row>
    <row r="9" spans="1:49" x14ac:dyDescent="0.2">
      <c r="B9">
        <f>B3*B6</f>
        <v>36057.154551009859</v>
      </c>
      <c r="C9">
        <f t="shared" ref="C9:H9" si="0">C3*C6</f>
        <v>35823.374178616512</v>
      </c>
      <c r="D9">
        <f t="shared" si="0"/>
        <v>35502.588989714553</v>
      </c>
      <c r="E9">
        <f t="shared" si="0"/>
        <v>35445.349350964891</v>
      </c>
      <c r="F9">
        <f t="shared" si="0"/>
        <v>35264.580689459028</v>
      </c>
      <c r="G9">
        <f t="shared" si="0"/>
        <v>35065.542854715866</v>
      </c>
      <c r="H9">
        <f t="shared" si="0"/>
        <v>34950.215163598703</v>
      </c>
      <c r="I9">
        <f t="shared" ref="I9:AW9" si="1">I3*I6</f>
        <v>34822.698596838702</v>
      </c>
      <c r="J9">
        <f t="shared" si="1"/>
        <v>34667.537886364371</v>
      </c>
      <c r="K9">
        <f t="shared" si="1"/>
        <v>34597.868988113471</v>
      </c>
      <c r="L9">
        <f t="shared" si="1"/>
        <v>34615.049363874554</v>
      </c>
      <c r="M9">
        <f t="shared" si="1"/>
        <v>34783.982655411681</v>
      </c>
      <c r="N9">
        <f t="shared" si="1"/>
        <v>34896.08637478108</v>
      </c>
      <c r="O9">
        <f t="shared" si="1"/>
        <v>35110.763300546263</v>
      </c>
      <c r="P9">
        <f t="shared" si="1"/>
        <v>35300.935212983088</v>
      </c>
      <c r="Q9">
        <f t="shared" si="1"/>
        <v>35359.150527393263</v>
      </c>
      <c r="R9">
        <f t="shared" si="1"/>
        <v>35363.717820702579</v>
      </c>
      <c r="S9">
        <f t="shared" si="1"/>
        <v>35561.567876380774</v>
      </c>
      <c r="T9">
        <f t="shared" si="1"/>
        <v>35687.670420444396</v>
      </c>
      <c r="U9">
        <f t="shared" si="1"/>
        <v>35756.51918553139</v>
      </c>
      <c r="V9">
        <f t="shared" si="1"/>
        <v>35744.330309888544</v>
      </c>
      <c r="W9">
        <f t="shared" si="1"/>
        <v>35660.789848986118</v>
      </c>
      <c r="X9">
        <f t="shared" si="1"/>
        <v>35909.120514925256</v>
      </c>
      <c r="Y9">
        <f t="shared" si="1"/>
        <v>36264.888625335727</v>
      </c>
      <c r="Z9">
        <f t="shared" si="1"/>
        <v>36485.264062567352</v>
      </c>
      <c r="AA9">
        <f t="shared" si="1"/>
        <v>36666.838717010156</v>
      </c>
      <c r="AB9">
        <f t="shared" si="1"/>
        <v>36844.680351534502</v>
      </c>
      <c r="AC9">
        <f t="shared" si="1"/>
        <v>36944.566914807139</v>
      </c>
      <c r="AD9">
        <f t="shared" si="1"/>
        <v>36981.218383097439</v>
      </c>
      <c r="AE9">
        <f t="shared" si="1"/>
        <v>36987.369381826713</v>
      </c>
      <c r="AF9">
        <f t="shared" si="1"/>
        <v>37045.655397371709</v>
      </c>
      <c r="AG9">
        <f t="shared" si="1"/>
        <v>37157.942939691638</v>
      </c>
      <c r="AH9">
        <f t="shared" si="1"/>
        <v>37252.96526488872</v>
      </c>
      <c r="AI9">
        <f t="shared" si="1"/>
        <v>37357.447401924612</v>
      </c>
      <c r="AJ9">
        <f t="shared" si="1"/>
        <v>37538.908934551699</v>
      </c>
      <c r="AK9">
        <f t="shared" si="1"/>
        <v>37703.218371871633</v>
      </c>
      <c r="AL9">
        <f t="shared" si="1"/>
        <v>37705.183863419625</v>
      </c>
      <c r="AM9">
        <f t="shared" si="1"/>
        <v>37761.405405827885</v>
      </c>
      <c r="AN9">
        <f t="shared" si="1"/>
        <v>37895.695141303579</v>
      </c>
      <c r="AO9">
        <f t="shared" si="1"/>
        <v>37941.933683475363</v>
      </c>
      <c r="AP9">
        <f t="shared" si="1"/>
        <v>38007.035288416933</v>
      </c>
      <c r="AQ9">
        <f t="shared" si="1"/>
        <v>37974.654168669716</v>
      </c>
      <c r="AR9">
        <f t="shared" si="1"/>
        <v>37916.848920841505</v>
      </c>
      <c r="AS9">
        <f t="shared" si="1"/>
        <v>37760.938778338081</v>
      </c>
      <c r="AT9">
        <f t="shared" si="1"/>
        <v>37445.442034320651</v>
      </c>
      <c r="AU9">
        <f t="shared" si="1"/>
        <v>37043.194997879997</v>
      </c>
      <c r="AV9">
        <f t="shared" si="1"/>
        <v>36849.205224162928</v>
      </c>
      <c r="AW9">
        <f t="shared" si="1"/>
        <v>36378.349806493672</v>
      </c>
    </row>
    <row r="10" spans="1:49" x14ac:dyDescent="0.2">
      <c r="B10">
        <f t="shared" ref="B10:G11" si="2">B4*B7</f>
        <v>0</v>
      </c>
      <c r="C10">
        <f t="shared" si="2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1.5546592662430893E-6</v>
      </c>
      <c r="H10">
        <f t="shared" ref="H10:AW10" si="3">H4*H7</f>
        <v>2.5792932828532322</v>
      </c>
      <c r="I10">
        <f t="shared" si="3"/>
        <v>39.66636219171933</v>
      </c>
      <c r="J10">
        <f t="shared" si="3"/>
        <v>149.8752076865369</v>
      </c>
      <c r="K10">
        <f t="shared" si="3"/>
        <v>360.31254339181982</v>
      </c>
      <c r="L10">
        <f t="shared" si="3"/>
        <v>680.68137931537649</v>
      </c>
      <c r="M10">
        <f t="shared" si="3"/>
        <v>1130.8678299768903</v>
      </c>
      <c r="N10">
        <f t="shared" si="3"/>
        <v>1694.5961670478562</v>
      </c>
      <c r="O10">
        <f t="shared" si="3"/>
        <v>2368.2837475262313</v>
      </c>
      <c r="P10">
        <f t="shared" si="3"/>
        <v>3164.3902574401195</v>
      </c>
      <c r="Q10">
        <f t="shared" si="3"/>
        <v>4050.4580254978528</v>
      </c>
      <c r="R10">
        <f t="shared" si="3"/>
        <v>5021.1360942865631</v>
      </c>
      <c r="S10">
        <f t="shared" si="3"/>
        <v>5997.1077088639495</v>
      </c>
      <c r="T10">
        <f t="shared" si="3"/>
        <v>6861.1776021464575</v>
      </c>
      <c r="U10">
        <f t="shared" si="3"/>
        <v>7571.6954525897418</v>
      </c>
      <c r="V10">
        <f t="shared" si="3"/>
        <v>8170.3563171213036</v>
      </c>
      <c r="W10">
        <f t="shared" si="3"/>
        <v>8573.1295552324536</v>
      </c>
      <c r="X10">
        <f t="shared" si="3"/>
        <v>8734.6260072401401</v>
      </c>
      <c r="Y10">
        <f t="shared" si="3"/>
        <v>8743.1920987992653</v>
      </c>
      <c r="Z10">
        <f t="shared" si="3"/>
        <v>8587.4944772212075</v>
      </c>
      <c r="AA10">
        <f t="shared" si="3"/>
        <v>8190.514260654837</v>
      </c>
      <c r="AB10">
        <f t="shared" si="3"/>
        <v>7565.403222107424</v>
      </c>
      <c r="AC10">
        <f t="shared" si="3"/>
        <v>6825.6587872791306</v>
      </c>
      <c r="AD10">
        <f t="shared" si="3"/>
        <v>5893.8963288552495</v>
      </c>
      <c r="AE10">
        <f t="shared" si="3"/>
        <v>4884.4824463964896</v>
      </c>
      <c r="AF10">
        <f t="shared" si="3"/>
        <v>3898.8119607954218</v>
      </c>
      <c r="AG10">
        <f t="shared" si="3"/>
        <v>2990.1972251979269</v>
      </c>
      <c r="AH10">
        <f t="shared" si="3"/>
        <v>2175.0049819765909</v>
      </c>
      <c r="AI10">
        <f t="shared" si="3"/>
        <v>1470.0162505520241</v>
      </c>
      <c r="AJ10">
        <f t="shared" si="3"/>
        <v>911.16200904534276</v>
      </c>
      <c r="AK10">
        <f t="shared" si="3"/>
        <v>504.27582323615508</v>
      </c>
      <c r="AL10">
        <f t="shared" si="3"/>
        <v>235.23549234252707</v>
      </c>
      <c r="AM10">
        <f t="shared" si="3"/>
        <v>80.246019907397681</v>
      </c>
      <c r="AN10">
        <f t="shared" si="3"/>
        <v>11.524982879587007</v>
      </c>
      <c r="AO10">
        <f t="shared" si="3"/>
        <v>3.0994322213062558E-2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3"/>
        <v>0</v>
      </c>
      <c r="AV10">
        <f t="shared" si="3"/>
        <v>0</v>
      </c>
      <c r="AW10">
        <f t="shared" si="3"/>
        <v>0</v>
      </c>
    </row>
    <row r="12" spans="1:49" x14ac:dyDescent="0.2">
      <c r="B12">
        <v>1.5876288659793814</v>
      </c>
      <c r="C12">
        <v>1.5876288659793814</v>
      </c>
      <c r="D12">
        <v>1.5876288659793814</v>
      </c>
      <c r="E12">
        <v>1.5876288659793814</v>
      </c>
      <c r="F12">
        <v>1.5876288659793814</v>
      </c>
      <c r="G12">
        <v>1.5876288659793814</v>
      </c>
      <c r="H12">
        <v>1.5876288659793814</v>
      </c>
      <c r="I12">
        <v>1.5876288659793814</v>
      </c>
      <c r="J12">
        <v>1.5876288659793814</v>
      </c>
      <c r="K12">
        <v>1.5876288659793814</v>
      </c>
      <c r="L12">
        <v>1.5876288659793814</v>
      </c>
      <c r="M12">
        <v>1.5876288659793814</v>
      </c>
      <c r="N12">
        <v>1.5876288659793814</v>
      </c>
      <c r="O12">
        <v>1.5876288659793814</v>
      </c>
      <c r="P12">
        <v>1.5876288659793814</v>
      </c>
      <c r="Q12">
        <v>1.5876288659793814</v>
      </c>
      <c r="R12">
        <v>1.5876288659793814</v>
      </c>
      <c r="S12">
        <v>1.5876288659793814</v>
      </c>
      <c r="T12">
        <v>1.5876288659793814</v>
      </c>
      <c r="U12">
        <v>1.5876288659793814</v>
      </c>
      <c r="V12">
        <v>1.5876288659793814</v>
      </c>
      <c r="W12">
        <v>1.5876288659793814</v>
      </c>
      <c r="X12">
        <v>1.5876288659793814</v>
      </c>
      <c r="Y12">
        <v>1.5876288659793814</v>
      </c>
      <c r="Z12">
        <v>1.5876288659793814</v>
      </c>
      <c r="AA12">
        <v>1.5876288659793814</v>
      </c>
      <c r="AB12">
        <v>1.5876288659793814</v>
      </c>
      <c r="AC12">
        <v>1.5876288659793814</v>
      </c>
      <c r="AD12">
        <v>1.5876288659793814</v>
      </c>
      <c r="AE12">
        <v>1.5876288659793814</v>
      </c>
      <c r="AF12">
        <v>1.5876288659793814</v>
      </c>
      <c r="AG12">
        <v>1.5876288659793814</v>
      </c>
      <c r="AH12">
        <v>1.5876288659793814</v>
      </c>
      <c r="AI12">
        <v>1.5876288659793814</v>
      </c>
      <c r="AJ12">
        <v>1.5876288659793814</v>
      </c>
      <c r="AK12">
        <v>1.5876288659793814</v>
      </c>
      <c r="AL12">
        <v>1.5876288659793814</v>
      </c>
      <c r="AM12">
        <v>1.5876288659793814</v>
      </c>
      <c r="AN12">
        <v>1.5876288659793814</v>
      </c>
      <c r="AO12">
        <v>1.5876288659793814</v>
      </c>
      <c r="AP12">
        <v>1.5876288659793814</v>
      </c>
      <c r="AQ12">
        <v>1.5876288659793814</v>
      </c>
      <c r="AR12">
        <v>1.5876288659793814</v>
      </c>
      <c r="AS12">
        <v>1.5876288659793814</v>
      </c>
      <c r="AT12">
        <v>1.5876288659793814</v>
      </c>
      <c r="AU12">
        <v>1.5876288659793814</v>
      </c>
      <c r="AV12">
        <v>1.5876288659793814</v>
      </c>
      <c r="AW12">
        <v>1.5876288659793814</v>
      </c>
    </row>
    <row r="13" spans="1:49" x14ac:dyDescent="0.2">
      <c r="B13">
        <f>B2*B12</f>
        <v>39859.987534717315</v>
      </c>
      <c r="C13">
        <f t="shared" ref="C13:E13" si="4">C2*C12</f>
        <v>40095.896135197472</v>
      </c>
      <c r="D13">
        <f t="shared" si="4"/>
        <v>39496.178392882364</v>
      </c>
      <c r="E13">
        <f t="shared" si="4"/>
        <v>38662.805178176452</v>
      </c>
      <c r="F13">
        <f t="shared" ref="F13" si="5">F2*F12</f>
        <v>38026.118881514019</v>
      </c>
      <c r="G13">
        <f t="shared" ref="G13:H13" si="6">G2*G12</f>
        <v>37621.372838111478</v>
      </c>
      <c r="H13">
        <f t="shared" si="6"/>
        <v>37285.33197759273</v>
      </c>
      <c r="I13">
        <f t="shared" ref="I13:J13" si="7">I2*I12</f>
        <v>36967.681513910567</v>
      </c>
      <c r="J13">
        <f t="shared" si="7"/>
        <v>37215.282022313331</v>
      </c>
      <c r="K13">
        <f t="shared" ref="K13" si="8">K2*K12</f>
        <v>37881.061074236321</v>
      </c>
      <c r="L13">
        <f t="shared" ref="L13" si="9">L2*L12</f>
        <v>40045.875676693613</v>
      </c>
      <c r="M13">
        <f t="shared" ref="M13" si="10">M2*M12</f>
        <v>42170.108600480293</v>
      </c>
      <c r="N13">
        <f t="shared" ref="N13" si="11">N2*N12</f>
        <v>45662.076542861301</v>
      </c>
      <c r="O13">
        <f t="shared" ref="O13" si="12">O2*O12</f>
        <v>48144.937428800215</v>
      </c>
      <c r="P13">
        <f t="shared" ref="P13" si="13">P2*P12</f>
        <v>50852.700080026501</v>
      </c>
      <c r="Q13">
        <f t="shared" ref="Q13:R13" si="14">Q2*Q12</f>
        <v>51942.493480205405</v>
      </c>
      <c r="R13">
        <f t="shared" si="14"/>
        <v>53189.934802052594</v>
      </c>
      <c r="S13">
        <f t="shared" ref="S13" si="15">S2*S12</f>
        <v>53396.156917573004</v>
      </c>
      <c r="T13">
        <f t="shared" ref="T13" si="16">T2*T12</f>
        <v>53582.684460763703</v>
      </c>
      <c r="U13">
        <f t="shared" ref="U13" si="17">U2*U12</f>
        <v>53298.272711010832</v>
      </c>
      <c r="V13">
        <f t="shared" ref="V13" si="18">V2*V12</f>
        <v>52994.907282399072</v>
      </c>
      <c r="W13">
        <f t="shared" ref="W13" si="19">W2*W12</f>
        <v>52699.229892199939</v>
      </c>
      <c r="X13">
        <f t="shared" ref="X13" si="20">X2*X12</f>
        <v>52658.668511980562</v>
      </c>
      <c r="Y13">
        <f t="shared" ref="Y13:Z13" si="21">Y2*Y12</f>
        <v>52397.194012145323</v>
      </c>
      <c r="Z13">
        <f t="shared" si="21"/>
        <v>52225.722845172677</v>
      </c>
      <c r="AA13">
        <f t="shared" ref="AA13" si="22">AA2*AA12</f>
        <v>51847.618519041724</v>
      </c>
      <c r="AB13">
        <f t="shared" ref="AB13" si="23">AB2*AB12</f>
        <v>51632.810158640641</v>
      </c>
      <c r="AC13">
        <f t="shared" ref="AC13" si="24">AC2*AC12</f>
        <v>51456.350647272186</v>
      </c>
      <c r="AD13">
        <f t="shared" ref="AD13" si="25">AD2*AD12</f>
        <v>51632.221503554254</v>
      </c>
      <c r="AE13">
        <f t="shared" ref="AE13" si="26">AE2*AE12</f>
        <v>52315.117224497633</v>
      </c>
      <c r="AF13">
        <f t="shared" ref="AF13" si="27">AF2*AF12</f>
        <v>53535.323099374065</v>
      </c>
      <c r="AG13">
        <f t="shared" ref="AG13:AH13" si="28">AG2*AG12</f>
        <v>55255.779230805601</v>
      </c>
      <c r="AH13">
        <f t="shared" si="28"/>
        <v>57376.125001177032</v>
      </c>
      <c r="AI13">
        <f t="shared" ref="AI13" si="29">AI2*AI12</f>
        <v>59144.323089959224</v>
      </c>
      <c r="AJ13">
        <f t="shared" ref="AJ13" si="30">AJ2*AJ12</f>
        <v>60498.691578402468</v>
      </c>
      <c r="AK13">
        <f t="shared" ref="AK13" si="31">AK2*AK12</f>
        <v>61035.027406675297</v>
      </c>
      <c r="AL13">
        <f t="shared" ref="AL13" si="32">AL2*AL12</f>
        <v>60935.580219366559</v>
      </c>
      <c r="AM13">
        <f t="shared" ref="AM13" si="33">AM2*AM12</f>
        <v>60300.01541213593</v>
      </c>
      <c r="AN13">
        <f t="shared" ref="AN13" si="34">AN2*AN12</f>
        <v>59219.148255896231</v>
      </c>
      <c r="AO13">
        <f t="shared" ref="AO13:AP13" si="35">AO2*AO12</f>
        <v>57797.835475215536</v>
      </c>
      <c r="AP13">
        <f t="shared" si="35"/>
        <v>56146.891390105142</v>
      </c>
      <c r="AQ13">
        <f t="shared" ref="AQ13" si="36">AQ2*AQ12</f>
        <v>54182.762500588586</v>
      </c>
      <c r="AR13">
        <f t="shared" ref="AR13" si="37">AR2*AR12</f>
        <v>51901.866130019451</v>
      </c>
      <c r="AS13">
        <f t="shared" ref="AS13" si="38">AS2*AS12</f>
        <v>49358.358546344818</v>
      </c>
      <c r="AT13">
        <f t="shared" ref="AT13" si="39">AT2*AT12</f>
        <v>46511.394191027757</v>
      </c>
      <c r="AU13">
        <f t="shared" ref="AU13" si="40">AU2*AU12</f>
        <v>44099.953405827931</v>
      </c>
      <c r="AV13">
        <f t="shared" ref="AV13" si="41">AV2*AV12</f>
        <v>41880.850595490396</v>
      </c>
      <c r="AW13">
        <f t="shared" ref="AW13" si="42">AW2*AW12</f>
        <v>40460.735423433718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6052-3173-4A16-A5C8-3FDDEDDD0C51}">
  <dimension ref="A2:AY33"/>
  <sheetViews>
    <sheetView zoomScaleNormal="100" workbookViewId="0">
      <selection activeCell="D18" sqref="D18"/>
    </sheetView>
  </sheetViews>
  <sheetFormatPr defaultRowHeight="14.25" x14ac:dyDescent="0.2"/>
  <sheetData>
    <row r="2" spans="1:51" x14ac:dyDescent="0.2">
      <c r="A2" s="33" t="s">
        <v>76</v>
      </c>
      <c r="B2" s="33"/>
      <c r="C2" s="33"/>
    </row>
    <row r="3" spans="1:51" x14ac:dyDescent="0.2">
      <c r="A3" s="2" t="s">
        <v>30</v>
      </c>
      <c r="B3" s="9" t="s">
        <v>29</v>
      </c>
      <c r="C3" s="9" t="s">
        <v>63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" t="s">
        <v>43</v>
      </c>
      <c r="AI3" s="6" t="s">
        <v>44</v>
      </c>
      <c r="AJ3" s="6" t="s">
        <v>45</v>
      </c>
      <c r="AK3" s="6" t="s">
        <v>46</v>
      </c>
      <c r="AL3" s="6" t="s">
        <v>47</v>
      </c>
      <c r="AM3" s="6" t="s">
        <v>48</v>
      </c>
      <c r="AN3" s="6" t="s">
        <v>49</v>
      </c>
      <c r="AO3" s="6" t="s">
        <v>50</v>
      </c>
      <c r="AP3" s="6" t="s">
        <v>51</v>
      </c>
      <c r="AQ3" s="6" t="s">
        <v>52</v>
      </c>
      <c r="AR3" s="6" t="s">
        <v>53</v>
      </c>
      <c r="AS3" s="6" t="s">
        <v>54</v>
      </c>
      <c r="AT3" s="6" t="s">
        <v>55</v>
      </c>
      <c r="AU3" s="6" t="s">
        <v>56</v>
      </c>
      <c r="AV3" s="6" t="s">
        <v>57</v>
      </c>
      <c r="AW3" s="6" t="s">
        <v>58</v>
      </c>
      <c r="AX3" s="6" t="s">
        <v>59</v>
      </c>
      <c r="AY3" s="6" t="s">
        <v>60</v>
      </c>
    </row>
    <row r="4" spans="1:51" x14ac:dyDescent="0.2">
      <c r="A4" s="7">
        <v>1</v>
      </c>
      <c r="B4" s="2">
        <v>0</v>
      </c>
      <c r="C4" s="17">
        <v>1.9096008593203866E-2</v>
      </c>
      <c r="D4" s="18">
        <f>C4</f>
        <v>1.9096008593203866E-2</v>
      </c>
      <c r="E4" s="18">
        <f>D4</f>
        <v>1.9096008593203866E-2</v>
      </c>
      <c r="F4" s="18">
        <f t="shared" ref="F4:AY4" si="0">E4</f>
        <v>1.9096008593203866E-2</v>
      </c>
      <c r="G4" s="18">
        <f t="shared" si="0"/>
        <v>1.9096008593203866E-2</v>
      </c>
      <c r="H4" s="18">
        <f t="shared" si="0"/>
        <v>1.9096008593203866E-2</v>
      </c>
      <c r="I4" s="18">
        <f t="shared" si="0"/>
        <v>1.9096008593203866E-2</v>
      </c>
      <c r="J4" s="18">
        <f t="shared" si="0"/>
        <v>1.9096008593203866E-2</v>
      </c>
      <c r="K4" s="18">
        <f t="shared" si="0"/>
        <v>1.9096008593203866E-2</v>
      </c>
      <c r="L4" s="18">
        <f t="shared" si="0"/>
        <v>1.9096008593203866E-2</v>
      </c>
      <c r="M4" s="18">
        <f t="shared" si="0"/>
        <v>1.9096008593203866E-2</v>
      </c>
      <c r="N4" s="18">
        <f t="shared" si="0"/>
        <v>1.9096008593203866E-2</v>
      </c>
      <c r="O4" s="18">
        <f t="shared" si="0"/>
        <v>1.9096008593203866E-2</v>
      </c>
      <c r="P4" s="18">
        <f t="shared" si="0"/>
        <v>1.9096008593203866E-2</v>
      </c>
      <c r="Q4" s="18">
        <f t="shared" si="0"/>
        <v>1.9096008593203866E-2</v>
      </c>
      <c r="R4" s="18">
        <f t="shared" si="0"/>
        <v>1.9096008593203866E-2</v>
      </c>
      <c r="S4" s="18">
        <f t="shared" si="0"/>
        <v>1.9096008593203866E-2</v>
      </c>
      <c r="T4" s="18">
        <f t="shared" si="0"/>
        <v>1.9096008593203866E-2</v>
      </c>
      <c r="U4" s="18">
        <f t="shared" si="0"/>
        <v>1.9096008593203866E-2</v>
      </c>
      <c r="V4" s="18">
        <f t="shared" si="0"/>
        <v>1.9096008593203866E-2</v>
      </c>
      <c r="W4" s="18">
        <f t="shared" si="0"/>
        <v>1.9096008593203866E-2</v>
      </c>
      <c r="X4" s="18">
        <f t="shared" si="0"/>
        <v>1.9096008593203866E-2</v>
      </c>
      <c r="Y4" s="18">
        <f t="shared" si="0"/>
        <v>1.9096008593203866E-2</v>
      </c>
      <c r="Z4" s="18">
        <f t="shared" si="0"/>
        <v>1.9096008593203866E-2</v>
      </c>
      <c r="AA4" s="18">
        <f t="shared" si="0"/>
        <v>1.9096008593203866E-2</v>
      </c>
      <c r="AB4" s="18">
        <f t="shared" si="0"/>
        <v>1.9096008593203866E-2</v>
      </c>
      <c r="AC4" s="18">
        <f t="shared" si="0"/>
        <v>1.9096008593203866E-2</v>
      </c>
      <c r="AD4" s="18">
        <f t="shared" si="0"/>
        <v>1.9096008593203866E-2</v>
      </c>
      <c r="AE4" s="18">
        <f t="shared" si="0"/>
        <v>1.9096008593203866E-2</v>
      </c>
      <c r="AF4" s="18">
        <f t="shared" si="0"/>
        <v>1.9096008593203866E-2</v>
      </c>
      <c r="AG4" s="18">
        <f t="shared" si="0"/>
        <v>1.9096008593203866E-2</v>
      </c>
      <c r="AH4" s="18">
        <f t="shared" si="0"/>
        <v>1.9096008593203866E-2</v>
      </c>
      <c r="AI4" s="18">
        <f t="shared" si="0"/>
        <v>1.9096008593203866E-2</v>
      </c>
      <c r="AJ4" s="18">
        <f t="shared" si="0"/>
        <v>1.9096008593203866E-2</v>
      </c>
      <c r="AK4" s="18">
        <f t="shared" si="0"/>
        <v>1.9096008593203866E-2</v>
      </c>
      <c r="AL4" s="18">
        <f t="shared" si="0"/>
        <v>1.9096008593203866E-2</v>
      </c>
      <c r="AM4" s="18">
        <f t="shared" si="0"/>
        <v>1.9096008593203866E-2</v>
      </c>
      <c r="AN4" s="18">
        <f t="shared" si="0"/>
        <v>1.9096008593203866E-2</v>
      </c>
      <c r="AO4" s="18">
        <f t="shared" si="0"/>
        <v>1.9096008593203866E-2</v>
      </c>
      <c r="AP4" s="18">
        <f t="shared" si="0"/>
        <v>1.9096008593203866E-2</v>
      </c>
      <c r="AQ4" s="18">
        <f t="shared" si="0"/>
        <v>1.9096008593203866E-2</v>
      </c>
      <c r="AR4" s="18">
        <f t="shared" si="0"/>
        <v>1.9096008593203866E-2</v>
      </c>
      <c r="AS4" s="18">
        <f t="shared" si="0"/>
        <v>1.9096008593203866E-2</v>
      </c>
      <c r="AT4" s="18">
        <f t="shared" si="0"/>
        <v>1.9096008593203866E-2</v>
      </c>
      <c r="AU4" s="18">
        <f t="shared" si="0"/>
        <v>1.9096008593203866E-2</v>
      </c>
      <c r="AV4" s="18">
        <f t="shared" si="0"/>
        <v>1.9096008593203866E-2</v>
      </c>
      <c r="AW4" s="18">
        <f t="shared" si="0"/>
        <v>1.9096008593203866E-2</v>
      </c>
      <c r="AX4" s="18">
        <f t="shared" si="0"/>
        <v>1.9096008593203866E-2</v>
      </c>
      <c r="AY4" s="18">
        <f t="shared" si="0"/>
        <v>1.9096008593203866E-2</v>
      </c>
    </row>
    <row r="5" spans="1:51" x14ac:dyDescent="0.2">
      <c r="A5" s="7">
        <v>2</v>
      </c>
      <c r="B5" s="2">
        <v>1</v>
      </c>
      <c r="C5" s="17">
        <v>4.8882371997067395E-2</v>
      </c>
      <c r="D5" s="18">
        <f t="shared" ref="D5:AY5" si="1">C5</f>
        <v>4.8882371997067395E-2</v>
      </c>
      <c r="E5" s="18">
        <f t="shared" si="1"/>
        <v>4.8882371997067395E-2</v>
      </c>
      <c r="F5" s="18">
        <f t="shared" si="1"/>
        <v>4.8882371997067395E-2</v>
      </c>
      <c r="G5" s="18">
        <f t="shared" si="1"/>
        <v>4.8882371997067395E-2</v>
      </c>
      <c r="H5" s="18">
        <f t="shared" si="1"/>
        <v>4.8882371997067395E-2</v>
      </c>
      <c r="I5" s="18">
        <f t="shared" si="1"/>
        <v>4.8882371997067395E-2</v>
      </c>
      <c r="J5" s="18">
        <f t="shared" si="1"/>
        <v>4.8882371997067395E-2</v>
      </c>
      <c r="K5" s="18">
        <f t="shared" si="1"/>
        <v>4.8882371997067395E-2</v>
      </c>
      <c r="L5" s="18">
        <f t="shared" si="1"/>
        <v>4.8882371997067395E-2</v>
      </c>
      <c r="M5" s="18">
        <f t="shared" si="1"/>
        <v>4.8882371997067395E-2</v>
      </c>
      <c r="N5" s="18">
        <f t="shared" si="1"/>
        <v>4.8882371997067395E-2</v>
      </c>
      <c r="O5" s="18">
        <f t="shared" si="1"/>
        <v>4.8882371997067395E-2</v>
      </c>
      <c r="P5" s="18">
        <f t="shared" si="1"/>
        <v>4.8882371997067395E-2</v>
      </c>
      <c r="Q5" s="18">
        <f t="shared" si="1"/>
        <v>4.8882371997067395E-2</v>
      </c>
      <c r="R5" s="18">
        <f t="shared" si="1"/>
        <v>4.8882371997067395E-2</v>
      </c>
      <c r="S5" s="18">
        <f t="shared" si="1"/>
        <v>4.8882371997067395E-2</v>
      </c>
      <c r="T5" s="18">
        <f t="shared" si="1"/>
        <v>4.8882371997067395E-2</v>
      </c>
      <c r="U5" s="18">
        <f t="shared" si="1"/>
        <v>4.8882371997067395E-2</v>
      </c>
      <c r="V5" s="18">
        <f t="shared" si="1"/>
        <v>4.8882371997067395E-2</v>
      </c>
      <c r="W5" s="18">
        <f t="shared" si="1"/>
        <v>4.8882371997067395E-2</v>
      </c>
      <c r="X5" s="18">
        <f t="shared" si="1"/>
        <v>4.8882371997067395E-2</v>
      </c>
      <c r="Y5" s="18">
        <f t="shared" si="1"/>
        <v>4.8882371997067395E-2</v>
      </c>
      <c r="Z5" s="18">
        <f t="shared" si="1"/>
        <v>4.8882371997067395E-2</v>
      </c>
      <c r="AA5" s="18">
        <f t="shared" si="1"/>
        <v>4.8882371997067395E-2</v>
      </c>
      <c r="AB5" s="18">
        <f t="shared" si="1"/>
        <v>4.8882371997067395E-2</v>
      </c>
      <c r="AC5" s="18">
        <f t="shared" si="1"/>
        <v>4.8882371997067395E-2</v>
      </c>
      <c r="AD5" s="18">
        <f t="shared" si="1"/>
        <v>4.8882371997067395E-2</v>
      </c>
      <c r="AE5" s="18">
        <f t="shared" si="1"/>
        <v>4.8882371997067395E-2</v>
      </c>
      <c r="AF5" s="18">
        <f t="shared" si="1"/>
        <v>4.8882371997067395E-2</v>
      </c>
      <c r="AG5" s="18">
        <f t="shared" si="1"/>
        <v>4.8882371997067395E-2</v>
      </c>
      <c r="AH5" s="18">
        <f t="shared" si="1"/>
        <v>4.8882371997067395E-2</v>
      </c>
      <c r="AI5" s="18">
        <f t="shared" si="1"/>
        <v>4.8882371997067395E-2</v>
      </c>
      <c r="AJ5" s="18">
        <f t="shared" si="1"/>
        <v>4.8882371997067395E-2</v>
      </c>
      <c r="AK5" s="18">
        <f t="shared" si="1"/>
        <v>4.8882371997067395E-2</v>
      </c>
      <c r="AL5" s="18">
        <f t="shared" si="1"/>
        <v>4.8882371997067395E-2</v>
      </c>
      <c r="AM5" s="18">
        <f t="shared" si="1"/>
        <v>4.8882371997067395E-2</v>
      </c>
      <c r="AN5" s="18">
        <f t="shared" si="1"/>
        <v>4.8882371997067395E-2</v>
      </c>
      <c r="AO5" s="18">
        <f t="shared" si="1"/>
        <v>4.8882371997067395E-2</v>
      </c>
      <c r="AP5" s="18">
        <f t="shared" si="1"/>
        <v>4.8882371997067395E-2</v>
      </c>
      <c r="AQ5" s="18">
        <f t="shared" si="1"/>
        <v>4.8882371997067395E-2</v>
      </c>
      <c r="AR5" s="18">
        <f t="shared" si="1"/>
        <v>4.8882371997067395E-2</v>
      </c>
      <c r="AS5" s="18">
        <f t="shared" si="1"/>
        <v>4.8882371997067395E-2</v>
      </c>
      <c r="AT5" s="18">
        <f t="shared" si="1"/>
        <v>4.8882371997067395E-2</v>
      </c>
      <c r="AU5" s="18">
        <f t="shared" si="1"/>
        <v>4.8882371997067395E-2</v>
      </c>
      <c r="AV5" s="18">
        <f t="shared" si="1"/>
        <v>4.8882371997067395E-2</v>
      </c>
      <c r="AW5" s="18">
        <f t="shared" si="1"/>
        <v>4.8882371997067395E-2</v>
      </c>
      <c r="AX5" s="18">
        <f t="shared" si="1"/>
        <v>4.8882371997067395E-2</v>
      </c>
      <c r="AY5" s="18">
        <f t="shared" si="1"/>
        <v>4.8882371997067395E-2</v>
      </c>
    </row>
    <row r="6" spans="1:51" x14ac:dyDescent="0.2">
      <c r="A6" s="7">
        <v>3</v>
      </c>
      <c r="B6" s="2">
        <v>2</v>
      </c>
      <c r="C6" s="17">
        <v>3.9010417554687898E-2</v>
      </c>
      <c r="D6" s="18">
        <f t="shared" ref="D6:AY6" si="2">C6</f>
        <v>3.9010417554687898E-2</v>
      </c>
      <c r="E6" s="18">
        <f t="shared" si="2"/>
        <v>3.9010417554687898E-2</v>
      </c>
      <c r="F6" s="18">
        <f t="shared" si="2"/>
        <v>3.9010417554687898E-2</v>
      </c>
      <c r="G6" s="18">
        <f t="shared" si="2"/>
        <v>3.9010417554687898E-2</v>
      </c>
      <c r="H6" s="18">
        <f t="shared" si="2"/>
        <v>3.9010417554687898E-2</v>
      </c>
      <c r="I6" s="18">
        <f t="shared" si="2"/>
        <v>3.9010417554687898E-2</v>
      </c>
      <c r="J6" s="18">
        <f t="shared" si="2"/>
        <v>3.9010417554687898E-2</v>
      </c>
      <c r="K6" s="18">
        <f t="shared" si="2"/>
        <v>3.9010417554687898E-2</v>
      </c>
      <c r="L6" s="18">
        <f t="shared" si="2"/>
        <v>3.9010417554687898E-2</v>
      </c>
      <c r="M6" s="18">
        <f t="shared" si="2"/>
        <v>3.9010417554687898E-2</v>
      </c>
      <c r="N6" s="18">
        <f t="shared" si="2"/>
        <v>3.9010417554687898E-2</v>
      </c>
      <c r="O6" s="18">
        <f t="shared" si="2"/>
        <v>3.9010417554687898E-2</v>
      </c>
      <c r="P6" s="18">
        <f t="shared" si="2"/>
        <v>3.9010417554687898E-2</v>
      </c>
      <c r="Q6" s="18">
        <f t="shared" si="2"/>
        <v>3.9010417554687898E-2</v>
      </c>
      <c r="R6" s="18">
        <f t="shared" si="2"/>
        <v>3.9010417554687898E-2</v>
      </c>
      <c r="S6" s="18">
        <f t="shared" si="2"/>
        <v>3.9010417554687898E-2</v>
      </c>
      <c r="T6" s="18">
        <f t="shared" si="2"/>
        <v>3.9010417554687898E-2</v>
      </c>
      <c r="U6" s="18">
        <f t="shared" si="2"/>
        <v>3.9010417554687898E-2</v>
      </c>
      <c r="V6" s="18">
        <f t="shared" si="2"/>
        <v>3.9010417554687898E-2</v>
      </c>
      <c r="W6" s="18">
        <f t="shared" si="2"/>
        <v>3.9010417554687898E-2</v>
      </c>
      <c r="X6" s="18">
        <f t="shared" si="2"/>
        <v>3.9010417554687898E-2</v>
      </c>
      <c r="Y6" s="18">
        <f t="shared" si="2"/>
        <v>3.9010417554687898E-2</v>
      </c>
      <c r="Z6" s="18">
        <f t="shared" si="2"/>
        <v>3.9010417554687898E-2</v>
      </c>
      <c r="AA6" s="18">
        <f t="shared" si="2"/>
        <v>3.9010417554687898E-2</v>
      </c>
      <c r="AB6" s="18">
        <f t="shared" si="2"/>
        <v>3.9010417554687898E-2</v>
      </c>
      <c r="AC6" s="18">
        <f t="shared" si="2"/>
        <v>3.9010417554687898E-2</v>
      </c>
      <c r="AD6" s="18">
        <f t="shared" si="2"/>
        <v>3.9010417554687898E-2</v>
      </c>
      <c r="AE6" s="18">
        <f t="shared" si="2"/>
        <v>3.9010417554687898E-2</v>
      </c>
      <c r="AF6" s="18">
        <f t="shared" si="2"/>
        <v>3.9010417554687898E-2</v>
      </c>
      <c r="AG6" s="18">
        <f t="shared" si="2"/>
        <v>3.9010417554687898E-2</v>
      </c>
      <c r="AH6" s="18">
        <f t="shared" si="2"/>
        <v>3.9010417554687898E-2</v>
      </c>
      <c r="AI6" s="18">
        <f t="shared" si="2"/>
        <v>3.9010417554687898E-2</v>
      </c>
      <c r="AJ6" s="18">
        <f t="shared" si="2"/>
        <v>3.9010417554687898E-2</v>
      </c>
      <c r="AK6" s="18">
        <f t="shared" si="2"/>
        <v>3.9010417554687898E-2</v>
      </c>
      <c r="AL6" s="18">
        <f t="shared" si="2"/>
        <v>3.9010417554687898E-2</v>
      </c>
      <c r="AM6" s="18">
        <f t="shared" si="2"/>
        <v>3.9010417554687898E-2</v>
      </c>
      <c r="AN6" s="18">
        <f t="shared" si="2"/>
        <v>3.9010417554687898E-2</v>
      </c>
      <c r="AO6" s="18">
        <f t="shared" si="2"/>
        <v>3.9010417554687898E-2</v>
      </c>
      <c r="AP6" s="18">
        <f t="shared" si="2"/>
        <v>3.9010417554687898E-2</v>
      </c>
      <c r="AQ6" s="18">
        <f t="shared" si="2"/>
        <v>3.9010417554687898E-2</v>
      </c>
      <c r="AR6" s="18">
        <f t="shared" si="2"/>
        <v>3.9010417554687898E-2</v>
      </c>
      <c r="AS6" s="18">
        <f t="shared" si="2"/>
        <v>3.9010417554687898E-2</v>
      </c>
      <c r="AT6" s="18">
        <f t="shared" si="2"/>
        <v>3.9010417554687898E-2</v>
      </c>
      <c r="AU6" s="18">
        <f t="shared" si="2"/>
        <v>3.9010417554687898E-2</v>
      </c>
      <c r="AV6" s="18">
        <f t="shared" si="2"/>
        <v>3.9010417554687898E-2</v>
      </c>
      <c r="AW6" s="18">
        <f t="shared" si="2"/>
        <v>3.9010417554687898E-2</v>
      </c>
      <c r="AX6" s="18">
        <f t="shared" si="2"/>
        <v>3.9010417554687898E-2</v>
      </c>
      <c r="AY6" s="18">
        <f t="shared" si="2"/>
        <v>3.9010417554687898E-2</v>
      </c>
    </row>
    <row r="7" spans="1:51" x14ac:dyDescent="0.2">
      <c r="A7" s="7">
        <v>4</v>
      </c>
      <c r="B7" s="2">
        <v>3</v>
      </c>
      <c r="C7" s="17">
        <v>4.1550868697890909E-2</v>
      </c>
      <c r="D7" s="18">
        <f t="shared" ref="D7:AY7" si="3">C7</f>
        <v>4.1550868697890909E-2</v>
      </c>
      <c r="E7" s="18">
        <f t="shared" si="3"/>
        <v>4.1550868697890909E-2</v>
      </c>
      <c r="F7" s="18">
        <f t="shared" si="3"/>
        <v>4.1550868697890909E-2</v>
      </c>
      <c r="G7" s="18">
        <f t="shared" si="3"/>
        <v>4.1550868697890909E-2</v>
      </c>
      <c r="H7" s="18">
        <f t="shared" si="3"/>
        <v>4.1550868697890909E-2</v>
      </c>
      <c r="I7" s="18">
        <f t="shared" si="3"/>
        <v>4.1550868697890909E-2</v>
      </c>
      <c r="J7" s="18">
        <f t="shared" si="3"/>
        <v>4.1550868697890909E-2</v>
      </c>
      <c r="K7" s="18">
        <f t="shared" si="3"/>
        <v>4.1550868697890909E-2</v>
      </c>
      <c r="L7" s="18">
        <f t="shared" si="3"/>
        <v>4.1550868697890909E-2</v>
      </c>
      <c r="M7" s="18">
        <f t="shared" si="3"/>
        <v>4.1550868697890909E-2</v>
      </c>
      <c r="N7" s="18">
        <f t="shared" si="3"/>
        <v>4.1550868697890909E-2</v>
      </c>
      <c r="O7" s="18">
        <f t="shared" si="3"/>
        <v>4.1550868697890909E-2</v>
      </c>
      <c r="P7" s="18">
        <f t="shared" si="3"/>
        <v>4.1550868697890909E-2</v>
      </c>
      <c r="Q7" s="18">
        <f t="shared" si="3"/>
        <v>4.1550868697890909E-2</v>
      </c>
      <c r="R7" s="18">
        <f t="shared" si="3"/>
        <v>4.1550868697890909E-2</v>
      </c>
      <c r="S7" s="18">
        <f t="shared" si="3"/>
        <v>4.1550868697890909E-2</v>
      </c>
      <c r="T7" s="18">
        <f t="shared" si="3"/>
        <v>4.1550868697890909E-2</v>
      </c>
      <c r="U7" s="18">
        <f t="shared" si="3"/>
        <v>4.1550868697890909E-2</v>
      </c>
      <c r="V7" s="18">
        <f t="shared" si="3"/>
        <v>4.1550868697890909E-2</v>
      </c>
      <c r="W7" s="18">
        <f t="shared" si="3"/>
        <v>4.1550868697890909E-2</v>
      </c>
      <c r="X7" s="18">
        <f t="shared" si="3"/>
        <v>4.1550868697890909E-2</v>
      </c>
      <c r="Y7" s="18">
        <f t="shared" si="3"/>
        <v>4.1550868697890909E-2</v>
      </c>
      <c r="Z7" s="18">
        <f t="shared" si="3"/>
        <v>4.1550868697890909E-2</v>
      </c>
      <c r="AA7" s="18">
        <f t="shared" si="3"/>
        <v>4.1550868697890909E-2</v>
      </c>
      <c r="AB7" s="18">
        <f t="shared" si="3"/>
        <v>4.1550868697890909E-2</v>
      </c>
      <c r="AC7" s="18">
        <f t="shared" si="3"/>
        <v>4.1550868697890909E-2</v>
      </c>
      <c r="AD7" s="18">
        <f t="shared" si="3"/>
        <v>4.1550868697890909E-2</v>
      </c>
      <c r="AE7" s="18">
        <f t="shared" si="3"/>
        <v>4.1550868697890909E-2</v>
      </c>
      <c r="AF7" s="18">
        <f t="shared" si="3"/>
        <v>4.1550868697890909E-2</v>
      </c>
      <c r="AG7" s="18">
        <f t="shared" si="3"/>
        <v>4.1550868697890909E-2</v>
      </c>
      <c r="AH7" s="18">
        <f t="shared" si="3"/>
        <v>4.1550868697890909E-2</v>
      </c>
      <c r="AI7" s="18">
        <f t="shared" si="3"/>
        <v>4.1550868697890909E-2</v>
      </c>
      <c r="AJ7" s="18">
        <f t="shared" si="3"/>
        <v>4.1550868697890909E-2</v>
      </c>
      <c r="AK7" s="18">
        <f t="shared" si="3"/>
        <v>4.1550868697890909E-2</v>
      </c>
      <c r="AL7" s="18">
        <f t="shared" si="3"/>
        <v>4.1550868697890909E-2</v>
      </c>
      <c r="AM7" s="18">
        <f t="shared" si="3"/>
        <v>4.1550868697890909E-2</v>
      </c>
      <c r="AN7" s="18">
        <f t="shared" si="3"/>
        <v>4.1550868697890909E-2</v>
      </c>
      <c r="AO7" s="18">
        <f t="shared" si="3"/>
        <v>4.1550868697890909E-2</v>
      </c>
      <c r="AP7" s="18">
        <f t="shared" si="3"/>
        <v>4.1550868697890909E-2</v>
      </c>
      <c r="AQ7" s="18">
        <f t="shared" si="3"/>
        <v>4.1550868697890909E-2</v>
      </c>
      <c r="AR7" s="18">
        <f t="shared" si="3"/>
        <v>4.1550868697890909E-2</v>
      </c>
      <c r="AS7" s="18">
        <f t="shared" si="3"/>
        <v>4.1550868697890909E-2</v>
      </c>
      <c r="AT7" s="18">
        <f t="shared" si="3"/>
        <v>4.1550868697890909E-2</v>
      </c>
      <c r="AU7" s="18">
        <f t="shared" si="3"/>
        <v>4.1550868697890909E-2</v>
      </c>
      <c r="AV7" s="18">
        <f t="shared" si="3"/>
        <v>4.1550868697890909E-2</v>
      </c>
      <c r="AW7" s="18">
        <f t="shared" si="3"/>
        <v>4.1550868697890909E-2</v>
      </c>
      <c r="AX7" s="18">
        <f t="shared" si="3"/>
        <v>4.1550868697890909E-2</v>
      </c>
      <c r="AY7" s="18">
        <f t="shared" si="3"/>
        <v>4.1550868697890909E-2</v>
      </c>
    </row>
    <row r="8" spans="1:51" x14ac:dyDescent="0.2">
      <c r="A8" s="7">
        <v>5</v>
      </c>
      <c r="B8" s="2">
        <v>4</v>
      </c>
      <c r="C8" s="17">
        <v>8.5539888492949828E-2</v>
      </c>
      <c r="D8" s="18">
        <f t="shared" ref="D8:AY8" si="4">C8</f>
        <v>8.5539888492949828E-2</v>
      </c>
      <c r="E8" s="18">
        <f t="shared" si="4"/>
        <v>8.5539888492949828E-2</v>
      </c>
      <c r="F8" s="18">
        <f t="shared" si="4"/>
        <v>8.5539888492949828E-2</v>
      </c>
      <c r="G8" s="18">
        <f t="shared" si="4"/>
        <v>8.5539888492949828E-2</v>
      </c>
      <c r="H8" s="18">
        <f t="shared" si="4"/>
        <v>8.5539888492949828E-2</v>
      </c>
      <c r="I8" s="18">
        <f t="shared" si="4"/>
        <v>8.5539888492949828E-2</v>
      </c>
      <c r="J8" s="18">
        <f t="shared" si="4"/>
        <v>8.5539888492949828E-2</v>
      </c>
      <c r="K8" s="18">
        <f t="shared" si="4"/>
        <v>8.5539888492949828E-2</v>
      </c>
      <c r="L8" s="18">
        <f t="shared" si="4"/>
        <v>8.5539888492949828E-2</v>
      </c>
      <c r="M8" s="18">
        <f t="shared" si="4"/>
        <v>8.5539888492949828E-2</v>
      </c>
      <c r="N8" s="18">
        <f t="shared" si="4"/>
        <v>8.5539888492949828E-2</v>
      </c>
      <c r="O8" s="18">
        <f t="shared" si="4"/>
        <v>8.5539888492949828E-2</v>
      </c>
      <c r="P8" s="18">
        <f t="shared" si="4"/>
        <v>8.5539888492949828E-2</v>
      </c>
      <c r="Q8" s="18">
        <f t="shared" si="4"/>
        <v>8.5539888492949828E-2</v>
      </c>
      <c r="R8" s="18">
        <f t="shared" si="4"/>
        <v>8.5539888492949828E-2</v>
      </c>
      <c r="S8" s="18">
        <f t="shared" si="4"/>
        <v>8.5539888492949828E-2</v>
      </c>
      <c r="T8" s="18">
        <f t="shared" si="4"/>
        <v>8.5539888492949828E-2</v>
      </c>
      <c r="U8" s="18">
        <f t="shared" si="4"/>
        <v>8.5539888492949828E-2</v>
      </c>
      <c r="V8" s="18">
        <f t="shared" si="4"/>
        <v>8.5539888492949828E-2</v>
      </c>
      <c r="W8" s="18">
        <f t="shared" si="4"/>
        <v>8.5539888492949828E-2</v>
      </c>
      <c r="X8" s="18">
        <f t="shared" si="4"/>
        <v>8.5539888492949828E-2</v>
      </c>
      <c r="Y8" s="18">
        <f t="shared" si="4"/>
        <v>8.5539888492949828E-2</v>
      </c>
      <c r="Z8" s="18">
        <f t="shared" si="4"/>
        <v>8.5539888492949828E-2</v>
      </c>
      <c r="AA8" s="18">
        <f t="shared" si="4"/>
        <v>8.5539888492949828E-2</v>
      </c>
      <c r="AB8" s="18">
        <f t="shared" si="4"/>
        <v>8.5539888492949828E-2</v>
      </c>
      <c r="AC8" s="18">
        <f t="shared" si="4"/>
        <v>8.5539888492949828E-2</v>
      </c>
      <c r="AD8" s="18">
        <f t="shared" si="4"/>
        <v>8.5539888492949828E-2</v>
      </c>
      <c r="AE8" s="18">
        <f t="shared" si="4"/>
        <v>8.5539888492949828E-2</v>
      </c>
      <c r="AF8" s="18">
        <f t="shared" si="4"/>
        <v>8.5539888492949828E-2</v>
      </c>
      <c r="AG8" s="18">
        <f t="shared" si="4"/>
        <v>8.5539888492949828E-2</v>
      </c>
      <c r="AH8" s="18">
        <f t="shared" si="4"/>
        <v>8.5539888492949828E-2</v>
      </c>
      <c r="AI8" s="18">
        <f t="shared" si="4"/>
        <v>8.5539888492949828E-2</v>
      </c>
      <c r="AJ8" s="18">
        <f t="shared" si="4"/>
        <v>8.5539888492949828E-2</v>
      </c>
      <c r="AK8" s="18">
        <f t="shared" si="4"/>
        <v>8.5539888492949828E-2</v>
      </c>
      <c r="AL8" s="18">
        <f t="shared" si="4"/>
        <v>8.5539888492949828E-2</v>
      </c>
      <c r="AM8" s="18">
        <f t="shared" si="4"/>
        <v>8.5539888492949828E-2</v>
      </c>
      <c r="AN8" s="18">
        <f t="shared" si="4"/>
        <v>8.5539888492949828E-2</v>
      </c>
      <c r="AO8" s="18">
        <f t="shared" si="4"/>
        <v>8.5539888492949828E-2</v>
      </c>
      <c r="AP8" s="18">
        <f t="shared" si="4"/>
        <v>8.5539888492949828E-2</v>
      </c>
      <c r="AQ8" s="18">
        <f t="shared" si="4"/>
        <v>8.5539888492949828E-2</v>
      </c>
      <c r="AR8" s="18">
        <f t="shared" si="4"/>
        <v>8.5539888492949828E-2</v>
      </c>
      <c r="AS8" s="18">
        <f t="shared" si="4"/>
        <v>8.5539888492949828E-2</v>
      </c>
      <c r="AT8" s="18">
        <f t="shared" si="4"/>
        <v>8.5539888492949828E-2</v>
      </c>
      <c r="AU8" s="18">
        <f t="shared" si="4"/>
        <v>8.5539888492949828E-2</v>
      </c>
      <c r="AV8" s="18">
        <f t="shared" si="4"/>
        <v>8.5539888492949828E-2</v>
      </c>
      <c r="AW8" s="18">
        <f t="shared" si="4"/>
        <v>8.5539888492949828E-2</v>
      </c>
      <c r="AX8" s="18">
        <f t="shared" si="4"/>
        <v>8.5539888492949828E-2</v>
      </c>
      <c r="AY8" s="18">
        <f t="shared" si="4"/>
        <v>8.5539888492949828E-2</v>
      </c>
    </row>
    <row r="9" spans="1:51" x14ac:dyDescent="0.2">
      <c r="A9" s="7">
        <v>6</v>
      </c>
      <c r="B9" s="2">
        <v>5</v>
      </c>
      <c r="C9" s="17">
        <v>5.6912925610816525E-2</v>
      </c>
      <c r="D9" s="18">
        <f t="shared" ref="D9:AY9" si="5">C9</f>
        <v>5.6912925610816525E-2</v>
      </c>
      <c r="E9" s="18">
        <f t="shared" si="5"/>
        <v>5.6912925610816525E-2</v>
      </c>
      <c r="F9" s="18">
        <f t="shared" si="5"/>
        <v>5.6912925610816525E-2</v>
      </c>
      <c r="G9" s="18">
        <f t="shared" si="5"/>
        <v>5.6912925610816525E-2</v>
      </c>
      <c r="H9" s="18">
        <f t="shared" si="5"/>
        <v>5.6912925610816525E-2</v>
      </c>
      <c r="I9" s="18">
        <f t="shared" si="5"/>
        <v>5.6912925610816525E-2</v>
      </c>
      <c r="J9" s="18">
        <f t="shared" si="5"/>
        <v>5.6912925610816525E-2</v>
      </c>
      <c r="K9" s="18">
        <f t="shared" si="5"/>
        <v>5.6912925610816525E-2</v>
      </c>
      <c r="L9" s="18">
        <f t="shared" si="5"/>
        <v>5.6912925610816525E-2</v>
      </c>
      <c r="M9" s="18">
        <f t="shared" si="5"/>
        <v>5.6912925610816525E-2</v>
      </c>
      <c r="N9" s="18">
        <f t="shared" si="5"/>
        <v>5.6912925610816525E-2</v>
      </c>
      <c r="O9" s="18">
        <f t="shared" si="5"/>
        <v>5.6912925610816525E-2</v>
      </c>
      <c r="P9" s="18">
        <f t="shared" si="5"/>
        <v>5.6912925610816525E-2</v>
      </c>
      <c r="Q9" s="18">
        <f t="shared" si="5"/>
        <v>5.6912925610816525E-2</v>
      </c>
      <c r="R9" s="18">
        <f t="shared" si="5"/>
        <v>5.6912925610816525E-2</v>
      </c>
      <c r="S9" s="18">
        <f t="shared" si="5"/>
        <v>5.6912925610816525E-2</v>
      </c>
      <c r="T9" s="18">
        <f t="shared" si="5"/>
        <v>5.6912925610816525E-2</v>
      </c>
      <c r="U9" s="18">
        <f t="shared" si="5"/>
        <v>5.6912925610816525E-2</v>
      </c>
      <c r="V9" s="18">
        <f t="shared" si="5"/>
        <v>5.6912925610816525E-2</v>
      </c>
      <c r="W9" s="18">
        <f t="shared" si="5"/>
        <v>5.6912925610816525E-2</v>
      </c>
      <c r="X9" s="18">
        <f t="shared" si="5"/>
        <v>5.6912925610816525E-2</v>
      </c>
      <c r="Y9" s="18">
        <f t="shared" si="5"/>
        <v>5.6912925610816525E-2</v>
      </c>
      <c r="Z9" s="18">
        <f t="shared" si="5"/>
        <v>5.6912925610816525E-2</v>
      </c>
      <c r="AA9" s="18">
        <f t="shared" si="5"/>
        <v>5.6912925610816525E-2</v>
      </c>
      <c r="AB9" s="18">
        <f t="shared" si="5"/>
        <v>5.6912925610816525E-2</v>
      </c>
      <c r="AC9" s="18">
        <f t="shared" si="5"/>
        <v>5.6912925610816525E-2</v>
      </c>
      <c r="AD9" s="18">
        <f t="shared" si="5"/>
        <v>5.6912925610816525E-2</v>
      </c>
      <c r="AE9" s="18">
        <f t="shared" si="5"/>
        <v>5.6912925610816525E-2</v>
      </c>
      <c r="AF9" s="18">
        <f t="shared" si="5"/>
        <v>5.6912925610816525E-2</v>
      </c>
      <c r="AG9" s="18">
        <f t="shared" si="5"/>
        <v>5.6912925610816525E-2</v>
      </c>
      <c r="AH9" s="18">
        <f t="shared" si="5"/>
        <v>5.6912925610816525E-2</v>
      </c>
      <c r="AI9" s="18">
        <f t="shared" si="5"/>
        <v>5.6912925610816525E-2</v>
      </c>
      <c r="AJ9" s="18">
        <f t="shared" si="5"/>
        <v>5.6912925610816525E-2</v>
      </c>
      <c r="AK9" s="18">
        <f t="shared" si="5"/>
        <v>5.6912925610816525E-2</v>
      </c>
      <c r="AL9" s="18">
        <f t="shared" si="5"/>
        <v>5.6912925610816525E-2</v>
      </c>
      <c r="AM9" s="18">
        <f t="shared" si="5"/>
        <v>5.6912925610816525E-2</v>
      </c>
      <c r="AN9" s="18">
        <f t="shared" si="5"/>
        <v>5.6912925610816525E-2</v>
      </c>
      <c r="AO9" s="18">
        <f t="shared" si="5"/>
        <v>5.6912925610816525E-2</v>
      </c>
      <c r="AP9" s="18">
        <f t="shared" si="5"/>
        <v>5.6912925610816525E-2</v>
      </c>
      <c r="AQ9" s="18">
        <f t="shared" si="5"/>
        <v>5.6912925610816525E-2</v>
      </c>
      <c r="AR9" s="18">
        <f t="shared" si="5"/>
        <v>5.6912925610816525E-2</v>
      </c>
      <c r="AS9" s="18">
        <f t="shared" si="5"/>
        <v>5.6912925610816525E-2</v>
      </c>
      <c r="AT9" s="18">
        <f t="shared" si="5"/>
        <v>5.6912925610816525E-2</v>
      </c>
      <c r="AU9" s="18">
        <f t="shared" si="5"/>
        <v>5.6912925610816525E-2</v>
      </c>
      <c r="AV9" s="18">
        <f t="shared" si="5"/>
        <v>5.6912925610816525E-2</v>
      </c>
      <c r="AW9" s="18">
        <f t="shared" si="5"/>
        <v>5.6912925610816525E-2</v>
      </c>
      <c r="AX9" s="18">
        <f t="shared" si="5"/>
        <v>5.6912925610816525E-2</v>
      </c>
      <c r="AY9" s="18">
        <f t="shared" si="5"/>
        <v>5.6912925610816525E-2</v>
      </c>
    </row>
    <row r="10" spans="1:51" x14ac:dyDescent="0.2">
      <c r="A10" s="7">
        <v>7</v>
      </c>
      <c r="B10" s="2">
        <v>6</v>
      </c>
      <c r="C10" s="17">
        <v>4.1516768682545904E-2</v>
      </c>
      <c r="D10" s="18">
        <f t="shared" ref="D10:AY10" si="6">C10</f>
        <v>4.1516768682545904E-2</v>
      </c>
      <c r="E10" s="18">
        <f t="shared" si="6"/>
        <v>4.1516768682545904E-2</v>
      </c>
      <c r="F10" s="18">
        <f t="shared" si="6"/>
        <v>4.1516768682545904E-2</v>
      </c>
      <c r="G10" s="18">
        <f t="shared" si="6"/>
        <v>4.1516768682545904E-2</v>
      </c>
      <c r="H10" s="18">
        <f t="shared" si="6"/>
        <v>4.1516768682545904E-2</v>
      </c>
      <c r="I10" s="18">
        <f t="shared" si="6"/>
        <v>4.1516768682545904E-2</v>
      </c>
      <c r="J10" s="18">
        <f t="shared" si="6"/>
        <v>4.1516768682545904E-2</v>
      </c>
      <c r="K10" s="18">
        <f t="shared" si="6"/>
        <v>4.1516768682545904E-2</v>
      </c>
      <c r="L10" s="18">
        <f t="shared" si="6"/>
        <v>4.1516768682545904E-2</v>
      </c>
      <c r="M10" s="18">
        <f t="shared" si="6"/>
        <v>4.1516768682545904E-2</v>
      </c>
      <c r="N10" s="18">
        <f t="shared" si="6"/>
        <v>4.1516768682545904E-2</v>
      </c>
      <c r="O10" s="18">
        <f t="shared" si="6"/>
        <v>4.1516768682545904E-2</v>
      </c>
      <c r="P10" s="18">
        <f t="shared" si="6"/>
        <v>4.1516768682545904E-2</v>
      </c>
      <c r="Q10" s="18">
        <f t="shared" si="6"/>
        <v>4.1516768682545904E-2</v>
      </c>
      <c r="R10" s="18">
        <f t="shared" si="6"/>
        <v>4.1516768682545904E-2</v>
      </c>
      <c r="S10" s="18">
        <f t="shared" si="6"/>
        <v>4.1516768682545904E-2</v>
      </c>
      <c r="T10" s="18">
        <f t="shared" si="6"/>
        <v>4.1516768682545904E-2</v>
      </c>
      <c r="U10" s="18">
        <f t="shared" si="6"/>
        <v>4.1516768682545904E-2</v>
      </c>
      <c r="V10" s="18">
        <f t="shared" si="6"/>
        <v>4.1516768682545904E-2</v>
      </c>
      <c r="W10" s="18">
        <f t="shared" si="6"/>
        <v>4.1516768682545904E-2</v>
      </c>
      <c r="X10" s="18">
        <f t="shared" si="6"/>
        <v>4.1516768682545904E-2</v>
      </c>
      <c r="Y10" s="18">
        <f t="shared" si="6"/>
        <v>4.1516768682545904E-2</v>
      </c>
      <c r="Z10" s="18">
        <f t="shared" si="6"/>
        <v>4.1516768682545904E-2</v>
      </c>
      <c r="AA10" s="18">
        <f t="shared" si="6"/>
        <v>4.1516768682545904E-2</v>
      </c>
      <c r="AB10" s="18">
        <f t="shared" si="6"/>
        <v>4.1516768682545904E-2</v>
      </c>
      <c r="AC10" s="18">
        <f t="shared" si="6"/>
        <v>4.1516768682545904E-2</v>
      </c>
      <c r="AD10" s="18">
        <f t="shared" si="6"/>
        <v>4.1516768682545904E-2</v>
      </c>
      <c r="AE10" s="18">
        <f t="shared" si="6"/>
        <v>4.1516768682545904E-2</v>
      </c>
      <c r="AF10" s="18">
        <f t="shared" si="6"/>
        <v>4.1516768682545904E-2</v>
      </c>
      <c r="AG10" s="18">
        <f t="shared" si="6"/>
        <v>4.1516768682545904E-2</v>
      </c>
      <c r="AH10" s="18">
        <f t="shared" si="6"/>
        <v>4.1516768682545904E-2</v>
      </c>
      <c r="AI10" s="18">
        <f t="shared" si="6"/>
        <v>4.1516768682545904E-2</v>
      </c>
      <c r="AJ10" s="18">
        <f t="shared" si="6"/>
        <v>4.1516768682545904E-2</v>
      </c>
      <c r="AK10" s="18">
        <f t="shared" si="6"/>
        <v>4.1516768682545904E-2</v>
      </c>
      <c r="AL10" s="18">
        <f t="shared" si="6"/>
        <v>4.1516768682545904E-2</v>
      </c>
      <c r="AM10" s="18">
        <f t="shared" si="6"/>
        <v>4.1516768682545904E-2</v>
      </c>
      <c r="AN10" s="18">
        <f t="shared" si="6"/>
        <v>4.1516768682545904E-2</v>
      </c>
      <c r="AO10" s="18">
        <f t="shared" si="6"/>
        <v>4.1516768682545904E-2</v>
      </c>
      <c r="AP10" s="18">
        <f t="shared" si="6"/>
        <v>4.1516768682545904E-2</v>
      </c>
      <c r="AQ10" s="18">
        <f t="shared" si="6"/>
        <v>4.1516768682545904E-2</v>
      </c>
      <c r="AR10" s="18">
        <f t="shared" si="6"/>
        <v>4.1516768682545904E-2</v>
      </c>
      <c r="AS10" s="18">
        <f t="shared" si="6"/>
        <v>4.1516768682545904E-2</v>
      </c>
      <c r="AT10" s="18">
        <f t="shared" si="6"/>
        <v>4.1516768682545904E-2</v>
      </c>
      <c r="AU10" s="18">
        <f t="shared" si="6"/>
        <v>4.1516768682545904E-2</v>
      </c>
      <c r="AV10" s="18">
        <f t="shared" si="6"/>
        <v>4.1516768682545904E-2</v>
      </c>
      <c r="AW10" s="18">
        <f t="shared" si="6"/>
        <v>4.1516768682545904E-2</v>
      </c>
      <c r="AX10" s="18">
        <f t="shared" si="6"/>
        <v>4.1516768682545904E-2</v>
      </c>
      <c r="AY10" s="18">
        <f t="shared" si="6"/>
        <v>4.1516768682545904E-2</v>
      </c>
    </row>
    <row r="11" spans="1:51" x14ac:dyDescent="0.2">
      <c r="A11" s="7">
        <v>8</v>
      </c>
      <c r="B11" s="2">
        <v>7</v>
      </c>
      <c r="C11" s="17">
        <v>0.16374827368672315</v>
      </c>
      <c r="D11" s="18">
        <f t="shared" ref="D11:AY11" si="7">C11</f>
        <v>0.16374827368672315</v>
      </c>
      <c r="E11" s="18">
        <f t="shared" si="7"/>
        <v>0.16374827368672315</v>
      </c>
      <c r="F11" s="18">
        <f t="shared" si="7"/>
        <v>0.16374827368672315</v>
      </c>
      <c r="G11" s="18">
        <f t="shared" si="7"/>
        <v>0.16374827368672315</v>
      </c>
      <c r="H11" s="18">
        <f t="shared" si="7"/>
        <v>0.16374827368672315</v>
      </c>
      <c r="I11" s="18">
        <f t="shared" si="7"/>
        <v>0.16374827368672315</v>
      </c>
      <c r="J11" s="18">
        <f t="shared" si="7"/>
        <v>0.16374827368672315</v>
      </c>
      <c r="K11" s="18">
        <f t="shared" si="7"/>
        <v>0.16374827368672315</v>
      </c>
      <c r="L11" s="18">
        <f t="shared" si="7"/>
        <v>0.16374827368672315</v>
      </c>
      <c r="M11" s="18">
        <f t="shared" si="7"/>
        <v>0.16374827368672315</v>
      </c>
      <c r="N11" s="18">
        <f t="shared" si="7"/>
        <v>0.16374827368672315</v>
      </c>
      <c r="O11" s="18">
        <f t="shared" si="7"/>
        <v>0.16374827368672315</v>
      </c>
      <c r="P11" s="18">
        <f t="shared" si="7"/>
        <v>0.16374827368672315</v>
      </c>
      <c r="Q11" s="18">
        <f t="shared" si="7"/>
        <v>0.16374827368672315</v>
      </c>
      <c r="R11" s="18">
        <f t="shared" si="7"/>
        <v>0.16374827368672315</v>
      </c>
      <c r="S11" s="18">
        <f t="shared" si="7"/>
        <v>0.16374827368672315</v>
      </c>
      <c r="T11" s="18">
        <f t="shared" si="7"/>
        <v>0.16374827368672315</v>
      </c>
      <c r="U11" s="18">
        <f t="shared" si="7"/>
        <v>0.16374827368672315</v>
      </c>
      <c r="V11" s="18">
        <f t="shared" si="7"/>
        <v>0.16374827368672315</v>
      </c>
      <c r="W11" s="18">
        <f t="shared" si="7"/>
        <v>0.16374827368672315</v>
      </c>
      <c r="X11" s="18">
        <f t="shared" si="7"/>
        <v>0.16374827368672315</v>
      </c>
      <c r="Y11" s="18">
        <f t="shared" si="7"/>
        <v>0.16374827368672315</v>
      </c>
      <c r="Z11" s="18">
        <f t="shared" si="7"/>
        <v>0.16374827368672315</v>
      </c>
      <c r="AA11" s="18">
        <f t="shared" si="7"/>
        <v>0.16374827368672315</v>
      </c>
      <c r="AB11" s="18">
        <f t="shared" si="7"/>
        <v>0.16374827368672315</v>
      </c>
      <c r="AC11" s="18">
        <f t="shared" si="7"/>
        <v>0.16374827368672315</v>
      </c>
      <c r="AD11" s="18">
        <f t="shared" si="7"/>
        <v>0.16374827368672315</v>
      </c>
      <c r="AE11" s="18">
        <f t="shared" si="7"/>
        <v>0.16374827368672315</v>
      </c>
      <c r="AF11" s="18">
        <f t="shared" si="7"/>
        <v>0.16374827368672315</v>
      </c>
      <c r="AG11" s="18">
        <f t="shared" si="7"/>
        <v>0.16374827368672315</v>
      </c>
      <c r="AH11" s="18">
        <f t="shared" si="7"/>
        <v>0.16374827368672315</v>
      </c>
      <c r="AI11" s="18">
        <f t="shared" si="7"/>
        <v>0.16374827368672315</v>
      </c>
      <c r="AJ11" s="18">
        <f t="shared" si="7"/>
        <v>0.16374827368672315</v>
      </c>
      <c r="AK11" s="18">
        <f t="shared" si="7"/>
        <v>0.16374827368672315</v>
      </c>
      <c r="AL11" s="18">
        <f t="shared" si="7"/>
        <v>0.16374827368672315</v>
      </c>
      <c r="AM11" s="18">
        <f t="shared" si="7"/>
        <v>0.16374827368672315</v>
      </c>
      <c r="AN11" s="18">
        <f t="shared" si="7"/>
        <v>0.16374827368672315</v>
      </c>
      <c r="AO11" s="18">
        <f t="shared" si="7"/>
        <v>0.16374827368672315</v>
      </c>
      <c r="AP11" s="18">
        <f t="shared" si="7"/>
        <v>0.16374827368672315</v>
      </c>
      <c r="AQ11" s="18">
        <f t="shared" si="7"/>
        <v>0.16374827368672315</v>
      </c>
      <c r="AR11" s="18">
        <f t="shared" si="7"/>
        <v>0.16374827368672315</v>
      </c>
      <c r="AS11" s="18">
        <f t="shared" si="7"/>
        <v>0.16374827368672315</v>
      </c>
      <c r="AT11" s="18">
        <f t="shared" si="7"/>
        <v>0.16374827368672315</v>
      </c>
      <c r="AU11" s="18">
        <f t="shared" si="7"/>
        <v>0.16374827368672315</v>
      </c>
      <c r="AV11" s="18">
        <f t="shared" si="7"/>
        <v>0.16374827368672315</v>
      </c>
      <c r="AW11" s="18">
        <f t="shared" si="7"/>
        <v>0.16374827368672315</v>
      </c>
      <c r="AX11" s="18">
        <f t="shared" si="7"/>
        <v>0.16374827368672315</v>
      </c>
      <c r="AY11" s="18">
        <f t="shared" si="7"/>
        <v>0.16374827368672315</v>
      </c>
    </row>
    <row r="12" spans="1:51" x14ac:dyDescent="0.2">
      <c r="A12" s="7">
        <v>9</v>
      </c>
      <c r="B12" s="2">
        <v>8</v>
      </c>
      <c r="C12" s="17">
        <v>6.7040630168283571E-2</v>
      </c>
      <c r="D12" s="18">
        <f t="shared" ref="D12:AY12" si="8">C12</f>
        <v>6.7040630168283571E-2</v>
      </c>
      <c r="E12" s="18">
        <f t="shared" si="8"/>
        <v>6.7040630168283571E-2</v>
      </c>
      <c r="F12" s="18">
        <f t="shared" si="8"/>
        <v>6.7040630168283571E-2</v>
      </c>
      <c r="G12" s="18">
        <f t="shared" si="8"/>
        <v>6.7040630168283571E-2</v>
      </c>
      <c r="H12" s="18">
        <f t="shared" si="8"/>
        <v>6.7040630168283571E-2</v>
      </c>
      <c r="I12" s="18">
        <f t="shared" si="8"/>
        <v>6.7040630168283571E-2</v>
      </c>
      <c r="J12" s="18">
        <f t="shared" si="8"/>
        <v>6.7040630168283571E-2</v>
      </c>
      <c r="K12" s="18">
        <f t="shared" si="8"/>
        <v>6.7040630168283571E-2</v>
      </c>
      <c r="L12" s="18">
        <f t="shared" si="8"/>
        <v>6.7040630168283571E-2</v>
      </c>
      <c r="M12" s="18">
        <f t="shared" si="8"/>
        <v>6.7040630168283571E-2</v>
      </c>
      <c r="N12" s="18">
        <f t="shared" si="8"/>
        <v>6.7040630168283571E-2</v>
      </c>
      <c r="O12" s="18">
        <f t="shared" si="8"/>
        <v>6.7040630168283571E-2</v>
      </c>
      <c r="P12" s="18">
        <f t="shared" si="8"/>
        <v>6.7040630168283571E-2</v>
      </c>
      <c r="Q12" s="18">
        <f t="shared" si="8"/>
        <v>6.7040630168283571E-2</v>
      </c>
      <c r="R12" s="18">
        <f t="shared" si="8"/>
        <v>6.7040630168283571E-2</v>
      </c>
      <c r="S12" s="18">
        <f t="shared" si="8"/>
        <v>6.7040630168283571E-2</v>
      </c>
      <c r="T12" s="18">
        <f t="shared" si="8"/>
        <v>6.7040630168283571E-2</v>
      </c>
      <c r="U12" s="18">
        <f t="shared" si="8"/>
        <v>6.7040630168283571E-2</v>
      </c>
      <c r="V12" s="18">
        <f t="shared" si="8"/>
        <v>6.7040630168283571E-2</v>
      </c>
      <c r="W12" s="18">
        <f t="shared" si="8"/>
        <v>6.7040630168283571E-2</v>
      </c>
      <c r="X12" s="18">
        <f t="shared" si="8"/>
        <v>6.7040630168283571E-2</v>
      </c>
      <c r="Y12" s="18">
        <f t="shared" si="8"/>
        <v>6.7040630168283571E-2</v>
      </c>
      <c r="Z12" s="18">
        <f t="shared" si="8"/>
        <v>6.7040630168283571E-2</v>
      </c>
      <c r="AA12" s="18">
        <f t="shared" si="8"/>
        <v>6.7040630168283571E-2</v>
      </c>
      <c r="AB12" s="18">
        <f t="shared" si="8"/>
        <v>6.7040630168283571E-2</v>
      </c>
      <c r="AC12" s="18">
        <f t="shared" si="8"/>
        <v>6.7040630168283571E-2</v>
      </c>
      <c r="AD12" s="18">
        <f t="shared" si="8"/>
        <v>6.7040630168283571E-2</v>
      </c>
      <c r="AE12" s="18">
        <f t="shared" si="8"/>
        <v>6.7040630168283571E-2</v>
      </c>
      <c r="AF12" s="18">
        <f t="shared" si="8"/>
        <v>6.7040630168283571E-2</v>
      </c>
      <c r="AG12" s="18">
        <f t="shared" si="8"/>
        <v>6.7040630168283571E-2</v>
      </c>
      <c r="AH12" s="18">
        <f t="shared" si="8"/>
        <v>6.7040630168283571E-2</v>
      </c>
      <c r="AI12" s="18">
        <f t="shared" si="8"/>
        <v>6.7040630168283571E-2</v>
      </c>
      <c r="AJ12" s="18">
        <f t="shared" si="8"/>
        <v>6.7040630168283571E-2</v>
      </c>
      <c r="AK12" s="18">
        <f t="shared" si="8"/>
        <v>6.7040630168283571E-2</v>
      </c>
      <c r="AL12" s="18">
        <f t="shared" si="8"/>
        <v>6.7040630168283571E-2</v>
      </c>
      <c r="AM12" s="18">
        <f t="shared" si="8"/>
        <v>6.7040630168283571E-2</v>
      </c>
      <c r="AN12" s="18">
        <f t="shared" si="8"/>
        <v>6.7040630168283571E-2</v>
      </c>
      <c r="AO12" s="18">
        <f t="shared" si="8"/>
        <v>6.7040630168283571E-2</v>
      </c>
      <c r="AP12" s="18">
        <f t="shared" si="8"/>
        <v>6.7040630168283571E-2</v>
      </c>
      <c r="AQ12" s="18">
        <f t="shared" si="8"/>
        <v>6.7040630168283571E-2</v>
      </c>
      <c r="AR12" s="18">
        <f t="shared" si="8"/>
        <v>6.7040630168283571E-2</v>
      </c>
      <c r="AS12" s="18">
        <f t="shared" si="8"/>
        <v>6.7040630168283571E-2</v>
      </c>
      <c r="AT12" s="18">
        <f t="shared" si="8"/>
        <v>6.7040630168283571E-2</v>
      </c>
      <c r="AU12" s="18">
        <f t="shared" si="8"/>
        <v>6.7040630168283571E-2</v>
      </c>
      <c r="AV12" s="18">
        <f t="shared" si="8"/>
        <v>6.7040630168283571E-2</v>
      </c>
      <c r="AW12" s="18">
        <f t="shared" si="8"/>
        <v>6.7040630168283571E-2</v>
      </c>
      <c r="AX12" s="18">
        <f t="shared" si="8"/>
        <v>6.7040630168283571E-2</v>
      </c>
      <c r="AY12" s="18">
        <f t="shared" si="8"/>
        <v>6.7040630168283571E-2</v>
      </c>
    </row>
    <row r="13" spans="1:51" x14ac:dyDescent="0.2">
      <c r="A13" s="7">
        <v>10</v>
      </c>
      <c r="B13" s="2">
        <v>9</v>
      </c>
      <c r="C13" s="17">
        <v>6.0578677260404765E-2</v>
      </c>
      <c r="D13" s="18">
        <f t="shared" ref="D13:AY13" si="9">C13</f>
        <v>6.0578677260404765E-2</v>
      </c>
      <c r="E13" s="18">
        <f t="shared" si="9"/>
        <v>6.0578677260404765E-2</v>
      </c>
      <c r="F13" s="18">
        <f t="shared" si="9"/>
        <v>6.0578677260404765E-2</v>
      </c>
      <c r="G13" s="18">
        <f t="shared" si="9"/>
        <v>6.0578677260404765E-2</v>
      </c>
      <c r="H13" s="18">
        <f t="shared" si="9"/>
        <v>6.0578677260404765E-2</v>
      </c>
      <c r="I13" s="18">
        <f t="shared" si="9"/>
        <v>6.0578677260404765E-2</v>
      </c>
      <c r="J13" s="18">
        <f t="shared" si="9"/>
        <v>6.0578677260404765E-2</v>
      </c>
      <c r="K13" s="18">
        <f t="shared" si="9"/>
        <v>6.0578677260404765E-2</v>
      </c>
      <c r="L13" s="18">
        <f t="shared" si="9"/>
        <v>6.0578677260404765E-2</v>
      </c>
      <c r="M13" s="18">
        <f t="shared" si="9"/>
        <v>6.0578677260404765E-2</v>
      </c>
      <c r="N13" s="18">
        <f t="shared" si="9"/>
        <v>6.0578677260404765E-2</v>
      </c>
      <c r="O13" s="18">
        <f t="shared" si="9"/>
        <v>6.0578677260404765E-2</v>
      </c>
      <c r="P13" s="18">
        <f t="shared" si="9"/>
        <v>6.0578677260404765E-2</v>
      </c>
      <c r="Q13" s="18">
        <f t="shared" si="9"/>
        <v>6.0578677260404765E-2</v>
      </c>
      <c r="R13" s="18">
        <f t="shared" si="9"/>
        <v>6.0578677260404765E-2</v>
      </c>
      <c r="S13" s="18">
        <f t="shared" si="9"/>
        <v>6.0578677260404765E-2</v>
      </c>
      <c r="T13" s="18">
        <f t="shared" si="9"/>
        <v>6.0578677260404765E-2</v>
      </c>
      <c r="U13" s="18">
        <f t="shared" si="9"/>
        <v>6.0578677260404765E-2</v>
      </c>
      <c r="V13" s="18">
        <f t="shared" si="9"/>
        <v>6.0578677260404765E-2</v>
      </c>
      <c r="W13" s="18">
        <f t="shared" si="9"/>
        <v>6.0578677260404765E-2</v>
      </c>
      <c r="X13" s="18">
        <f t="shared" si="9"/>
        <v>6.0578677260404765E-2</v>
      </c>
      <c r="Y13" s="18">
        <f t="shared" si="9"/>
        <v>6.0578677260404765E-2</v>
      </c>
      <c r="Z13" s="18">
        <f t="shared" si="9"/>
        <v>6.0578677260404765E-2</v>
      </c>
      <c r="AA13" s="18">
        <f t="shared" si="9"/>
        <v>6.0578677260404765E-2</v>
      </c>
      <c r="AB13" s="18">
        <f t="shared" si="9"/>
        <v>6.0578677260404765E-2</v>
      </c>
      <c r="AC13" s="18">
        <f t="shared" si="9"/>
        <v>6.0578677260404765E-2</v>
      </c>
      <c r="AD13" s="18">
        <f t="shared" si="9"/>
        <v>6.0578677260404765E-2</v>
      </c>
      <c r="AE13" s="18">
        <f t="shared" si="9"/>
        <v>6.0578677260404765E-2</v>
      </c>
      <c r="AF13" s="18">
        <f t="shared" si="9"/>
        <v>6.0578677260404765E-2</v>
      </c>
      <c r="AG13" s="18">
        <f t="shared" si="9"/>
        <v>6.0578677260404765E-2</v>
      </c>
      <c r="AH13" s="18">
        <f t="shared" si="9"/>
        <v>6.0578677260404765E-2</v>
      </c>
      <c r="AI13" s="18">
        <f t="shared" si="9"/>
        <v>6.0578677260404765E-2</v>
      </c>
      <c r="AJ13" s="18">
        <f t="shared" si="9"/>
        <v>6.0578677260404765E-2</v>
      </c>
      <c r="AK13" s="18">
        <f t="shared" si="9"/>
        <v>6.0578677260404765E-2</v>
      </c>
      <c r="AL13" s="18">
        <f t="shared" si="9"/>
        <v>6.0578677260404765E-2</v>
      </c>
      <c r="AM13" s="18">
        <f t="shared" si="9"/>
        <v>6.0578677260404765E-2</v>
      </c>
      <c r="AN13" s="18">
        <f t="shared" si="9"/>
        <v>6.0578677260404765E-2</v>
      </c>
      <c r="AO13" s="18">
        <f t="shared" si="9"/>
        <v>6.0578677260404765E-2</v>
      </c>
      <c r="AP13" s="18">
        <f t="shared" si="9"/>
        <v>6.0578677260404765E-2</v>
      </c>
      <c r="AQ13" s="18">
        <f t="shared" si="9"/>
        <v>6.0578677260404765E-2</v>
      </c>
      <c r="AR13" s="18">
        <f t="shared" si="9"/>
        <v>6.0578677260404765E-2</v>
      </c>
      <c r="AS13" s="18">
        <f t="shared" si="9"/>
        <v>6.0578677260404765E-2</v>
      </c>
      <c r="AT13" s="18">
        <f t="shared" si="9"/>
        <v>6.0578677260404765E-2</v>
      </c>
      <c r="AU13" s="18">
        <f t="shared" si="9"/>
        <v>6.0578677260404765E-2</v>
      </c>
      <c r="AV13" s="18">
        <f t="shared" si="9"/>
        <v>6.0578677260404765E-2</v>
      </c>
      <c r="AW13" s="18">
        <f t="shared" si="9"/>
        <v>6.0578677260404765E-2</v>
      </c>
      <c r="AX13" s="18">
        <f t="shared" si="9"/>
        <v>6.0578677260404765E-2</v>
      </c>
      <c r="AY13" s="18">
        <f t="shared" si="9"/>
        <v>6.0578677260404765E-2</v>
      </c>
    </row>
    <row r="14" spans="1:51" x14ac:dyDescent="0.2">
      <c r="A14" s="7">
        <v>11</v>
      </c>
      <c r="B14" s="2">
        <v>10</v>
      </c>
      <c r="C14" s="17">
        <v>7.3110432899694794E-2</v>
      </c>
      <c r="D14" s="18">
        <f t="shared" ref="D14:AY14" si="10">C14</f>
        <v>7.3110432899694794E-2</v>
      </c>
      <c r="E14" s="18">
        <f t="shared" si="10"/>
        <v>7.3110432899694794E-2</v>
      </c>
      <c r="F14" s="18">
        <f t="shared" si="10"/>
        <v>7.3110432899694794E-2</v>
      </c>
      <c r="G14" s="18">
        <f t="shared" si="10"/>
        <v>7.3110432899694794E-2</v>
      </c>
      <c r="H14" s="18">
        <f t="shared" si="10"/>
        <v>7.3110432899694794E-2</v>
      </c>
      <c r="I14" s="18">
        <f t="shared" si="10"/>
        <v>7.3110432899694794E-2</v>
      </c>
      <c r="J14" s="18">
        <f t="shared" si="10"/>
        <v>7.3110432899694794E-2</v>
      </c>
      <c r="K14" s="18">
        <f t="shared" si="10"/>
        <v>7.3110432899694794E-2</v>
      </c>
      <c r="L14" s="18">
        <f t="shared" si="10"/>
        <v>7.3110432899694794E-2</v>
      </c>
      <c r="M14" s="18">
        <f t="shared" si="10"/>
        <v>7.3110432899694794E-2</v>
      </c>
      <c r="N14" s="18">
        <f t="shared" si="10"/>
        <v>7.3110432899694794E-2</v>
      </c>
      <c r="O14" s="18">
        <f t="shared" si="10"/>
        <v>7.3110432899694794E-2</v>
      </c>
      <c r="P14" s="18">
        <f t="shared" si="10"/>
        <v>7.3110432899694794E-2</v>
      </c>
      <c r="Q14" s="18">
        <f t="shared" si="10"/>
        <v>7.3110432899694794E-2</v>
      </c>
      <c r="R14" s="18">
        <f t="shared" si="10"/>
        <v>7.3110432899694794E-2</v>
      </c>
      <c r="S14" s="18">
        <f t="shared" si="10"/>
        <v>7.3110432899694794E-2</v>
      </c>
      <c r="T14" s="18">
        <f t="shared" si="10"/>
        <v>7.3110432899694794E-2</v>
      </c>
      <c r="U14" s="18">
        <f t="shared" si="10"/>
        <v>7.3110432899694794E-2</v>
      </c>
      <c r="V14" s="18">
        <f t="shared" si="10"/>
        <v>7.3110432899694794E-2</v>
      </c>
      <c r="W14" s="18">
        <f t="shared" si="10"/>
        <v>7.3110432899694794E-2</v>
      </c>
      <c r="X14" s="18">
        <f t="shared" si="10"/>
        <v>7.3110432899694794E-2</v>
      </c>
      <c r="Y14" s="18">
        <f t="shared" si="10"/>
        <v>7.3110432899694794E-2</v>
      </c>
      <c r="Z14" s="18">
        <f t="shared" si="10"/>
        <v>7.3110432899694794E-2</v>
      </c>
      <c r="AA14" s="18">
        <f t="shared" si="10"/>
        <v>7.3110432899694794E-2</v>
      </c>
      <c r="AB14" s="18">
        <f t="shared" si="10"/>
        <v>7.3110432899694794E-2</v>
      </c>
      <c r="AC14" s="18">
        <f t="shared" si="10"/>
        <v>7.3110432899694794E-2</v>
      </c>
      <c r="AD14" s="18">
        <f t="shared" si="10"/>
        <v>7.3110432899694794E-2</v>
      </c>
      <c r="AE14" s="18">
        <f t="shared" si="10"/>
        <v>7.3110432899694794E-2</v>
      </c>
      <c r="AF14" s="18">
        <f t="shared" si="10"/>
        <v>7.3110432899694794E-2</v>
      </c>
      <c r="AG14" s="18">
        <f t="shared" si="10"/>
        <v>7.3110432899694794E-2</v>
      </c>
      <c r="AH14" s="18">
        <f t="shared" si="10"/>
        <v>7.3110432899694794E-2</v>
      </c>
      <c r="AI14" s="18">
        <f t="shared" si="10"/>
        <v>7.3110432899694794E-2</v>
      </c>
      <c r="AJ14" s="18">
        <f t="shared" si="10"/>
        <v>7.3110432899694794E-2</v>
      </c>
      <c r="AK14" s="18">
        <f t="shared" si="10"/>
        <v>7.3110432899694794E-2</v>
      </c>
      <c r="AL14" s="18">
        <f t="shared" si="10"/>
        <v>7.3110432899694794E-2</v>
      </c>
      <c r="AM14" s="18">
        <f t="shared" si="10"/>
        <v>7.3110432899694794E-2</v>
      </c>
      <c r="AN14" s="18">
        <f t="shared" si="10"/>
        <v>7.3110432899694794E-2</v>
      </c>
      <c r="AO14" s="18">
        <f t="shared" si="10"/>
        <v>7.3110432899694794E-2</v>
      </c>
      <c r="AP14" s="18">
        <f t="shared" si="10"/>
        <v>7.3110432899694794E-2</v>
      </c>
      <c r="AQ14" s="18">
        <f t="shared" si="10"/>
        <v>7.3110432899694794E-2</v>
      </c>
      <c r="AR14" s="18">
        <f t="shared" si="10"/>
        <v>7.3110432899694794E-2</v>
      </c>
      <c r="AS14" s="18">
        <f t="shared" si="10"/>
        <v>7.3110432899694794E-2</v>
      </c>
      <c r="AT14" s="18">
        <f t="shared" si="10"/>
        <v>7.3110432899694794E-2</v>
      </c>
      <c r="AU14" s="18">
        <f t="shared" si="10"/>
        <v>7.3110432899694794E-2</v>
      </c>
      <c r="AV14" s="18">
        <f t="shared" si="10"/>
        <v>7.3110432899694794E-2</v>
      </c>
      <c r="AW14" s="18">
        <f t="shared" si="10"/>
        <v>7.3110432899694794E-2</v>
      </c>
      <c r="AX14" s="18">
        <f t="shared" si="10"/>
        <v>7.3110432899694794E-2</v>
      </c>
      <c r="AY14" s="18">
        <f t="shared" si="10"/>
        <v>7.3110432899694794E-2</v>
      </c>
    </row>
    <row r="15" spans="1:51" x14ac:dyDescent="0.2">
      <c r="A15" s="7">
        <v>12</v>
      </c>
      <c r="B15" s="2">
        <v>11</v>
      </c>
      <c r="C15" s="17">
        <v>9.2138241462208642E-2</v>
      </c>
      <c r="D15" s="18">
        <f t="shared" ref="D15:AY15" si="11">C15</f>
        <v>9.2138241462208642E-2</v>
      </c>
      <c r="E15" s="18">
        <f t="shared" si="11"/>
        <v>9.2138241462208642E-2</v>
      </c>
      <c r="F15" s="18">
        <f t="shared" si="11"/>
        <v>9.2138241462208642E-2</v>
      </c>
      <c r="G15" s="18">
        <f t="shared" si="11"/>
        <v>9.2138241462208642E-2</v>
      </c>
      <c r="H15" s="18">
        <f t="shared" si="11"/>
        <v>9.2138241462208642E-2</v>
      </c>
      <c r="I15" s="18">
        <f t="shared" si="11"/>
        <v>9.2138241462208642E-2</v>
      </c>
      <c r="J15" s="18">
        <f t="shared" si="11"/>
        <v>9.2138241462208642E-2</v>
      </c>
      <c r="K15" s="18">
        <f t="shared" si="11"/>
        <v>9.2138241462208642E-2</v>
      </c>
      <c r="L15" s="18">
        <f t="shared" si="11"/>
        <v>9.2138241462208642E-2</v>
      </c>
      <c r="M15" s="18">
        <f t="shared" si="11"/>
        <v>9.2138241462208642E-2</v>
      </c>
      <c r="N15" s="18">
        <f t="shared" si="11"/>
        <v>9.2138241462208642E-2</v>
      </c>
      <c r="O15" s="18">
        <f t="shared" si="11"/>
        <v>9.2138241462208642E-2</v>
      </c>
      <c r="P15" s="18">
        <f t="shared" si="11"/>
        <v>9.2138241462208642E-2</v>
      </c>
      <c r="Q15" s="18">
        <f t="shared" si="11"/>
        <v>9.2138241462208642E-2</v>
      </c>
      <c r="R15" s="18">
        <f t="shared" si="11"/>
        <v>9.2138241462208642E-2</v>
      </c>
      <c r="S15" s="18">
        <f t="shared" si="11"/>
        <v>9.2138241462208642E-2</v>
      </c>
      <c r="T15" s="18">
        <f t="shared" si="11"/>
        <v>9.2138241462208642E-2</v>
      </c>
      <c r="U15" s="18">
        <f t="shared" si="11"/>
        <v>9.2138241462208642E-2</v>
      </c>
      <c r="V15" s="18">
        <f t="shared" si="11"/>
        <v>9.2138241462208642E-2</v>
      </c>
      <c r="W15" s="18">
        <f t="shared" si="11"/>
        <v>9.2138241462208642E-2</v>
      </c>
      <c r="X15" s="18">
        <f t="shared" si="11"/>
        <v>9.2138241462208642E-2</v>
      </c>
      <c r="Y15" s="18">
        <f t="shared" si="11"/>
        <v>9.2138241462208642E-2</v>
      </c>
      <c r="Z15" s="18">
        <f t="shared" si="11"/>
        <v>9.2138241462208642E-2</v>
      </c>
      <c r="AA15" s="18">
        <f t="shared" si="11"/>
        <v>9.2138241462208642E-2</v>
      </c>
      <c r="AB15" s="18">
        <f t="shared" si="11"/>
        <v>9.2138241462208642E-2</v>
      </c>
      <c r="AC15" s="18">
        <f t="shared" si="11"/>
        <v>9.2138241462208642E-2</v>
      </c>
      <c r="AD15" s="18">
        <f t="shared" si="11"/>
        <v>9.2138241462208642E-2</v>
      </c>
      <c r="AE15" s="18">
        <f t="shared" si="11"/>
        <v>9.2138241462208642E-2</v>
      </c>
      <c r="AF15" s="18">
        <f t="shared" si="11"/>
        <v>9.2138241462208642E-2</v>
      </c>
      <c r="AG15" s="18">
        <f t="shared" si="11"/>
        <v>9.2138241462208642E-2</v>
      </c>
      <c r="AH15" s="18">
        <f t="shared" si="11"/>
        <v>9.2138241462208642E-2</v>
      </c>
      <c r="AI15" s="18">
        <f t="shared" si="11"/>
        <v>9.2138241462208642E-2</v>
      </c>
      <c r="AJ15" s="18">
        <f t="shared" si="11"/>
        <v>9.2138241462208642E-2</v>
      </c>
      <c r="AK15" s="18">
        <f t="shared" si="11"/>
        <v>9.2138241462208642E-2</v>
      </c>
      <c r="AL15" s="18">
        <f t="shared" si="11"/>
        <v>9.2138241462208642E-2</v>
      </c>
      <c r="AM15" s="18">
        <f t="shared" si="11"/>
        <v>9.2138241462208642E-2</v>
      </c>
      <c r="AN15" s="18">
        <f t="shared" si="11"/>
        <v>9.2138241462208642E-2</v>
      </c>
      <c r="AO15" s="18">
        <f t="shared" si="11"/>
        <v>9.2138241462208642E-2</v>
      </c>
      <c r="AP15" s="18">
        <f t="shared" si="11"/>
        <v>9.2138241462208642E-2</v>
      </c>
      <c r="AQ15" s="18">
        <f t="shared" si="11"/>
        <v>9.2138241462208642E-2</v>
      </c>
      <c r="AR15" s="18">
        <f t="shared" si="11"/>
        <v>9.2138241462208642E-2</v>
      </c>
      <c r="AS15" s="18">
        <f t="shared" si="11"/>
        <v>9.2138241462208642E-2</v>
      </c>
      <c r="AT15" s="18">
        <f t="shared" si="11"/>
        <v>9.2138241462208642E-2</v>
      </c>
      <c r="AU15" s="18">
        <f t="shared" si="11"/>
        <v>9.2138241462208642E-2</v>
      </c>
      <c r="AV15" s="18">
        <f t="shared" si="11"/>
        <v>9.2138241462208642E-2</v>
      </c>
      <c r="AW15" s="18">
        <f t="shared" si="11"/>
        <v>9.2138241462208642E-2</v>
      </c>
      <c r="AX15" s="18">
        <f t="shared" si="11"/>
        <v>9.2138241462208642E-2</v>
      </c>
      <c r="AY15" s="18">
        <f t="shared" si="11"/>
        <v>9.2138241462208642E-2</v>
      </c>
    </row>
    <row r="16" spans="1:51" x14ac:dyDescent="0.2">
      <c r="A16" s="7">
        <v>13</v>
      </c>
      <c r="B16" s="2">
        <v>12</v>
      </c>
      <c r="C16" s="17">
        <v>0.16603297471483863</v>
      </c>
      <c r="D16" s="18">
        <f t="shared" ref="D16:AY16" si="12">C16</f>
        <v>0.16603297471483863</v>
      </c>
      <c r="E16" s="18">
        <f t="shared" si="12"/>
        <v>0.16603297471483863</v>
      </c>
      <c r="F16" s="18">
        <f t="shared" si="12"/>
        <v>0.16603297471483863</v>
      </c>
      <c r="G16" s="18">
        <f t="shared" si="12"/>
        <v>0.16603297471483863</v>
      </c>
      <c r="H16" s="18">
        <f t="shared" si="12"/>
        <v>0.16603297471483863</v>
      </c>
      <c r="I16" s="18">
        <f t="shared" si="12"/>
        <v>0.16603297471483863</v>
      </c>
      <c r="J16" s="18">
        <f t="shared" si="12"/>
        <v>0.16603297471483863</v>
      </c>
      <c r="K16" s="18">
        <f t="shared" si="12"/>
        <v>0.16603297471483863</v>
      </c>
      <c r="L16" s="18">
        <f t="shared" si="12"/>
        <v>0.16603297471483863</v>
      </c>
      <c r="M16" s="18">
        <f t="shared" si="12"/>
        <v>0.16603297471483863</v>
      </c>
      <c r="N16" s="18">
        <f t="shared" si="12"/>
        <v>0.16603297471483863</v>
      </c>
      <c r="O16" s="18">
        <f t="shared" si="12"/>
        <v>0.16603297471483863</v>
      </c>
      <c r="P16" s="18">
        <f t="shared" si="12"/>
        <v>0.16603297471483863</v>
      </c>
      <c r="Q16" s="18">
        <f t="shared" si="12"/>
        <v>0.16603297471483863</v>
      </c>
      <c r="R16" s="18">
        <f t="shared" si="12"/>
        <v>0.16603297471483863</v>
      </c>
      <c r="S16" s="18">
        <f t="shared" si="12"/>
        <v>0.16603297471483863</v>
      </c>
      <c r="T16" s="18">
        <f t="shared" si="12"/>
        <v>0.16603297471483863</v>
      </c>
      <c r="U16" s="18">
        <f t="shared" si="12"/>
        <v>0.16603297471483863</v>
      </c>
      <c r="V16" s="18">
        <f t="shared" si="12"/>
        <v>0.16603297471483863</v>
      </c>
      <c r="W16" s="18">
        <f t="shared" si="12"/>
        <v>0.16603297471483863</v>
      </c>
      <c r="X16" s="18">
        <f t="shared" si="12"/>
        <v>0.16603297471483863</v>
      </c>
      <c r="Y16" s="18">
        <f t="shared" si="12"/>
        <v>0.16603297471483863</v>
      </c>
      <c r="Z16" s="18">
        <f t="shared" si="12"/>
        <v>0.16603297471483863</v>
      </c>
      <c r="AA16" s="18">
        <f t="shared" si="12"/>
        <v>0.16603297471483863</v>
      </c>
      <c r="AB16" s="18">
        <f t="shared" si="12"/>
        <v>0.16603297471483863</v>
      </c>
      <c r="AC16" s="18">
        <f t="shared" si="12"/>
        <v>0.16603297471483863</v>
      </c>
      <c r="AD16" s="18">
        <f t="shared" si="12"/>
        <v>0.16603297471483863</v>
      </c>
      <c r="AE16" s="18">
        <f t="shared" si="12"/>
        <v>0.16603297471483863</v>
      </c>
      <c r="AF16" s="18">
        <f t="shared" si="12"/>
        <v>0.16603297471483863</v>
      </c>
      <c r="AG16" s="18">
        <f t="shared" si="12"/>
        <v>0.16603297471483863</v>
      </c>
      <c r="AH16" s="18">
        <f t="shared" si="12"/>
        <v>0.16603297471483863</v>
      </c>
      <c r="AI16" s="18">
        <f t="shared" si="12"/>
        <v>0.16603297471483863</v>
      </c>
      <c r="AJ16" s="18">
        <f t="shared" si="12"/>
        <v>0.16603297471483863</v>
      </c>
      <c r="AK16" s="18">
        <f t="shared" si="12"/>
        <v>0.16603297471483863</v>
      </c>
      <c r="AL16" s="18">
        <f t="shared" si="12"/>
        <v>0.16603297471483863</v>
      </c>
      <c r="AM16" s="18">
        <f t="shared" si="12"/>
        <v>0.16603297471483863</v>
      </c>
      <c r="AN16" s="18">
        <f t="shared" si="12"/>
        <v>0.16603297471483863</v>
      </c>
      <c r="AO16" s="18">
        <f t="shared" si="12"/>
        <v>0.16603297471483863</v>
      </c>
      <c r="AP16" s="18">
        <f t="shared" si="12"/>
        <v>0.16603297471483863</v>
      </c>
      <c r="AQ16" s="18">
        <f t="shared" si="12"/>
        <v>0.16603297471483863</v>
      </c>
      <c r="AR16" s="18">
        <f t="shared" si="12"/>
        <v>0.16603297471483863</v>
      </c>
      <c r="AS16" s="18">
        <f t="shared" si="12"/>
        <v>0.16603297471483863</v>
      </c>
      <c r="AT16" s="18">
        <f t="shared" si="12"/>
        <v>0.16603297471483863</v>
      </c>
      <c r="AU16" s="18">
        <f t="shared" si="12"/>
        <v>0.16603297471483863</v>
      </c>
      <c r="AV16" s="18">
        <f t="shared" si="12"/>
        <v>0.16603297471483863</v>
      </c>
      <c r="AW16" s="18">
        <f t="shared" si="12"/>
        <v>0.16603297471483863</v>
      </c>
      <c r="AX16" s="18">
        <f t="shared" si="12"/>
        <v>0.16603297471483863</v>
      </c>
      <c r="AY16" s="18">
        <f t="shared" si="12"/>
        <v>0.16603297471483863</v>
      </c>
    </row>
    <row r="17" spans="1:51" x14ac:dyDescent="0.2">
      <c r="A17" s="7">
        <v>14</v>
      </c>
      <c r="B17" s="2">
        <v>13</v>
      </c>
      <c r="C17" s="17">
        <v>4.4841520178684077E-2</v>
      </c>
      <c r="D17" s="18">
        <f t="shared" ref="D17:AY17" si="13">C17</f>
        <v>4.4841520178684077E-2</v>
      </c>
      <c r="E17" s="18">
        <f t="shared" si="13"/>
        <v>4.4841520178684077E-2</v>
      </c>
      <c r="F17" s="18">
        <f t="shared" si="13"/>
        <v>4.4841520178684077E-2</v>
      </c>
      <c r="G17" s="18">
        <f t="shared" si="13"/>
        <v>4.4841520178684077E-2</v>
      </c>
      <c r="H17" s="18">
        <f t="shared" si="13"/>
        <v>4.4841520178684077E-2</v>
      </c>
      <c r="I17" s="18">
        <f t="shared" si="13"/>
        <v>4.4841520178684077E-2</v>
      </c>
      <c r="J17" s="18">
        <f t="shared" si="13"/>
        <v>4.4841520178684077E-2</v>
      </c>
      <c r="K17" s="18">
        <f t="shared" si="13"/>
        <v>4.4841520178684077E-2</v>
      </c>
      <c r="L17" s="18">
        <f t="shared" si="13"/>
        <v>4.4841520178684077E-2</v>
      </c>
      <c r="M17" s="18">
        <f t="shared" si="13"/>
        <v>4.4841520178684077E-2</v>
      </c>
      <c r="N17" s="18">
        <f t="shared" si="13"/>
        <v>4.4841520178684077E-2</v>
      </c>
      <c r="O17" s="18">
        <f t="shared" si="13"/>
        <v>4.4841520178684077E-2</v>
      </c>
      <c r="P17" s="18">
        <f t="shared" si="13"/>
        <v>4.4841520178684077E-2</v>
      </c>
      <c r="Q17" s="18">
        <f t="shared" si="13"/>
        <v>4.4841520178684077E-2</v>
      </c>
      <c r="R17" s="18">
        <f t="shared" si="13"/>
        <v>4.4841520178684077E-2</v>
      </c>
      <c r="S17" s="18">
        <f t="shared" si="13"/>
        <v>4.4841520178684077E-2</v>
      </c>
      <c r="T17" s="18">
        <f t="shared" si="13"/>
        <v>4.4841520178684077E-2</v>
      </c>
      <c r="U17" s="18">
        <f t="shared" si="13"/>
        <v>4.4841520178684077E-2</v>
      </c>
      <c r="V17" s="18">
        <f t="shared" si="13"/>
        <v>4.4841520178684077E-2</v>
      </c>
      <c r="W17" s="18">
        <f t="shared" si="13"/>
        <v>4.4841520178684077E-2</v>
      </c>
      <c r="X17" s="18">
        <f t="shared" si="13"/>
        <v>4.4841520178684077E-2</v>
      </c>
      <c r="Y17" s="18">
        <f t="shared" si="13"/>
        <v>4.4841520178684077E-2</v>
      </c>
      <c r="Z17" s="18">
        <f t="shared" si="13"/>
        <v>4.4841520178684077E-2</v>
      </c>
      <c r="AA17" s="18">
        <f t="shared" si="13"/>
        <v>4.4841520178684077E-2</v>
      </c>
      <c r="AB17" s="18">
        <f t="shared" si="13"/>
        <v>4.4841520178684077E-2</v>
      </c>
      <c r="AC17" s="18">
        <f t="shared" si="13"/>
        <v>4.4841520178684077E-2</v>
      </c>
      <c r="AD17" s="18">
        <f t="shared" si="13"/>
        <v>4.4841520178684077E-2</v>
      </c>
      <c r="AE17" s="18">
        <f t="shared" si="13"/>
        <v>4.4841520178684077E-2</v>
      </c>
      <c r="AF17" s="18">
        <f t="shared" si="13"/>
        <v>4.4841520178684077E-2</v>
      </c>
      <c r="AG17" s="18">
        <f t="shared" si="13"/>
        <v>4.4841520178684077E-2</v>
      </c>
      <c r="AH17" s="18">
        <f t="shared" si="13"/>
        <v>4.4841520178684077E-2</v>
      </c>
      <c r="AI17" s="18">
        <f t="shared" si="13"/>
        <v>4.4841520178684077E-2</v>
      </c>
      <c r="AJ17" s="18">
        <f t="shared" si="13"/>
        <v>4.4841520178684077E-2</v>
      </c>
      <c r="AK17" s="18">
        <f t="shared" si="13"/>
        <v>4.4841520178684077E-2</v>
      </c>
      <c r="AL17" s="18">
        <f t="shared" si="13"/>
        <v>4.4841520178684077E-2</v>
      </c>
      <c r="AM17" s="18">
        <f t="shared" si="13"/>
        <v>4.4841520178684077E-2</v>
      </c>
      <c r="AN17" s="18">
        <f t="shared" si="13"/>
        <v>4.4841520178684077E-2</v>
      </c>
      <c r="AO17" s="18">
        <f t="shared" si="13"/>
        <v>4.4841520178684077E-2</v>
      </c>
      <c r="AP17" s="18">
        <f t="shared" si="13"/>
        <v>4.4841520178684077E-2</v>
      </c>
      <c r="AQ17" s="18">
        <f t="shared" si="13"/>
        <v>4.4841520178684077E-2</v>
      </c>
      <c r="AR17" s="18">
        <f t="shared" si="13"/>
        <v>4.4841520178684077E-2</v>
      </c>
      <c r="AS17" s="18">
        <f t="shared" si="13"/>
        <v>4.4841520178684077E-2</v>
      </c>
      <c r="AT17" s="18">
        <f t="shared" si="13"/>
        <v>4.4841520178684077E-2</v>
      </c>
      <c r="AU17" s="18">
        <f t="shared" si="13"/>
        <v>4.4841520178684077E-2</v>
      </c>
      <c r="AV17" s="18">
        <f t="shared" si="13"/>
        <v>4.4841520178684077E-2</v>
      </c>
      <c r="AW17" s="18">
        <f t="shared" si="13"/>
        <v>4.4841520178684077E-2</v>
      </c>
      <c r="AX17" s="18">
        <f t="shared" si="13"/>
        <v>4.4841520178684077E-2</v>
      </c>
      <c r="AY17" s="18">
        <f t="shared" si="13"/>
        <v>4.4841520178684077E-2</v>
      </c>
    </row>
    <row r="20" spans="1:51" x14ac:dyDescent="0.2">
      <c r="A20" s="33" t="s">
        <v>77</v>
      </c>
      <c r="B20" s="33"/>
      <c r="C20" s="33"/>
    </row>
    <row r="21" spans="1:51" x14ac:dyDescent="0.2">
      <c r="A21" s="2" t="s">
        <v>30</v>
      </c>
      <c r="B21" s="9" t="s">
        <v>29</v>
      </c>
      <c r="C21" s="9" t="s">
        <v>63</v>
      </c>
      <c r="D21" s="6" t="s">
        <v>3</v>
      </c>
      <c r="E21" s="6" t="s">
        <v>4</v>
      </c>
      <c r="F21" s="6" t="s">
        <v>5</v>
      </c>
      <c r="G21" s="6" t="s">
        <v>6</v>
      </c>
      <c r="H21" s="6" t="s">
        <v>7</v>
      </c>
      <c r="I21" s="6" t="s">
        <v>8</v>
      </c>
      <c r="J21" s="6" t="s">
        <v>9</v>
      </c>
      <c r="K21" s="6" t="s">
        <v>10</v>
      </c>
      <c r="L21" s="6" t="s">
        <v>11</v>
      </c>
      <c r="M21" s="6" t="s">
        <v>12</v>
      </c>
      <c r="N21" s="6" t="s">
        <v>13</v>
      </c>
      <c r="O21" s="6" t="s">
        <v>14</v>
      </c>
      <c r="P21" s="6" t="s">
        <v>15</v>
      </c>
      <c r="Q21" s="6" t="s">
        <v>16</v>
      </c>
      <c r="R21" s="6" t="s">
        <v>17</v>
      </c>
      <c r="S21" s="6" t="s">
        <v>18</v>
      </c>
      <c r="T21" s="6" t="s">
        <v>19</v>
      </c>
      <c r="U21" s="6" t="s">
        <v>20</v>
      </c>
      <c r="V21" s="6" t="s">
        <v>21</v>
      </c>
      <c r="W21" s="6" t="s">
        <v>22</v>
      </c>
      <c r="X21" s="6" t="s">
        <v>23</v>
      </c>
      <c r="Y21" s="6" t="s">
        <v>24</v>
      </c>
      <c r="Z21" s="6" t="s">
        <v>25</v>
      </c>
      <c r="AA21" s="6" t="s">
        <v>26</v>
      </c>
      <c r="AB21" s="6" t="s">
        <v>37</v>
      </c>
      <c r="AC21" s="6" t="s">
        <v>38</v>
      </c>
      <c r="AD21" s="6" t="s">
        <v>39</v>
      </c>
      <c r="AE21" s="6" t="s">
        <v>40</v>
      </c>
      <c r="AF21" s="6" t="s">
        <v>41</v>
      </c>
      <c r="AG21" s="6" t="s">
        <v>42</v>
      </c>
      <c r="AH21" s="6" t="s">
        <v>43</v>
      </c>
      <c r="AI21" s="6" t="s">
        <v>44</v>
      </c>
      <c r="AJ21" s="6" t="s">
        <v>45</v>
      </c>
      <c r="AK21" s="6" t="s">
        <v>46</v>
      </c>
      <c r="AL21" s="6" t="s">
        <v>47</v>
      </c>
      <c r="AM21" s="6" t="s">
        <v>48</v>
      </c>
      <c r="AN21" s="6" t="s">
        <v>49</v>
      </c>
      <c r="AO21" s="6" t="s">
        <v>50</v>
      </c>
      <c r="AP21" s="6" t="s">
        <v>51</v>
      </c>
      <c r="AQ21" s="6" t="s">
        <v>52</v>
      </c>
      <c r="AR21" s="6" t="s">
        <v>53</v>
      </c>
      <c r="AS21" s="6" t="s">
        <v>54</v>
      </c>
      <c r="AT21" s="6" t="s">
        <v>55</v>
      </c>
      <c r="AU21" s="6" t="s">
        <v>56</v>
      </c>
      <c r="AV21" s="6" t="s">
        <v>57</v>
      </c>
      <c r="AW21" s="6" t="s">
        <v>58</v>
      </c>
      <c r="AX21" s="6" t="s">
        <v>59</v>
      </c>
      <c r="AY21" s="6" t="s">
        <v>60</v>
      </c>
    </row>
    <row r="22" spans="1:51" x14ac:dyDescent="0.2">
      <c r="A22" s="20">
        <v>1</v>
      </c>
      <c r="B22" s="11">
        <v>0</v>
      </c>
      <c r="C22" s="19">
        <v>0.29983312571979226</v>
      </c>
      <c r="D22" s="18">
        <f>C22</f>
        <v>0.29983312571979226</v>
      </c>
      <c r="E22" s="18">
        <f>D22</f>
        <v>0.29983312571979226</v>
      </c>
      <c r="F22" s="18">
        <f t="shared" ref="F22:AY22" si="14">E22</f>
        <v>0.29983312571979226</v>
      </c>
      <c r="G22" s="18">
        <f t="shared" si="14"/>
        <v>0.29983312571979226</v>
      </c>
      <c r="H22" s="18">
        <f t="shared" si="14"/>
        <v>0.29983312571979226</v>
      </c>
      <c r="I22" s="18">
        <f t="shared" si="14"/>
        <v>0.29983312571979226</v>
      </c>
      <c r="J22" s="18">
        <f t="shared" si="14"/>
        <v>0.29983312571979226</v>
      </c>
      <c r="K22" s="18">
        <f t="shared" si="14"/>
        <v>0.29983312571979226</v>
      </c>
      <c r="L22" s="18">
        <f t="shared" si="14"/>
        <v>0.29983312571979226</v>
      </c>
      <c r="M22" s="18">
        <f t="shared" si="14"/>
        <v>0.29983312571979226</v>
      </c>
      <c r="N22" s="18">
        <f t="shared" si="14"/>
        <v>0.29983312571979226</v>
      </c>
      <c r="O22" s="18">
        <f t="shared" si="14"/>
        <v>0.29983312571979226</v>
      </c>
      <c r="P22" s="18">
        <f t="shared" si="14"/>
        <v>0.29983312571979226</v>
      </c>
      <c r="Q22" s="18">
        <f t="shared" si="14"/>
        <v>0.29983312571979226</v>
      </c>
      <c r="R22" s="18">
        <f t="shared" si="14"/>
        <v>0.29983312571979226</v>
      </c>
      <c r="S22" s="18">
        <f t="shared" si="14"/>
        <v>0.29983312571979226</v>
      </c>
      <c r="T22" s="18">
        <f t="shared" si="14"/>
        <v>0.29983312571979226</v>
      </c>
      <c r="U22" s="18">
        <f t="shared" si="14"/>
        <v>0.29983312571979226</v>
      </c>
      <c r="V22" s="18">
        <f t="shared" si="14"/>
        <v>0.29983312571979226</v>
      </c>
      <c r="W22" s="18">
        <f t="shared" si="14"/>
        <v>0.29983312571979226</v>
      </c>
      <c r="X22" s="18">
        <f t="shared" si="14"/>
        <v>0.29983312571979226</v>
      </c>
      <c r="Y22" s="18">
        <f t="shared" si="14"/>
        <v>0.29983312571979226</v>
      </c>
      <c r="Z22" s="18">
        <f t="shared" si="14"/>
        <v>0.29983312571979226</v>
      </c>
      <c r="AA22" s="18">
        <f t="shared" si="14"/>
        <v>0.29983312571979226</v>
      </c>
      <c r="AB22" s="18">
        <f t="shared" si="14"/>
        <v>0.29983312571979226</v>
      </c>
      <c r="AC22" s="18">
        <f t="shared" si="14"/>
        <v>0.29983312571979226</v>
      </c>
      <c r="AD22" s="18">
        <f t="shared" si="14"/>
        <v>0.29983312571979226</v>
      </c>
      <c r="AE22" s="18">
        <f t="shared" si="14"/>
        <v>0.29983312571979226</v>
      </c>
      <c r="AF22" s="18">
        <f t="shared" si="14"/>
        <v>0.29983312571979226</v>
      </c>
      <c r="AG22" s="18">
        <f t="shared" si="14"/>
        <v>0.29983312571979226</v>
      </c>
      <c r="AH22" s="18">
        <f t="shared" si="14"/>
        <v>0.29983312571979226</v>
      </c>
      <c r="AI22" s="18">
        <f t="shared" si="14"/>
        <v>0.29983312571979226</v>
      </c>
      <c r="AJ22" s="18">
        <f t="shared" si="14"/>
        <v>0.29983312571979226</v>
      </c>
      <c r="AK22" s="18">
        <f t="shared" si="14"/>
        <v>0.29983312571979226</v>
      </c>
      <c r="AL22" s="18">
        <f t="shared" si="14"/>
        <v>0.29983312571979226</v>
      </c>
      <c r="AM22" s="18">
        <f t="shared" si="14"/>
        <v>0.29983312571979226</v>
      </c>
      <c r="AN22" s="18">
        <f t="shared" si="14"/>
        <v>0.29983312571979226</v>
      </c>
      <c r="AO22" s="18">
        <f t="shared" si="14"/>
        <v>0.29983312571979226</v>
      </c>
      <c r="AP22" s="18">
        <f t="shared" si="14"/>
        <v>0.29983312571979226</v>
      </c>
      <c r="AQ22" s="18">
        <f t="shared" si="14"/>
        <v>0.29983312571979226</v>
      </c>
      <c r="AR22" s="18">
        <f t="shared" si="14"/>
        <v>0.29983312571979226</v>
      </c>
      <c r="AS22" s="18">
        <f t="shared" si="14"/>
        <v>0.29983312571979226</v>
      </c>
      <c r="AT22" s="18">
        <f t="shared" si="14"/>
        <v>0.29983312571979226</v>
      </c>
      <c r="AU22" s="18">
        <f t="shared" si="14"/>
        <v>0.29983312571979226</v>
      </c>
      <c r="AV22" s="18">
        <f t="shared" si="14"/>
        <v>0.29983312571979226</v>
      </c>
      <c r="AW22" s="18">
        <f t="shared" si="14"/>
        <v>0.29983312571979226</v>
      </c>
      <c r="AX22" s="18">
        <f t="shared" si="14"/>
        <v>0.29983312571979226</v>
      </c>
      <c r="AY22" s="18">
        <f t="shared" si="14"/>
        <v>0.29983312571979226</v>
      </c>
    </row>
    <row r="23" spans="1:51" x14ac:dyDescent="0.2">
      <c r="A23" s="20">
        <v>2</v>
      </c>
      <c r="B23" s="11">
        <v>1</v>
      </c>
      <c r="C23" s="19">
        <v>0.19825134557078056</v>
      </c>
      <c r="D23" s="18">
        <f t="shared" ref="D23:AY23" si="15">C23</f>
        <v>0.19825134557078056</v>
      </c>
      <c r="E23" s="18">
        <f t="shared" si="15"/>
        <v>0.19825134557078056</v>
      </c>
      <c r="F23" s="18">
        <f t="shared" si="15"/>
        <v>0.19825134557078056</v>
      </c>
      <c r="G23" s="18">
        <f t="shared" si="15"/>
        <v>0.19825134557078056</v>
      </c>
      <c r="H23" s="18">
        <f t="shared" si="15"/>
        <v>0.19825134557078056</v>
      </c>
      <c r="I23" s="18">
        <f t="shared" si="15"/>
        <v>0.19825134557078056</v>
      </c>
      <c r="J23" s="18">
        <f t="shared" si="15"/>
        <v>0.19825134557078056</v>
      </c>
      <c r="K23" s="18">
        <f t="shared" si="15"/>
        <v>0.19825134557078056</v>
      </c>
      <c r="L23" s="18">
        <f t="shared" si="15"/>
        <v>0.19825134557078056</v>
      </c>
      <c r="M23" s="18">
        <f t="shared" si="15"/>
        <v>0.19825134557078056</v>
      </c>
      <c r="N23" s="18">
        <f t="shared" si="15"/>
        <v>0.19825134557078056</v>
      </c>
      <c r="O23" s="18">
        <f t="shared" si="15"/>
        <v>0.19825134557078056</v>
      </c>
      <c r="P23" s="18">
        <f t="shared" si="15"/>
        <v>0.19825134557078056</v>
      </c>
      <c r="Q23" s="18">
        <f t="shared" si="15"/>
        <v>0.19825134557078056</v>
      </c>
      <c r="R23" s="18">
        <f t="shared" si="15"/>
        <v>0.19825134557078056</v>
      </c>
      <c r="S23" s="18">
        <f t="shared" si="15"/>
        <v>0.19825134557078056</v>
      </c>
      <c r="T23" s="18">
        <f t="shared" si="15"/>
        <v>0.19825134557078056</v>
      </c>
      <c r="U23" s="18">
        <f t="shared" si="15"/>
        <v>0.19825134557078056</v>
      </c>
      <c r="V23" s="18">
        <f t="shared" si="15"/>
        <v>0.19825134557078056</v>
      </c>
      <c r="W23" s="18">
        <f t="shared" si="15"/>
        <v>0.19825134557078056</v>
      </c>
      <c r="X23" s="18">
        <f t="shared" si="15"/>
        <v>0.19825134557078056</v>
      </c>
      <c r="Y23" s="18">
        <f t="shared" si="15"/>
        <v>0.19825134557078056</v>
      </c>
      <c r="Z23" s="18">
        <f t="shared" si="15"/>
        <v>0.19825134557078056</v>
      </c>
      <c r="AA23" s="18">
        <f t="shared" si="15"/>
        <v>0.19825134557078056</v>
      </c>
      <c r="AB23" s="18">
        <f t="shared" si="15"/>
        <v>0.19825134557078056</v>
      </c>
      <c r="AC23" s="18">
        <f t="shared" si="15"/>
        <v>0.19825134557078056</v>
      </c>
      <c r="AD23" s="18">
        <f t="shared" si="15"/>
        <v>0.19825134557078056</v>
      </c>
      <c r="AE23" s="18">
        <f t="shared" si="15"/>
        <v>0.19825134557078056</v>
      </c>
      <c r="AF23" s="18">
        <f t="shared" si="15"/>
        <v>0.19825134557078056</v>
      </c>
      <c r="AG23" s="18">
        <f t="shared" si="15"/>
        <v>0.19825134557078056</v>
      </c>
      <c r="AH23" s="18">
        <f t="shared" si="15"/>
        <v>0.19825134557078056</v>
      </c>
      <c r="AI23" s="18">
        <f t="shared" si="15"/>
        <v>0.19825134557078056</v>
      </c>
      <c r="AJ23" s="18">
        <f t="shared" si="15"/>
        <v>0.19825134557078056</v>
      </c>
      <c r="AK23" s="18">
        <f t="shared" si="15"/>
        <v>0.19825134557078056</v>
      </c>
      <c r="AL23" s="18">
        <f t="shared" si="15"/>
        <v>0.19825134557078056</v>
      </c>
      <c r="AM23" s="18">
        <f t="shared" si="15"/>
        <v>0.19825134557078056</v>
      </c>
      <c r="AN23" s="18">
        <f t="shared" si="15"/>
        <v>0.19825134557078056</v>
      </c>
      <c r="AO23" s="18">
        <f t="shared" si="15"/>
        <v>0.19825134557078056</v>
      </c>
      <c r="AP23" s="18">
        <f t="shared" si="15"/>
        <v>0.19825134557078056</v>
      </c>
      <c r="AQ23" s="18">
        <f t="shared" si="15"/>
        <v>0.19825134557078056</v>
      </c>
      <c r="AR23" s="18">
        <f t="shared" si="15"/>
        <v>0.19825134557078056</v>
      </c>
      <c r="AS23" s="18">
        <f t="shared" si="15"/>
        <v>0.19825134557078056</v>
      </c>
      <c r="AT23" s="18">
        <f t="shared" si="15"/>
        <v>0.19825134557078056</v>
      </c>
      <c r="AU23" s="18">
        <f t="shared" si="15"/>
        <v>0.19825134557078056</v>
      </c>
      <c r="AV23" s="18">
        <f t="shared" si="15"/>
        <v>0.19825134557078056</v>
      </c>
      <c r="AW23" s="18">
        <f t="shared" si="15"/>
        <v>0.19825134557078056</v>
      </c>
      <c r="AX23" s="18">
        <f t="shared" si="15"/>
        <v>0.19825134557078056</v>
      </c>
      <c r="AY23" s="18">
        <f t="shared" si="15"/>
        <v>0.19825134557078056</v>
      </c>
    </row>
    <row r="24" spans="1:51" x14ac:dyDescent="0.2">
      <c r="A24" s="20">
        <v>3</v>
      </c>
      <c r="B24" s="11">
        <v>2</v>
      </c>
      <c r="C24" s="19">
        <v>0.11716454744165276</v>
      </c>
      <c r="D24" s="18">
        <f t="shared" ref="D24:AY24" si="16">C24</f>
        <v>0.11716454744165276</v>
      </c>
      <c r="E24" s="18">
        <f t="shared" si="16"/>
        <v>0.11716454744165276</v>
      </c>
      <c r="F24" s="18">
        <f t="shared" si="16"/>
        <v>0.11716454744165276</v>
      </c>
      <c r="G24" s="18">
        <f t="shared" si="16"/>
        <v>0.11716454744165276</v>
      </c>
      <c r="H24" s="18">
        <f t="shared" si="16"/>
        <v>0.11716454744165276</v>
      </c>
      <c r="I24" s="18">
        <f t="shared" si="16"/>
        <v>0.11716454744165276</v>
      </c>
      <c r="J24" s="18">
        <f t="shared" si="16"/>
        <v>0.11716454744165276</v>
      </c>
      <c r="K24" s="18">
        <f t="shared" si="16"/>
        <v>0.11716454744165276</v>
      </c>
      <c r="L24" s="18">
        <f t="shared" si="16"/>
        <v>0.11716454744165276</v>
      </c>
      <c r="M24" s="18">
        <f t="shared" si="16"/>
        <v>0.11716454744165276</v>
      </c>
      <c r="N24" s="18">
        <f t="shared" si="16"/>
        <v>0.11716454744165276</v>
      </c>
      <c r="O24" s="18">
        <f t="shared" si="16"/>
        <v>0.11716454744165276</v>
      </c>
      <c r="P24" s="18">
        <f t="shared" si="16"/>
        <v>0.11716454744165276</v>
      </c>
      <c r="Q24" s="18">
        <f t="shared" si="16"/>
        <v>0.11716454744165276</v>
      </c>
      <c r="R24" s="18">
        <f t="shared" si="16"/>
        <v>0.11716454744165276</v>
      </c>
      <c r="S24" s="18">
        <f t="shared" si="16"/>
        <v>0.11716454744165276</v>
      </c>
      <c r="T24" s="18">
        <f t="shared" si="16"/>
        <v>0.11716454744165276</v>
      </c>
      <c r="U24" s="18">
        <f t="shared" si="16"/>
        <v>0.11716454744165276</v>
      </c>
      <c r="V24" s="18">
        <f t="shared" si="16"/>
        <v>0.11716454744165276</v>
      </c>
      <c r="W24" s="18">
        <f t="shared" si="16"/>
        <v>0.11716454744165276</v>
      </c>
      <c r="X24" s="18">
        <f t="shared" si="16"/>
        <v>0.11716454744165276</v>
      </c>
      <c r="Y24" s="18">
        <f t="shared" si="16"/>
        <v>0.11716454744165276</v>
      </c>
      <c r="Z24" s="18">
        <f t="shared" si="16"/>
        <v>0.11716454744165276</v>
      </c>
      <c r="AA24" s="18">
        <f t="shared" si="16"/>
        <v>0.11716454744165276</v>
      </c>
      <c r="AB24" s="18">
        <f t="shared" si="16"/>
        <v>0.11716454744165276</v>
      </c>
      <c r="AC24" s="18">
        <f t="shared" si="16"/>
        <v>0.11716454744165276</v>
      </c>
      <c r="AD24" s="18">
        <f t="shared" si="16"/>
        <v>0.11716454744165276</v>
      </c>
      <c r="AE24" s="18">
        <f t="shared" si="16"/>
        <v>0.11716454744165276</v>
      </c>
      <c r="AF24" s="18">
        <f t="shared" si="16"/>
        <v>0.11716454744165276</v>
      </c>
      <c r="AG24" s="18">
        <f t="shared" si="16"/>
        <v>0.11716454744165276</v>
      </c>
      <c r="AH24" s="18">
        <f t="shared" si="16"/>
        <v>0.11716454744165276</v>
      </c>
      <c r="AI24" s="18">
        <f t="shared" si="16"/>
        <v>0.11716454744165276</v>
      </c>
      <c r="AJ24" s="18">
        <f t="shared" si="16"/>
        <v>0.11716454744165276</v>
      </c>
      <c r="AK24" s="18">
        <f t="shared" si="16"/>
        <v>0.11716454744165276</v>
      </c>
      <c r="AL24" s="18">
        <f t="shared" si="16"/>
        <v>0.11716454744165276</v>
      </c>
      <c r="AM24" s="18">
        <f t="shared" si="16"/>
        <v>0.11716454744165276</v>
      </c>
      <c r="AN24" s="18">
        <f t="shared" si="16"/>
        <v>0.11716454744165276</v>
      </c>
      <c r="AO24" s="18">
        <f t="shared" si="16"/>
        <v>0.11716454744165276</v>
      </c>
      <c r="AP24" s="18">
        <f t="shared" si="16"/>
        <v>0.11716454744165276</v>
      </c>
      <c r="AQ24" s="18">
        <f t="shared" si="16"/>
        <v>0.11716454744165276</v>
      </c>
      <c r="AR24" s="18">
        <f t="shared" si="16"/>
        <v>0.11716454744165276</v>
      </c>
      <c r="AS24" s="18">
        <f t="shared" si="16"/>
        <v>0.11716454744165276</v>
      </c>
      <c r="AT24" s="18">
        <f t="shared" si="16"/>
        <v>0.11716454744165276</v>
      </c>
      <c r="AU24" s="18">
        <f t="shared" si="16"/>
        <v>0.11716454744165276</v>
      </c>
      <c r="AV24" s="18">
        <f t="shared" si="16"/>
        <v>0.11716454744165276</v>
      </c>
      <c r="AW24" s="18">
        <f t="shared" si="16"/>
        <v>0.11716454744165276</v>
      </c>
      <c r="AX24" s="18">
        <f t="shared" si="16"/>
        <v>0.11716454744165276</v>
      </c>
      <c r="AY24" s="18">
        <f t="shared" si="16"/>
        <v>0.11716454744165276</v>
      </c>
    </row>
    <row r="25" spans="1:51" x14ac:dyDescent="0.2">
      <c r="A25" s="20">
        <v>4</v>
      </c>
      <c r="B25" s="11">
        <v>3</v>
      </c>
      <c r="C25" s="19">
        <v>2.3620936846311138E-2</v>
      </c>
      <c r="D25" s="18">
        <f t="shared" ref="D25:AY25" si="17">C25</f>
        <v>2.3620936846311138E-2</v>
      </c>
      <c r="E25" s="18">
        <f t="shared" si="17"/>
        <v>2.3620936846311138E-2</v>
      </c>
      <c r="F25" s="18">
        <f t="shared" si="17"/>
        <v>2.3620936846311138E-2</v>
      </c>
      <c r="G25" s="18">
        <f t="shared" si="17"/>
        <v>2.3620936846311138E-2</v>
      </c>
      <c r="H25" s="18">
        <f t="shared" si="17"/>
        <v>2.3620936846311138E-2</v>
      </c>
      <c r="I25" s="18">
        <f t="shared" si="17"/>
        <v>2.3620936846311138E-2</v>
      </c>
      <c r="J25" s="18">
        <f t="shared" si="17"/>
        <v>2.3620936846311138E-2</v>
      </c>
      <c r="K25" s="18">
        <f t="shared" si="17"/>
        <v>2.3620936846311138E-2</v>
      </c>
      <c r="L25" s="18">
        <f t="shared" si="17"/>
        <v>2.3620936846311138E-2</v>
      </c>
      <c r="M25" s="18">
        <f t="shared" si="17"/>
        <v>2.3620936846311138E-2</v>
      </c>
      <c r="N25" s="18">
        <f t="shared" si="17"/>
        <v>2.3620936846311138E-2</v>
      </c>
      <c r="O25" s="18">
        <f t="shared" si="17"/>
        <v>2.3620936846311138E-2</v>
      </c>
      <c r="P25" s="18">
        <f t="shared" si="17"/>
        <v>2.3620936846311138E-2</v>
      </c>
      <c r="Q25" s="18">
        <f t="shared" si="17"/>
        <v>2.3620936846311138E-2</v>
      </c>
      <c r="R25" s="18">
        <f t="shared" si="17"/>
        <v>2.3620936846311138E-2</v>
      </c>
      <c r="S25" s="18">
        <f t="shared" si="17"/>
        <v>2.3620936846311138E-2</v>
      </c>
      <c r="T25" s="18">
        <f t="shared" si="17"/>
        <v>2.3620936846311138E-2</v>
      </c>
      <c r="U25" s="18">
        <f t="shared" si="17"/>
        <v>2.3620936846311138E-2</v>
      </c>
      <c r="V25" s="18">
        <f t="shared" si="17"/>
        <v>2.3620936846311138E-2</v>
      </c>
      <c r="W25" s="18">
        <f t="shared" si="17"/>
        <v>2.3620936846311138E-2</v>
      </c>
      <c r="X25" s="18">
        <f t="shared" si="17"/>
        <v>2.3620936846311138E-2</v>
      </c>
      <c r="Y25" s="18">
        <f t="shared" si="17"/>
        <v>2.3620936846311138E-2</v>
      </c>
      <c r="Z25" s="18">
        <f t="shared" si="17"/>
        <v>2.3620936846311138E-2</v>
      </c>
      <c r="AA25" s="18">
        <f t="shared" si="17"/>
        <v>2.3620936846311138E-2</v>
      </c>
      <c r="AB25" s="18">
        <f t="shared" si="17"/>
        <v>2.3620936846311138E-2</v>
      </c>
      <c r="AC25" s="18">
        <f t="shared" si="17"/>
        <v>2.3620936846311138E-2</v>
      </c>
      <c r="AD25" s="18">
        <f t="shared" si="17"/>
        <v>2.3620936846311138E-2</v>
      </c>
      <c r="AE25" s="18">
        <f t="shared" si="17"/>
        <v>2.3620936846311138E-2</v>
      </c>
      <c r="AF25" s="18">
        <f t="shared" si="17"/>
        <v>2.3620936846311138E-2</v>
      </c>
      <c r="AG25" s="18">
        <f t="shared" si="17"/>
        <v>2.3620936846311138E-2</v>
      </c>
      <c r="AH25" s="18">
        <f t="shared" si="17"/>
        <v>2.3620936846311138E-2</v>
      </c>
      <c r="AI25" s="18">
        <f t="shared" si="17"/>
        <v>2.3620936846311138E-2</v>
      </c>
      <c r="AJ25" s="18">
        <f t="shared" si="17"/>
        <v>2.3620936846311138E-2</v>
      </c>
      <c r="AK25" s="18">
        <f t="shared" si="17"/>
        <v>2.3620936846311138E-2</v>
      </c>
      <c r="AL25" s="18">
        <f t="shared" si="17"/>
        <v>2.3620936846311138E-2</v>
      </c>
      <c r="AM25" s="18">
        <f t="shared" si="17"/>
        <v>2.3620936846311138E-2</v>
      </c>
      <c r="AN25" s="18">
        <f t="shared" si="17"/>
        <v>2.3620936846311138E-2</v>
      </c>
      <c r="AO25" s="18">
        <f t="shared" si="17"/>
        <v>2.3620936846311138E-2</v>
      </c>
      <c r="AP25" s="18">
        <f t="shared" si="17"/>
        <v>2.3620936846311138E-2</v>
      </c>
      <c r="AQ25" s="18">
        <f t="shared" si="17"/>
        <v>2.3620936846311138E-2</v>
      </c>
      <c r="AR25" s="18">
        <f t="shared" si="17"/>
        <v>2.3620936846311138E-2</v>
      </c>
      <c r="AS25" s="18">
        <f t="shared" si="17"/>
        <v>2.3620936846311138E-2</v>
      </c>
      <c r="AT25" s="18">
        <f t="shared" si="17"/>
        <v>2.3620936846311138E-2</v>
      </c>
      <c r="AU25" s="18">
        <f t="shared" si="17"/>
        <v>2.3620936846311138E-2</v>
      </c>
      <c r="AV25" s="18">
        <f t="shared" si="17"/>
        <v>2.3620936846311138E-2</v>
      </c>
      <c r="AW25" s="18">
        <f t="shared" si="17"/>
        <v>2.3620936846311138E-2</v>
      </c>
      <c r="AX25" s="18">
        <f t="shared" si="17"/>
        <v>2.3620936846311138E-2</v>
      </c>
      <c r="AY25" s="18">
        <f t="shared" si="17"/>
        <v>2.3620936846311138E-2</v>
      </c>
    </row>
    <row r="26" spans="1:51" x14ac:dyDescent="0.2">
      <c r="A26" s="20">
        <v>5</v>
      </c>
      <c r="B26" s="11">
        <v>5</v>
      </c>
      <c r="C26" s="19">
        <v>6.7689848873011021E-2</v>
      </c>
      <c r="D26" s="18">
        <f t="shared" ref="D26:AY26" si="18">C26</f>
        <v>6.7689848873011021E-2</v>
      </c>
      <c r="E26" s="18">
        <f t="shared" si="18"/>
        <v>6.7689848873011021E-2</v>
      </c>
      <c r="F26" s="18">
        <f t="shared" si="18"/>
        <v>6.7689848873011021E-2</v>
      </c>
      <c r="G26" s="18">
        <f t="shared" si="18"/>
        <v>6.7689848873011021E-2</v>
      </c>
      <c r="H26" s="18">
        <f t="shared" si="18"/>
        <v>6.7689848873011021E-2</v>
      </c>
      <c r="I26" s="18">
        <f t="shared" si="18"/>
        <v>6.7689848873011021E-2</v>
      </c>
      <c r="J26" s="18">
        <f t="shared" si="18"/>
        <v>6.7689848873011021E-2</v>
      </c>
      <c r="K26" s="18">
        <f t="shared" si="18"/>
        <v>6.7689848873011021E-2</v>
      </c>
      <c r="L26" s="18">
        <f t="shared" si="18"/>
        <v>6.7689848873011021E-2</v>
      </c>
      <c r="M26" s="18">
        <f t="shared" si="18"/>
        <v>6.7689848873011021E-2</v>
      </c>
      <c r="N26" s="18">
        <f t="shared" si="18"/>
        <v>6.7689848873011021E-2</v>
      </c>
      <c r="O26" s="18">
        <f t="shared" si="18"/>
        <v>6.7689848873011021E-2</v>
      </c>
      <c r="P26" s="18">
        <f t="shared" si="18"/>
        <v>6.7689848873011021E-2</v>
      </c>
      <c r="Q26" s="18">
        <f t="shared" si="18"/>
        <v>6.7689848873011021E-2</v>
      </c>
      <c r="R26" s="18">
        <f t="shared" si="18"/>
        <v>6.7689848873011021E-2</v>
      </c>
      <c r="S26" s="18">
        <f t="shared" si="18"/>
        <v>6.7689848873011021E-2</v>
      </c>
      <c r="T26" s="18">
        <f t="shared" si="18"/>
        <v>6.7689848873011021E-2</v>
      </c>
      <c r="U26" s="18">
        <f t="shared" si="18"/>
        <v>6.7689848873011021E-2</v>
      </c>
      <c r="V26" s="18">
        <f t="shared" si="18"/>
        <v>6.7689848873011021E-2</v>
      </c>
      <c r="W26" s="18">
        <f t="shared" si="18"/>
        <v>6.7689848873011021E-2</v>
      </c>
      <c r="X26" s="18">
        <f t="shared" si="18"/>
        <v>6.7689848873011021E-2</v>
      </c>
      <c r="Y26" s="18">
        <f t="shared" si="18"/>
        <v>6.7689848873011021E-2</v>
      </c>
      <c r="Z26" s="18">
        <f t="shared" si="18"/>
        <v>6.7689848873011021E-2</v>
      </c>
      <c r="AA26" s="18">
        <f t="shared" si="18"/>
        <v>6.7689848873011021E-2</v>
      </c>
      <c r="AB26" s="18">
        <f t="shared" si="18"/>
        <v>6.7689848873011021E-2</v>
      </c>
      <c r="AC26" s="18">
        <f t="shared" si="18"/>
        <v>6.7689848873011021E-2</v>
      </c>
      <c r="AD26" s="18">
        <f t="shared" si="18"/>
        <v>6.7689848873011021E-2</v>
      </c>
      <c r="AE26" s="18">
        <f t="shared" si="18"/>
        <v>6.7689848873011021E-2</v>
      </c>
      <c r="AF26" s="18">
        <f t="shared" si="18"/>
        <v>6.7689848873011021E-2</v>
      </c>
      <c r="AG26" s="18">
        <f t="shared" si="18"/>
        <v>6.7689848873011021E-2</v>
      </c>
      <c r="AH26" s="18">
        <f t="shared" si="18"/>
        <v>6.7689848873011021E-2</v>
      </c>
      <c r="AI26" s="18">
        <f t="shared" si="18"/>
        <v>6.7689848873011021E-2</v>
      </c>
      <c r="AJ26" s="18">
        <f t="shared" si="18"/>
        <v>6.7689848873011021E-2</v>
      </c>
      <c r="AK26" s="18">
        <f t="shared" si="18"/>
        <v>6.7689848873011021E-2</v>
      </c>
      <c r="AL26" s="18">
        <f t="shared" si="18"/>
        <v>6.7689848873011021E-2</v>
      </c>
      <c r="AM26" s="18">
        <f t="shared" si="18"/>
        <v>6.7689848873011021E-2</v>
      </c>
      <c r="AN26" s="18">
        <f t="shared" si="18"/>
        <v>6.7689848873011021E-2</v>
      </c>
      <c r="AO26" s="18">
        <f t="shared" si="18"/>
        <v>6.7689848873011021E-2</v>
      </c>
      <c r="AP26" s="18">
        <f t="shared" si="18"/>
        <v>6.7689848873011021E-2</v>
      </c>
      <c r="AQ26" s="18">
        <f t="shared" si="18"/>
        <v>6.7689848873011021E-2</v>
      </c>
      <c r="AR26" s="18">
        <f t="shared" si="18"/>
        <v>6.7689848873011021E-2</v>
      </c>
      <c r="AS26" s="18">
        <f t="shared" si="18"/>
        <v>6.7689848873011021E-2</v>
      </c>
      <c r="AT26" s="18">
        <f t="shared" si="18"/>
        <v>6.7689848873011021E-2</v>
      </c>
      <c r="AU26" s="18">
        <f t="shared" si="18"/>
        <v>6.7689848873011021E-2</v>
      </c>
      <c r="AV26" s="18">
        <f t="shared" si="18"/>
        <v>6.7689848873011021E-2</v>
      </c>
      <c r="AW26" s="18">
        <f t="shared" si="18"/>
        <v>6.7689848873011021E-2</v>
      </c>
      <c r="AX26" s="18">
        <f t="shared" si="18"/>
        <v>6.7689848873011021E-2</v>
      </c>
      <c r="AY26" s="18">
        <f t="shared" si="18"/>
        <v>6.7689848873011021E-2</v>
      </c>
    </row>
    <row r="27" spans="1:51" x14ac:dyDescent="0.2">
      <c r="A27" s="20">
        <v>6</v>
      </c>
      <c r="B27" s="11">
        <v>8</v>
      </c>
      <c r="C27" s="19">
        <v>1.1046607281359439E-2</v>
      </c>
      <c r="D27" s="18">
        <f t="shared" ref="D27:AY27" si="19">C27</f>
        <v>1.1046607281359439E-2</v>
      </c>
      <c r="E27" s="18">
        <f t="shared" si="19"/>
        <v>1.1046607281359439E-2</v>
      </c>
      <c r="F27" s="18">
        <f t="shared" si="19"/>
        <v>1.1046607281359439E-2</v>
      </c>
      <c r="G27" s="18">
        <f t="shared" si="19"/>
        <v>1.1046607281359439E-2</v>
      </c>
      <c r="H27" s="18">
        <f t="shared" si="19"/>
        <v>1.1046607281359439E-2</v>
      </c>
      <c r="I27" s="18">
        <f t="shared" si="19"/>
        <v>1.1046607281359439E-2</v>
      </c>
      <c r="J27" s="18">
        <f t="shared" si="19"/>
        <v>1.1046607281359439E-2</v>
      </c>
      <c r="K27" s="18">
        <f t="shared" si="19"/>
        <v>1.1046607281359439E-2</v>
      </c>
      <c r="L27" s="18">
        <f t="shared" si="19"/>
        <v>1.1046607281359439E-2</v>
      </c>
      <c r="M27" s="18">
        <f t="shared" si="19"/>
        <v>1.1046607281359439E-2</v>
      </c>
      <c r="N27" s="18">
        <f t="shared" si="19"/>
        <v>1.1046607281359439E-2</v>
      </c>
      <c r="O27" s="18">
        <f t="shared" si="19"/>
        <v>1.1046607281359439E-2</v>
      </c>
      <c r="P27" s="18">
        <f t="shared" si="19"/>
        <v>1.1046607281359439E-2</v>
      </c>
      <c r="Q27" s="18">
        <f t="shared" si="19"/>
        <v>1.1046607281359439E-2</v>
      </c>
      <c r="R27" s="18">
        <f t="shared" si="19"/>
        <v>1.1046607281359439E-2</v>
      </c>
      <c r="S27" s="18">
        <f t="shared" si="19"/>
        <v>1.1046607281359439E-2</v>
      </c>
      <c r="T27" s="18">
        <f t="shared" si="19"/>
        <v>1.1046607281359439E-2</v>
      </c>
      <c r="U27" s="18">
        <f t="shared" si="19"/>
        <v>1.1046607281359439E-2</v>
      </c>
      <c r="V27" s="18">
        <f t="shared" si="19"/>
        <v>1.1046607281359439E-2</v>
      </c>
      <c r="W27" s="18">
        <f t="shared" si="19"/>
        <v>1.1046607281359439E-2</v>
      </c>
      <c r="X27" s="18">
        <f t="shared" si="19"/>
        <v>1.1046607281359439E-2</v>
      </c>
      <c r="Y27" s="18">
        <f t="shared" si="19"/>
        <v>1.1046607281359439E-2</v>
      </c>
      <c r="Z27" s="18">
        <f t="shared" si="19"/>
        <v>1.1046607281359439E-2</v>
      </c>
      <c r="AA27" s="18">
        <f t="shared" si="19"/>
        <v>1.1046607281359439E-2</v>
      </c>
      <c r="AB27" s="18">
        <f t="shared" si="19"/>
        <v>1.1046607281359439E-2</v>
      </c>
      <c r="AC27" s="18">
        <f t="shared" si="19"/>
        <v>1.1046607281359439E-2</v>
      </c>
      <c r="AD27" s="18">
        <f t="shared" si="19"/>
        <v>1.1046607281359439E-2</v>
      </c>
      <c r="AE27" s="18">
        <f t="shared" si="19"/>
        <v>1.1046607281359439E-2</v>
      </c>
      <c r="AF27" s="18">
        <f t="shared" si="19"/>
        <v>1.1046607281359439E-2</v>
      </c>
      <c r="AG27" s="18">
        <f t="shared" si="19"/>
        <v>1.1046607281359439E-2</v>
      </c>
      <c r="AH27" s="18">
        <f t="shared" si="19"/>
        <v>1.1046607281359439E-2</v>
      </c>
      <c r="AI27" s="18">
        <f t="shared" si="19"/>
        <v>1.1046607281359439E-2</v>
      </c>
      <c r="AJ27" s="18">
        <f t="shared" si="19"/>
        <v>1.1046607281359439E-2</v>
      </c>
      <c r="AK27" s="18">
        <f t="shared" si="19"/>
        <v>1.1046607281359439E-2</v>
      </c>
      <c r="AL27" s="18">
        <f t="shared" si="19"/>
        <v>1.1046607281359439E-2</v>
      </c>
      <c r="AM27" s="18">
        <f t="shared" si="19"/>
        <v>1.1046607281359439E-2</v>
      </c>
      <c r="AN27" s="18">
        <f t="shared" si="19"/>
        <v>1.1046607281359439E-2</v>
      </c>
      <c r="AO27" s="18">
        <f t="shared" si="19"/>
        <v>1.1046607281359439E-2</v>
      </c>
      <c r="AP27" s="18">
        <f t="shared" si="19"/>
        <v>1.1046607281359439E-2</v>
      </c>
      <c r="AQ27" s="18">
        <f t="shared" si="19"/>
        <v>1.1046607281359439E-2</v>
      </c>
      <c r="AR27" s="18">
        <f t="shared" si="19"/>
        <v>1.1046607281359439E-2</v>
      </c>
      <c r="AS27" s="18">
        <f t="shared" si="19"/>
        <v>1.1046607281359439E-2</v>
      </c>
      <c r="AT27" s="18">
        <f t="shared" si="19"/>
        <v>1.1046607281359439E-2</v>
      </c>
      <c r="AU27" s="18">
        <f t="shared" si="19"/>
        <v>1.1046607281359439E-2</v>
      </c>
      <c r="AV27" s="18">
        <f t="shared" si="19"/>
        <v>1.1046607281359439E-2</v>
      </c>
      <c r="AW27" s="18">
        <f t="shared" si="19"/>
        <v>1.1046607281359439E-2</v>
      </c>
      <c r="AX27" s="18">
        <f t="shared" si="19"/>
        <v>1.1046607281359439E-2</v>
      </c>
      <c r="AY27" s="18">
        <f t="shared" si="19"/>
        <v>1.1046607281359439E-2</v>
      </c>
    </row>
    <row r="28" spans="1:51" x14ac:dyDescent="0.2">
      <c r="A28" s="20">
        <v>7</v>
      </c>
      <c r="B28" s="11">
        <v>9</v>
      </c>
      <c r="C28" s="19">
        <v>0.12809363762427434</v>
      </c>
      <c r="D28" s="18">
        <f t="shared" ref="D28:AY28" si="20">C28</f>
        <v>0.12809363762427434</v>
      </c>
      <c r="E28" s="18">
        <f t="shared" si="20"/>
        <v>0.12809363762427434</v>
      </c>
      <c r="F28" s="18">
        <f t="shared" si="20"/>
        <v>0.12809363762427434</v>
      </c>
      <c r="G28" s="18">
        <f t="shared" si="20"/>
        <v>0.12809363762427434</v>
      </c>
      <c r="H28" s="18">
        <f t="shared" si="20"/>
        <v>0.12809363762427434</v>
      </c>
      <c r="I28" s="18">
        <f t="shared" si="20"/>
        <v>0.12809363762427434</v>
      </c>
      <c r="J28" s="18">
        <f t="shared" si="20"/>
        <v>0.12809363762427434</v>
      </c>
      <c r="K28" s="18">
        <f t="shared" si="20"/>
        <v>0.12809363762427434</v>
      </c>
      <c r="L28" s="18">
        <f t="shared" si="20"/>
        <v>0.12809363762427434</v>
      </c>
      <c r="M28" s="18">
        <f t="shared" si="20"/>
        <v>0.12809363762427434</v>
      </c>
      <c r="N28" s="18">
        <f t="shared" si="20"/>
        <v>0.12809363762427434</v>
      </c>
      <c r="O28" s="18">
        <f t="shared" si="20"/>
        <v>0.12809363762427434</v>
      </c>
      <c r="P28" s="18">
        <f t="shared" si="20"/>
        <v>0.12809363762427434</v>
      </c>
      <c r="Q28" s="18">
        <f t="shared" si="20"/>
        <v>0.12809363762427434</v>
      </c>
      <c r="R28" s="18">
        <f t="shared" si="20"/>
        <v>0.12809363762427434</v>
      </c>
      <c r="S28" s="18">
        <f t="shared" si="20"/>
        <v>0.12809363762427434</v>
      </c>
      <c r="T28" s="18">
        <f t="shared" si="20"/>
        <v>0.12809363762427434</v>
      </c>
      <c r="U28" s="18">
        <f t="shared" si="20"/>
        <v>0.12809363762427434</v>
      </c>
      <c r="V28" s="18">
        <f t="shared" si="20"/>
        <v>0.12809363762427434</v>
      </c>
      <c r="W28" s="18">
        <f t="shared" si="20"/>
        <v>0.12809363762427434</v>
      </c>
      <c r="X28" s="18">
        <f t="shared" si="20"/>
        <v>0.12809363762427434</v>
      </c>
      <c r="Y28" s="18">
        <f t="shared" si="20"/>
        <v>0.12809363762427434</v>
      </c>
      <c r="Z28" s="18">
        <f t="shared" si="20"/>
        <v>0.12809363762427434</v>
      </c>
      <c r="AA28" s="18">
        <f t="shared" si="20"/>
        <v>0.12809363762427434</v>
      </c>
      <c r="AB28" s="18">
        <f t="shared" si="20"/>
        <v>0.12809363762427434</v>
      </c>
      <c r="AC28" s="18">
        <f t="shared" si="20"/>
        <v>0.12809363762427434</v>
      </c>
      <c r="AD28" s="18">
        <f t="shared" si="20"/>
        <v>0.12809363762427434</v>
      </c>
      <c r="AE28" s="18">
        <f t="shared" si="20"/>
        <v>0.12809363762427434</v>
      </c>
      <c r="AF28" s="18">
        <f t="shared" si="20"/>
        <v>0.12809363762427434</v>
      </c>
      <c r="AG28" s="18">
        <f t="shared" si="20"/>
        <v>0.12809363762427434</v>
      </c>
      <c r="AH28" s="18">
        <f t="shared" si="20"/>
        <v>0.12809363762427434</v>
      </c>
      <c r="AI28" s="18">
        <f t="shared" si="20"/>
        <v>0.12809363762427434</v>
      </c>
      <c r="AJ28" s="18">
        <f t="shared" si="20"/>
        <v>0.12809363762427434</v>
      </c>
      <c r="AK28" s="18">
        <f t="shared" si="20"/>
        <v>0.12809363762427434</v>
      </c>
      <c r="AL28" s="18">
        <f t="shared" si="20"/>
        <v>0.12809363762427434</v>
      </c>
      <c r="AM28" s="18">
        <f t="shared" si="20"/>
        <v>0.12809363762427434</v>
      </c>
      <c r="AN28" s="18">
        <f t="shared" si="20"/>
        <v>0.12809363762427434</v>
      </c>
      <c r="AO28" s="18">
        <f t="shared" si="20"/>
        <v>0.12809363762427434</v>
      </c>
      <c r="AP28" s="18">
        <f t="shared" si="20"/>
        <v>0.12809363762427434</v>
      </c>
      <c r="AQ28" s="18">
        <f t="shared" si="20"/>
        <v>0.12809363762427434</v>
      </c>
      <c r="AR28" s="18">
        <f t="shared" si="20"/>
        <v>0.12809363762427434</v>
      </c>
      <c r="AS28" s="18">
        <f t="shared" si="20"/>
        <v>0.12809363762427434</v>
      </c>
      <c r="AT28" s="18">
        <f t="shared" si="20"/>
        <v>0.12809363762427434</v>
      </c>
      <c r="AU28" s="18">
        <f t="shared" si="20"/>
        <v>0.12809363762427434</v>
      </c>
      <c r="AV28" s="18">
        <f t="shared" si="20"/>
        <v>0.12809363762427434</v>
      </c>
      <c r="AW28" s="18">
        <f t="shared" si="20"/>
        <v>0.12809363762427434</v>
      </c>
      <c r="AX28" s="18">
        <f t="shared" si="20"/>
        <v>0.12809363762427434</v>
      </c>
      <c r="AY28" s="18">
        <f t="shared" si="20"/>
        <v>0.12809363762427434</v>
      </c>
    </row>
    <row r="29" spans="1:51" x14ac:dyDescent="0.2">
      <c r="A29" s="20">
        <v>8</v>
      </c>
      <c r="B29" s="11">
        <v>13</v>
      </c>
      <c r="C29" s="19">
        <v>0.15429995064281854</v>
      </c>
      <c r="D29" s="18">
        <f t="shared" ref="D29:AY29" si="21">C29</f>
        <v>0.15429995064281854</v>
      </c>
      <c r="E29" s="18">
        <f t="shared" si="21"/>
        <v>0.15429995064281854</v>
      </c>
      <c r="F29" s="18">
        <f t="shared" si="21"/>
        <v>0.15429995064281854</v>
      </c>
      <c r="G29" s="18">
        <f t="shared" si="21"/>
        <v>0.15429995064281854</v>
      </c>
      <c r="H29" s="18">
        <f t="shared" si="21"/>
        <v>0.15429995064281854</v>
      </c>
      <c r="I29" s="18">
        <f t="shared" si="21"/>
        <v>0.15429995064281854</v>
      </c>
      <c r="J29" s="18">
        <f t="shared" si="21"/>
        <v>0.15429995064281854</v>
      </c>
      <c r="K29" s="18">
        <f t="shared" si="21"/>
        <v>0.15429995064281854</v>
      </c>
      <c r="L29" s="18">
        <f t="shared" si="21"/>
        <v>0.15429995064281854</v>
      </c>
      <c r="M29" s="18">
        <f t="shared" si="21"/>
        <v>0.15429995064281854</v>
      </c>
      <c r="N29" s="18">
        <f t="shared" si="21"/>
        <v>0.15429995064281854</v>
      </c>
      <c r="O29" s="18">
        <f t="shared" si="21"/>
        <v>0.15429995064281854</v>
      </c>
      <c r="P29" s="18">
        <f t="shared" si="21"/>
        <v>0.15429995064281854</v>
      </c>
      <c r="Q29" s="18">
        <f t="shared" si="21"/>
        <v>0.15429995064281854</v>
      </c>
      <c r="R29" s="18">
        <f t="shared" si="21"/>
        <v>0.15429995064281854</v>
      </c>
      <c r="S29" s="18">
        <f t="shared" si="21"/>
        <v>0.15429995064281854</v>
      </c>
      <c r="T29" s="18">
        <f t="shared" si="21"/>
        <v>0.15429995064281854</v>
      </c>
      <c r="U29" s="18">
        <f t="shared" si="21"/>
        <v>0.15429995064281854</v>
      </c>
      <c r="V29" s="18">
        <f t="shared" si="21"/>
        <v>0.15429995064281854</v>
      </c>
      <c r="W29" s="18">
        <f t="shared" si="21"/>
        <v>0.15429995064281854</v>
      </c>
      <c r="X29" s="18">
        <f t="shared" si="21"/>
        <v>0.15429995064281854</v>
      </c>
      <c r="Y29" s="18">
        <f t="shared" si="21"/>
        <v>0.15429995064281854</v>
      </c>
      <c r="Z29" s="18">
        <f t="shared" si="21"/>
        <v>0.15429995064281854</v>
      </c>
      <c r="AA29" s="18">
        <f t="shared" si="21"/>
        <v>0.15429995064281854</v>
      </c>
      <c r="AB29" s="18">
        <f t="shared" si="21"/>
        <v>0.15429995064281854</v>
      </c>
      <c r="AC29" s="18">
        <f t="shared" si="21"/>
        <v>0.15429995064281854</v>
      </c>
      <c r="AD29" s="18">
        <f t="shared" si="21"/>
        <v>0.15429995064281854</v>
      </c>
      <c r="AE29" s="18">
        <f t="shared" si="21"/>
        <v>0.15429995064281854</v>
      </c>
      <c r="AF29" s="18">
        <f t="shared" si="21"/>
        <v>0.15429995064281854</v>
      </c>
      <c r="AG29" s="18">
        <f t="shared" si="21"/>
        <v>0.15429995064281854</v>
      </c>
      <c r="AH29" s="18">
        <f t="shared" si="21"/>
        <v>0.15429995064281854</v>
      </c>
      <c r="AI29" s="18">
        <f t="shared" si="21"/>
        <v>0.15429995064281854</v>
      </c>
      <c r="AJ29" s="18">
        <f t="shared" si="21"/>
        <v>0.15429995064281854</v>
      </c>
      <c r="AK29" s="18">
        <f t="shared" si="21"/>
        <v>0.15429995064281854</v>
      </c>
      <c r="AL29" s="18">
        <f t="shared" si="21"/>
        <v>0.15429995064281854</v>
      </c>
      <c r="AM29" s="18">
        <f t="shared" si="21"/>
        <v>0.15429995064281854</v>
      </c>
      <c r="AN29" s="18">
        <f t="shared" si="21"/>
        <v>0.15429995064281854</v>
      </c>
      <c r="AO29" s="18">
        <f t="shared" si="21"/>
        <v>0.15429995064281854</v>
      </c>
      <c r="AP29" s="18">
        <f t="shared" si="21"/>
        <v>0.15429995064281854</v>
      </c>
      <c r="AQ29" s="18">
        <f t="shared" si="21"/>
        <v>0.15429995064281854</v>
      </c>
      <c r="AR29" s="18">
        <f t="shared" si="21"/>
        <v>0.15429995064281854</v>
      </c>
      <c r="AS29" s="18">
        <f t="shared" si="21"/>
        <v>0.15429995064281854</v>
      </c>
      <c r="AT29" s="18">
        <f t="shared" si="21"/>
        <v>0.15429995064281854</v>
      </c>
      <c r="AU29" s="18">
        <f t="shared" si="21"/>
        <v>0.15429995064281854</v>
      </c>
      <c r="AV29" s="18">
        <f t="shared" si="21"/>
        <v>0.15429995064281854</v>
      </c>
      <c r="AW29" s="18">
        <f t="shared" si="21"/>
        <v>0.15429995064281854</v>
      </c>
      <c r="AX29" s="18">
        <f t="shared" si="21"/>
        <v>0.15429995064281854</v>
      </c>
      <c r="AY29" s="18">
        <f t="shared" si="21"/>
        <v>0.15429995064281854</v>
      </c>
    </row>
    <row r="30" spans="1:51" x14ac:dyDescent="0.2">
      <c r="A30" s="21">
        <v>1</v>
      </c>
      <c r="B30" s="10">
        <v>7</v>
      </c>
      <c r="C30" s="22">
        <v>0.2</v>
      </c>
      <c r="D30" s="18">
        <f t="shared" ref="D30:AY33" si="22">C30</f>
        <v>0.2</v>
      </c>
      <c r="E30" s="18">
        <f t="shared" si="22"/>
        <v>0.2</v>
      </c>
      <c r="F30" s="18">
        <f t="shared" si="22"/>
        <v>0.2</v>
      </c>
      <c r="G30" s="18">
        <f t="shared" si="22"/>
        <v>0.2</v>
      </c>
      <c r="H30" s="18">
        <f t="shared" si="22"/>
        <v>0.2</v>
      </c>
      <c r="I30" s="18">
        <f t="shared" si="22"/>
        <v>0.2</v>
      </c>
      <c r="J30" s="18">
        <f t="shared" si="22"/>
        <v>0.2</v>
      </c>
      <c r="K30" s="18">
        <f t="shared" si="22"/>
        <v>0.2</v>
      </c>
      <c r="L30" s="18">
        <f t="shared" si="22"/>
        <v>0.2</v>
      </c>
      <c r="M30" s="18">
        <f t="shared" si="22"/>
        <v>0.2</v>
      </c>
      <c r="N30" s="18">
        <f t="shared" si="22"/>
        <v>0.2</v>
      </c>
      <c r="O30" s="18">
        <f t="shared" si="22"/>
        <v>0.2</v>
      </c>
      <c r="P30" s="18">
        <f t="shared" si="22"/>
        <v>0.2</v>
      </c>
      <c r="Q30" s="18">
        <f t="shared" si="22"/>
        <v>0.2</v>
      </c>
      <c r="R30" s="18">
        <f t="shared" si="22"/>
        <v>0.2</v>
      </c>
      <c r="S30" s="18">
        <f t="shared" si="22"/>
        <v>0.2</v>
      </c>
      <c r="T30" s="18">
        <f t="shared" si="22"/>
        <v>0.2</v>
      </c>
      <c r="U30" s="18">
        <f t="shared" si="22"/>
        <v>0.2</v>
      </c>
      <c r="V30" s="18">
        <f t="shared" si="22"/>
        <v>0.2</v>
      </c>
      <c r="W30" s="18">
        <f t="shared" si="22"/>
        <v>0.2</v>
      </c>
      <c r="X30" s="18">
        <f t="shared" si="22"/>
        <v>0.2</v>
      </c>
      <c r="Y30" s="18">
        <f t="shared" si="22"/>
        <v>0.2</v>
      </c>
      <c r="Z30" s="18">
        <f t="shared" si="22"/>
        <v>0.2</v>
      </c>
      <c r="AA30" s="18">
        <f t="shared" si="22"/>
        <v>0.2</v>
      </c>
      <c r="AB30" s="18">
        <f t="shared" si="22"/>
        <v>0.2</v>
      </c>
      <c r="AC30" s="18">
        <f t="shared" si="22"/>
        <v>0.2</v>
      </c>
      <c r="AD30" s="18">
        <f t="shared" si="22"/>
        <v>0.2</v>
      </c>
      <c r="AE30" s="18">
        <f t="shared" si="22"/>
        <v>0.2</v>
      </c>
      <c r="AF30" s="18">
        <f t="shared" si="22"/>
        <v>0.2</v>
      </c>
      <c r="AG30" s="18">
        <f t="shared" si="22"/>
        <v>0.2</v>
      </c>
      <c r="AH30" s="18">
        <f t="shared" si="22"/>
        <v>0.2</v>
      </c>
      <c r="AI30" s="18">
        <f t="shared" si="22"/>
        <v>0.2</v>
      </c>
      <c r="AJ30" s="18">
        <f t="shared" si="22"/>
        <v>0.2</v>
      </c>
      <c r="AK30" s="18">
        <f t="shared" si="22"/>
        <v>0.2</v>
      </c>
      <c r="AL30" s="18">
        <f t="shared" si="22"/>
        <v>0.2</v>
      </c>
      <c r="AM30" s="18">
        <f t="shared" si="22"/>
        <v>0.2</v>
      </c>
      <c r="AN30" s="18">
        <f t="shared" si="22"/>
        <v>0.2</v>
      </c>
      <c r="AO30" s="18">
        <f t="shared" si="22"/>
        <v>0.2</v>
      </c>
      <c r="AP30" s="18">
        <f t="shared" si="22"/>
        <v>0.2</v>
      </c>
      <c r="AQ30" s="18">
        <f t="shared" si="22"/>
        <v>0.2</v>
      </c>
      <c r="AR30" s="18">
        <f t="shared" si="22"/>
        <v>0.2</v>
      </c>
      <c r="AS30" s="18">
        <f t="shared" si="22"/>
        <v>0.2</v>
      </c>
      <c r="AT30" s="18">
        <f t="shared" si="22"/>
        <v>0.2</v>
      </c>
      <c r="AU30" s="18">
        <f t="shared" si="22"/>
        <v>0.2</v>
      </c>
      <c r="AV30" s="18">
        <f t="shared" si="22"/>
        <v>0.2</v>
      </c>
      <c r="AW30" s="18">
        <f t="shared" si="22"/>
        <v>0.2</v>
      </c>
      <c r="AX30" s="18">
        <f t="shared" si="22"/>
        <v>0.2</v>
      </c>
      <c r="AY30" s="18">
        <f t="shared" si="22"/>
        <v>0.2</v>
      </c>
    </row>
    <row r="31" spans="1:51" x14ac:dyDescent="0.2">
      <c r="A31" s="21">
        <v>2</v>
      </c>
      <c r="B31" s="10">
        <v>10</v>
      </c>
      <c r="C31" s="22">
        <v>0.2</v>
      </c>
      <c r="D31" s="18">
        <f t="shared" si="22"/>
        <v>0.2</v>
      </c>
      <c r="E31" s="18">
        <f t="shared" si="22"/>
        <v>0.2</v>
      </c>
      <c r="F31" s="18">
        <f t="shared" si="22"/>
        <v>0.2</v>
      </c>
      <c r="G31" s="18">
        <f t="shared" si="22"/>
        <v>0.2</v>
      </c>
      <c r="H31" s="18">
        <f t="shared" si="22"/>
        <v>0.2</v>
      </c>
      <c r="I31" s="18">
        <f t="shared" si="22"/>
        <v>0.2</v>
      </c>
      <c r="J31" s="18">
        <f t="shared" si="22"/>
        <v>0.2</v>
      </c>
      <c r="K31" s="18">
        <f t="shared" si="22"/>
        <v>0.2</v>
      </c>
      <c r="L31" s="18">
        <f t="shared" si="22"/>
        <v>0.2</v>
      </c>
      <c r="M31" s="18">
        <f t="shared" si="22"/>
        <v>0.2</v>
      </c>
      <c r="N31" s="18">
        <f t="shared" si="22"/>
        <v>0.2</v>
      </c>
      <c r="O31" s="18">
        <f t="shared" si="22"/>
        <v>0.2</v>
      </c>
      <c r="P31" s="18">
        <f t="shared" si="22"/>
        <v>0.2</v>
      </c>
      <c r="Q31" s="18">
        <f t="shared" si="22"/>
        <v>0.2</v>
      </c>
      <c r="R31" s="18">
        <f t="shared" si="22"/>
        <v>0.2</v>
      </c>
      <c r="S31" s="18">
        <f t="shared" si="22"/>
        <v>0.2</v>
      </c>
      <c r="T31" s="18">
        <f t="shared" si="22"/>
        <v>0.2</v>
      </c>
      <c r="U31" s="18">
        <f t="shared" si="22"/>
        <v>0.2</v>
      </c>
      <c r="V31" s="18">
        <f t="shared" si="22"/>
        <v>0.2</v>
      </c>
      <c r="W31" s="18">
        <f t="shared" si="22"/>
        <v>0.2</v>
      </c>
      <c r="X31" s="18">
        <f t="shared" si="22"/>
        <v>0.2</v>
      </c>
      <c r="Y31" s="18">
        <f t="shared" si="22"/>
        <v>0.2</v>
      </c>
      <c r="Z31" s="18">
        <f t="shared" si="22"/>
        <v>0.2</v>
      </c>
      <c r="AA31" s="18">
        <f t="shared" si="22"/>
        <v>0.2</v>
      </c>
      <c r="AB31" s="18">
        <f t="shared" si="22"/>
        <v>0.2</v>
      </c>
      <c r="AC31" s="18">
        <f t="shared" si="22"/>
        <v>0.2</v>
      </c>
      <c r="AD31" s="18">
        <f t="shared" si="22"/>
        <v>0.2</v>
      </c>
      <c r="AE31" s="18">
        <f t="shared" si="22"/>
        <v>0.2</v>
      </c>
      <c r="AF31" s="18">
        <f t="shared" si="22"/>
        <v>0.2</v>
      </c>
      <c r="AG31" s="18">
        <f t="shared" si="22"/>
        <v>0.2</v>
      </c>
      <c r="AH31" s="18">
        <f t="shared" si="22"/>
        <v>0.2</v>
      </c>
      <c r="AI31" s="18">
        <f t="shared" si="22"/>
        <v>0.2</v>
      </c>
      <c r="AJ31" s="18">
        <f t="shared" si="22"/>
        <v>0.2</v>
      </c>
      <c r="AK31" s="18">
        <f t="shared" si="22"/>
        <v>0.2</v>
      </c>
      <c r="AL31" s="18">
        <f t="shared" si="22"/>
        <v>0.2</v>
      </c>
      <c r="AM31" s="18">
        <f t="shared" si="22"/>
        <v>0.2</v>
      </c>
      <c r="AN31" s="18">
        <f t="shared" si="22"/>
        <v>0.2</v>
      </c>
      <c r="AO31" s="18">
        <f t="shared" si="22"/>
        <v>0.2</v>
      </c>
      <c r="AP31" s="18">
        <f t="shared" si="22"/>
        <v>0.2</v>
      </c>
      <c r="AQ31" s="18">
        <f t="shared" si="22"/>
        <v>0.2</v>
      </c>
      <c r="AR31" s="18">
        <f t="shared" si="22"/>
        <v>0.2</v>
      </c>
      <c r="AS31" s="18">
        <f t="shared" si="22"/>
        <v>0.2</v>
      </c>
      <c r="AT31" s="18">
        <f t="shared" si="22"/>
        <v>0.2</v>
      </c>
      <c r="AU31" s="18">
        <f t="shared" si="22"/>
        <v>0.2</v>
      </c>
      <c r="AV31" s="18">
        <f t="shared" si="22"/>
        <v>0.2</v>
      </c>
      <c r="AW31" s="18">
        <f t="shared" si="22"/>
        <v>0.2</v>
      </c>
      <c r="AX31" s="18">
        <f t="shared" si="22"/>
        <v>0.2</v>
      </c>
      <c r="AY31" s="18">
        <f t="shared" si="22"/>
        <v>0.2</v>
      </c>
    </row>
    <row r="32" spans="1:51" x14ac:dyDescent="0.2">
      <c r="A32" s="21">
        <v>3</v>
      </c>
      <c r="B32" s="10">
        <v>11</v>
      </c>
      <c r="C32" s="22">
        <v>0.3</v>
      </c>
      <c r="D32" s="18">
        <f t="shared" si="22"/>
        <v>0.3</v>
      </c>
      <c r="E32" s="18">
        <f t="shared" si="22"/>
        <v>0.3</v>
      </c>
      <c r="F32" s="18">
        <f t="shared" si="22"/>
        <v>0.3</v>
      </c>
      <c r="G32" s="18">
        <f t="shared" si="22"/>
        <v>0.3</v>
      </c>
      <c r="H32" s="18">
        <f t="shared" si="22"/>
        <v>0.3</v>
      </c>
      <c r="I32" s="18">
        <f t="shared" si="22"/>
        <v>0.3</v>
      </c>
      <c r="J32" s="18">
        <f t="shared" si="22"/>
        <v>0.3</v>
      </c>
      <c r="K32" s="18">
        <f t="shared" si="22"/>
        <v>0.3</v>
      </c>
      <c r="L32" s="18">
        <f t="shared" si="22"/>
        <v>0.3</v>
      </c>
      <c r="M32" s="18">
        <f t="shared" si="22"/>
        <v>0.3</v>
      </c>
      <c r="N32" s="18">
        <f t="shared" si="22"/>
        <v>0.3</v>
      </c>
      <c r="O32" s="18">
        <f t="shared" si="22"/>
        <v>0.3</v>
      </c>
      <c r="P32" s="18">
        <f t="shared" si="22"/>
        <v>0.3</v>
      </c>
      <c r="Q32" s="18">
        <f t="shared" si="22"/>
        <v>0.3</v>
      </c>
      <c r="R32" s="18">
        <f t="shared" si="22"/>
        <v>0.3</v>
      </c>
      <c r="S32" s="18">
        <f t="shared" si="22"/>
        <v>0.3</v>
      </c>
      <c r="T32" s="18">
        <f t="shared" si="22"/>
        <v>0.3</v>
      </c>
      <c r="U32" s="18">
        <f t="shared" si="22"/>
        <v>0.3</v>
      </c>
      <c r="V32" s="18">
        <f t="shared" si="22"/>
        <v>0.3</v>
      </c>
      <c r="W32" s="18">
        <f t="shared" si="22"/>
        <v>0.3</v>
      </c>
      <c r="X32" s="18">
        <f t="shared" si="22"/>
        <v>0.3</v>
      </c>
      <c r="Y32" s="18">
        <f t="shared" si="22"/>
        <v>0.3</v>
      </c>
      <c r="Z32" s="18">
        <f t="shared" si="22"/>
        <v>0.3</v>
      </c>
      <c r="AA32" s="18">
        <f t="shared" si="22"/>
        <v>0.3</v>
      </c>
      <c r="AB32" s="18">
        <f t="shared" si="22"/>
        <v>0.3</v>
      </c>
      <c r="AC32" s="18">
        <f t="shared" si="22"/>
        <v>0.3</v>
      </c>
      <c r="AD32" s="18">
        <f t="shared" si="22"/>
        <v>0.3</v>
      </c>
      <c r="AE32" s="18">
        <f t="shared" si="22"/>
        <v>0.3</v>
      </c>
      <c r="AF32" s="18">
        <f t="shared" si="22"/>
        <v>0.3</v>
      </c>
      <c r="AG32" s="18">
        <f t="shared" si="22"/>
        <v>0.3</v>
      </c>
      <c r="AH32" s="18">
        <f t="shared" si="22"/>
        <v>0.3</v>
      </c>
      <c r="AI32" s="18">
        <f t="shared" si="22"/>
        <v>0.3</v>
      </c>
      <c r="AJ32" s="18">
        <f t="shared" si="22"/>
        <v>0.3</v>
      </c>
      <c r="AK32" s="18">
        <f t="shared" si="22"/>
        <v>0.3</v>
      </c>
      <c r="AL32" s="18">
        <f t="shared" si="22"/>
        <v>0.3</v>
      </c>
      <c r="AM32" s="18">
        <f t="shared" si="22"/>
        <v>0.3</v>
      </c>
      <c r="AN32" s="18">
        <f t="shared" si="22"/>
        <v>0.3</v>
      </c>
      <c r="AO32" s="18">
        <f t="shared" si="22"/>
        <v>0.3</v>
      </c>
      <c r="AP32" s="18">
        <f t="shared" si="22"/>
        <v>0.3</v>
      </c>
      <c r="AQ32" s="18">
        <f t="shared" si="22"/>
        <v>0.3</v>
      </c>
      <c r="AR32" s="18">
        <f t="shared" si="22"/>
        <v>0.3</v>
      </c>
      <c r="AS32" s="18">
        <f t="shared" si="22"/>
        <v>0.3</v>
      </c>
      <c r="AT32" s="18">
        <f t="shared" si="22"/>
        <v>0.3</v>
      </c>
      <c r="AU32" s="18">
        <f t="shared" si="22"/>
        <v>0.3</v>
      </c>
      <c r="AV32" s="18">
        <f t="shared" si="22"/>
        <v>0.3</v>
      </c>
      <c r="AW32" s="18">
        <f t="shared" si="22"/>
        <v>0.3</v>
      </c>
      <c r="AX32" s="18">
        <f t="shared" si="22"/>
        <v>0.3</v>
      </c>
      <c r="AY32" s="18">
        <f t="shared" si="22"/>
        <v>0.3</v>
      </c>
    </row>
    <row r="33" spans="1:51" x14ac:dyDescent="0.2">
      <c r="A33" s="21">
        <v>4</v>
      </c>
      <c r="B33" s="10">
        <v>12</v>
      </c>
      <c r="C33" s="22">
        <v>0.3</v>
      </c>
      <c r="D33" s="18">
        <f>C33</f>
        <v>0.3</v>
      </c>
      <c r="E33" s="18">
        <f t="shared" si="22"/>
        <v>0.3</v>
      </c>
      <c r="F33" s="18">
        <f t="shared" si="22"/>
        <v>0.3</v>
      </c>
      <c r="G33" s="18">
        <f t="shared" si="22"/>
        <v>0.3</v>
      </c>
      <c r="H33" s="18">
        <f t="shared" si="22"/>
        <v>0.3</v>
      </c>
      <c r="I33" s="18">
        <f t="shared" si="22"/>
        <v>0.3</v>
      </c>
      <c r="J33" s="18">
        <f t="shared" si="22"/>
        <v>0.3</v>
      </c>
      <c r="K33" s="18">
        <f t="shared" si="22"/>
        <v>0.3</v>
      </c>
      <c r="L33" s="18">
        <f t="shared" si="22"/>
        <v>0.3</v>
      </c>
      <c r="M33" s="18">
        <f t="shared" si="22"/>
        <v>0.3</v>
      </c>
      <c r="N33" s="18">
        <f t="shared" si="22"/>
        <v>0.3</v>
      </c>
      <c r="O33" s="18">
        <f t="shared" si="22"/>
        <v>0.3</v>
      </c>
      <c r="P33" s="18">
        <f t="shared" si="22"/>
        <v>0.3</v>
      </c>
      <c r="Q33" s="18">
        <f t="shared" si="22"/>
        <v>0.3</v>
      </c>
      <c r="R33" s="18">
        <f t="shared" si="22"/>
        <v>0.3</v>
      </c>
      <c r="S33" s="18">
        <f t="shared" si="22"/>
        <v>0.3</v>
      </c>
      <c r="T33" s="18">
        <f t="shared" si="22"/>
        <v>0.3</v>
      </c>
      <c r="U33" s="18">
        <f t="shared" si="22"/>
        <v>0.3</v>
      </c>
      <c r="V33" s="18">
        <f t="shared" si="22"/>
        <v>0.3</v>
      </c>
      <c r="W33" s="18">
        <f t="shared" si="22"/>
        <v>0.3</v>
      </c>
      <c r="X33" s="18">
        <f t="shared" si="22"/>
        <v>0.3</v>
      </c>
      <c r="Y33" s="18">
        <f t="shared" si="22"/>
        <v>0.3</v>
      </c>
      <c r="Z33" s="18">
        <f t="shared" si="22"/>
        <v>0.3</v>
      </c>
      <c r="AA33" s="18">
        <f t="shared" si="22"/>
        <v>0.3</v>
      </c>
      <c r="AB33" s="18">
        <f t="shared" si="22"/>
        <v>0.3</v>
      </c>
      <c r="AC33" s="18">
        <f t="shared" si="22"/>
        <v>0.3</v>
      </c>
      <c r="AD33" s="18">
        <f t="shared" si="22"/>
        <v>0.3</v>
      </c>
      <c r="AE33" s="18">
        <f t="shared" si="22"/>
        <v>0.3</v>
      </c>
      <c r="AF33" s="18">
        <f t="shared" si="22"/>
        <v>0.3</v>
      </c>
      <c r="AG33" s="18">
        <f t="shared" si="22"/>
        <v>0.3</v>
      </c>
      <c r="AH33" s="18">
        <f t="shared" si="22"/>
        <v>0.3</v>
      </c>
      <c r="AI33" s="18">
        <f t="shared" si="22"/>
        <v>0.3</v>
      </c>
      <c r="AJ33" s="18">
        <f t="shared" si="22"/>
        <v>0.3</v>
      </c>
      <c r="AK33" s="18">
        <f t="shared" si="22"/>
        <v>0.3</v>
      </c>
      <c r="AL33" s="18">
        <f t="shared" si="22"/>
        <v>0.3</v>
      </c>
      <c r="AM33" s="18">
        <f t="shared" si="22"/>
        <v>0.3</v>
      </c>
      <c r="AN33" s="18">
        <f t="shared" si="22"/>
        <v>0.3</v>
      </c>
      <c r="AO33" s="18">
        <f t="shared" si="22"/>
        <v>0.3</v>
      </c>
      <c r="AP33" s="18">
        <f t="shared" si="22"/>
        <v>0.3</v>
      </c>
      <c r="AQ33" s="18">
        <f t="shared" si="22"/>
        <v>0.3</v>
      </c>
      <c r="AR33" s="18">
        <f t="shared" si="22"/>
        <v>0.3</v>
      </c>
      <c r="AS33" s="18">
        <f t="shared" si="22"/>
        <v>0.3</v>
      </c>
      <c r="AT33" s="18">
        <f t="shared" si="22"/>
        <v>0.3</v>
      </c>
      <c r="AU33" s="18">
        <f t="shared" si="22"/>
        <v>0.3</v>
      </c>
      <c r="AV33" s="18">
        <f t="shared" si="22"/>
        <v>0.3</v>
      </c>
      <c r="AW33" s="18">
        <f t="shared" si="22"/>
        <v>0.3</v>
      </c>
      <c r="AX33" s="18">
        <f t="shared" si="22"/>
        <v>0.3</v>
      </c>
      <c r="AY33" s="18">
        <f t="shared" si="22"/>
        <v>0.3</v>
      </c>
    </row>
  </sheetData>
  <mergeCells count="2">
    <mergeCell ref="A2:C2"/>
    <mergeCell ref="A20:C2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74D5-0CE5-449F-A72E-9A425A3DCAC2}">
  <dimension ref="A1:AY15"/>
  <sheetViews>
    <sheetView zoomScale="115" zoomScaleNormal="115" workbookViewId="0">
      <selection activeCell="AM2" sqref="AM2:AM15"/>
    </sheetView>
  </sheetViews>
  <sheetFormatPr defaultRowHeight="14.25" x14ac:dyDescent="0.2"/>
  <sheetData>
    <row r="1" spans="1:51" x14ac:dyDescent="0.2">
      <c r="A1" s="2" t="s">
        <v>30</v>
      </c>
      <c r="B1" s="9" t="s">
        <v>29</v>
      </c>
      <c r="C1" s="9" t="s">
        <v>63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35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</row>
    <row r="2" spans="1:51" x14ac:dyDescent="0.2">
      <c r="A2" s="7">
        <v>1</v>
      </c>
      <c r="B2" s="2">
        <v>0</v>
      </c>
      <c r="C2" s="17">
        <f>penetration!C4</f>
        <v>1.9096008593203866E-2</v>
      </c>
      <c r="D2">
        <f>national_data!B2*penetration!D4</f>
        <v>479.43614581384549</v>
      </c>
      <c r="E2">
        <f>national_data!C2*penetration!E4</f>
        <v>482.27365573730026</v>
      </c>
      <c r="F2">
        <f>national_data!D2*penetration!F4</f>
        <v>475.06024748670046</v>
      </c>
      <c r="G2">
        <f>national_data!E2*penetration!G4</f>
        <v>465.03642994949985</v>
      </c>
      <c r="H2">
        <f>national_data!F2*penetration!H4</f>
        <v>457.37836372711428</v>
      </c>
      <c r="I2">
        <f>national_data!G2*penetration!I4</f>
        <v>452.51007612633913</v>
      </c>
      <c r="J2">
        <f>national_data!H2*penetration!J4</f>
        <v>448.46817483716399</v>
      </c>
      <c r="K2">
        <f>national_data!I2*penetration!K4</f>
        <v>444.64747334067931</v>
      </c>
      <c r="L2">
        <f>national_data!J2*penetration!L4</f>
        <v>447.62561359591081</v>
      </c>
      <c r="M2">
        <f>national_data!K2*penetration!M4</f>
        <v>455.63360763603794</v>
      </c>
      <c r="N2">
        <f>national_data!L2*penetration!N4</f>
        <v>481.67200939167498</v>
      </c>
      <c r="O2">
        <f>national_data!M2*penetration!O4</f>
        <v>507.22229449660944</v>
      </c>
      <c r="P2">
        <f>national_data!N2*penetration!P4</f>
        <v>549.22370380820246</v>
      </c>
      <c r="Q2">
        <f>national_data!O2*penetration!Q4</f>
        <v>579.08756798301454</v>
      </c>
      <c r="R2">
        <f>national_data!P2*penetration!R4</f>
        <v>611.65655180800707</v>
      </c>
      <c r="S2">
        <f>national_data!Q2*penetration!S4</f>
        <v>624.76459272397733</v>
      </c>
      <c r="T2">
        <f>national_data!R2*penetration!T4</f>
        <v>639.76882369505927</v>
      </c>
      <c r="U2">
        <f>national_data!S2*penetration!U4</f>
        <v>642.24926441673711</v>
      </c>
      <c r="V2">
        <f>national_data!T2*penetration!V4</f>
        <v>644.49281871583423</v>
      </c>
      <c r="W2">
        <f>national_data!U2*penetration!W4</f>
        <v>641.07191265039899</v>
      </c>
      <c r="X2">
        <f>national_data!V2*penetration!X4</f>
        <v>637.42303163306019</v>
      </c>
      <c r="Y2">
        <f>national_data!W2*penetration!Y4</f>
        <v>633.86662238336089</v>
      </c>
      <c r="Z2">
        <f>national_data!X2*penetration!Z4</f>
        <v>633.37874988253964</v>
      </c>
      <c r="AA2">
        <f>national_data!Y2*penetration!AA4</f>
        <v>630.23373318326389</v>
      </c>
      <c r="AB2">
        <f>national_data!Z2*penetration!AB4</f>
        <v>628.1712770588116</v>
      </c>
      <c r="AC2">
        <f>national_data!AA2*penetration!AC4</f>
        <v>623.62343617758017</v>
      </c>
      <c r="AD2">
        <f>national_data!AB2*penetration!AD4</f>
        <v>621.0397200560036</v>
      </c>
      <c r="AE2">
        <f>national_data!AC2*penetration!AE4</f>
        <v>618.91726409815863</v>
      </c>
      <c r="AF2">
        <f>national_data!AD2*penetration!AF4</f>
        <v>621.03263970943851</v>
      </c>
      <c r="AG2">
        <f>national_data!AE2*penetration!AG4</f>
        <v>629.24651313718846</v>
      </c>
      <c r="AH2">
        <f>national_data!AF2*penetration!AH4</f>
        <v>643.92315600469146</v>
      </c>
      <c r="AI2">
        <f>national_data!AG2*penetration!AI4</f>
        <v>664.61681166569497</v>
      </c>
      <c r="AJ2">
        <f>national_data!AH2*penetration!AJ4</f>
        <v>690.12034206831117</v>
      </c>
      <c r="AK2">
        <f>national_data!AI2*penetration!AK4</f>
        <v>711.38823825073666</v>
      </c>
      <c r="AL2">
        <f>national_data!AJ2*penetration!AL4</f>
        <v>727.67858976039031</v>
      </c>
      <c r="AM2">
        <f>national_data!AK2*penetration!AM4</f>
        <v>734.12964000582849</v>
      </c>
      <c r="AN2">
        <f>national_data!AL2*penetration!AN4</f>
        <v>732.93348869861086</v>
      </c>
      <c r="AO2">
        <f>national_data!AM2*penetration!AO4</f>
        <v>725.28891175718127</v>
      </c>
      <c r="AP2">
        <f>national_data!AN2*penetration!AP4</f>
        <v>712.28823575162596</v>
      </c>
      <c r="AQ2">
        <f>national_data!AO2*penetration!AQ4</f>
        <v>695.19267793259746</v>
      </c>
      <c r="AR2">
        <f>national_data!AP2*penetration!AR4</f>
        <v>675.33511354098573</v>
      </c>
      <c r="AS2">
        <f>national_data!AQ2*penetration!AS4</f>
        <v>651.71056062683181</v>
      </c>
      <c r="AT2">
        <f>national_data!AR2*penetration!AT4</f>
        <v>624.27592673604101</v>
      </c>
      <c r="AU2">
        <f>national_data!AS2*penetration!AU4</f>
        <v>593.68260375260718</v>
      </c>
      <c r="AV2">
        <f>national_data!AT2*penetration!AV4</f>
        <v>559.43930107736742</v>
      </c>
      <c r="AW2">
        <f>national_data!AU2*penetration!AW4</f>
        <v>530.43447826081353</v>
      </c>
      <c r="AX2">
        <f>national_data!AV2*penetration!AX4</f>
        <v>503.74309764695238</v>
      </c>
      <c r="AY2">
        <f>national_data!AW2*penetration!AY4</f>
        <v>486.66194467093584</v>
      </c>
    </row>
    <row r="3" spans="1:51" x14ac:dyDescent="0.2">
      <c r="A3" s="7">
        <v>2</v>
      </c>
      <c r="B3" s="2">
        <v>1</v>
      </c>
      <c r="C3" s="17">
        <f>penetration!C5</f>
        <v>4.8882371997067395E-2</v>
      </c>
      <c r="D3">
        <f>national_data!B2*penetration!D5</f>
        <v>1227.2709196859776</v>
      </c>
      <c r="E3">
        <f>national_data!C2*penetration!E5</f>
        <v>1234.5344383918211</v>
      </c>
      <c r="F3">
        <f>national_data!D2*penetration!F5</f>
        <v>1216.0694013789021</v>
      </c>
      <c r="G3">
        <f>national_data!E2*penetration!G5</f>
        <v>1190.4102184510857</v>
      </c>
      <c r="H3">
        <f>national_data!F2*penetration!H5</f>
        <v>1170.8069364336041</v>
      </c>
      <c r="I3">
        <f>national_data!G2*penetration!I5</f>
        <v>1158.3449895126912</v>
      </c>
      <c r="J3">
        <f>national_data!H2*penetration!J5</f>
        <v>1147.9984439804903</v>
      </c>
      <c r="K3">
        <f>national_data!I2*penetration!K5</f>
        <v>1138.218130417614</v>
      </c>
      <c r="L3">
        <f>national_data!J2*penetration!L5</f>
        <v>1145.8416376602468</v>
      </c>
      <c r="M3">
        <f>national_data!K2*penetration!M5</f>
        <v>1166.3406724040365</v>
      </c>
      <c r="N3">
        <f>national_data!L2*penetration!N5</f>
        <v>1232.9943311838681</v>
      </c>
      <c r="O3">
        <f>national_data!M2*penetration!O5</f>
        <v>1298.3984985015886</v>
      </c>
      <c r="P3">
        <f>national_data!N2*penetration!P5</f>
        <v>1405.9146060876039</v>
      </c>
      <c r="Q3">
        <f>national_data!O2*penetration!Q5</f>
        <v>1482.3607655422347</v>
      </c>
      <c r="R3">
        <f>national_data!P2*penetration!R5</f>
        <v>1565.7315482442466</v>
      </c>
      <c r="S3">
        <f>national_data!Q2*penetration!S5</f>
        <v>1599.2857922675382</v>
      </c>
      <c r="T3">
        <f>national_data!R2*penetration!T5</f>
        <v>1637.6939442265489</v>
      </c>
      <c r="U3">
        <f>national_data!S2*penetration!U5</f>
        <v>1644.0434295382011</v>
      </c>
      <c r="V3">
        <f>national_data!T2*penetration!V5</f>
        <v>1649.7865279091934</v>
      </c>
      <c r="W3">
        <f>national_data!U2*penetration!W5</f>
        <v>1641.0296192577623</v>
      </c>
      <c r="X3">
        <f>national_data!V2*penetration!X5</f>
        <v>1631.689135439271</v>
      </c>
      <c r="Y3">
        <f>national_data!W2*penetration!Y5</f>
        <v>1622.5853628331213</v>
      </c>
      <c r="Z3">
        <f>national_data!X2*penetration!Z5</f>
        <v>1621.3364963511081</v>
      </c>
      <c r="AA3">
        <f>national_data!Y2*penetration!AA5</f>
        <v>1613.2858152110871</v>
      </c>
      <c r="AB3">
        <f>national_data!Z2*penetration!AB5</f>
        <v>1608.0062958282258</v>
      </c>
      <c r="AC3">
        <f>national_data!AA2*penetration!AC5</f>
        <v>1596.3646352867163</v>
      </c>
      <c r="AD3">
        <f>national_data!AB2*penetration!AD5</f>
        <v>1589.7507833933594</v>
      </c>
      <c r="AE3">
        <f>national_data!AC2*penetration!AE5</f>
        <v>1584.3176751512685</v>
      </c>
      <c r="AF3">
        <f>national_data!AD2*penetration!AF5</f>
        <v>1589.7326589705001</v>
      </c>
      <c r="AG3">
        <f>national_data!AE2*penetration!AG5</f>
        <v>1610.7587081824279</v>
      </c>
      <c r="AH3">
        <f>national_data!AF2*penetration!AH5</f>
        <v>1648.3282930941521</v>
      </c>
      <c r="AI3">
        <f>national_data!AG2*penetration!AI5</f>
        <v>1701.3003562906674</v>
      </c>
      <c r="AJ3">
        <f>national_data!AH2*penetration!AJ5</f>
        <v>1766.5848399195074</v>
      </c>
      <c r="AK3">
        <f>national_data!AI2*penetration!AK5</f>
        <v>1821.0268563079126</v>
      </c>
      <c r="AL3">
        <f>national_data!AJ2*penetration!AL5</f>
        <v>1862.7272471812848</v>
      </c>
      <c r="AM3">
        <f>national_data!AK2*penetration!AM5</f>
        <v>1879.2407838363483</v>
      </c>
      <c r="AN3">
        <f>national_data!AL2*penetration!AN5</f>
        <v>1876.1788500883192</v>
      </c>
      <c r="AO3">
        <f>national_data!AM2*penetration!AO5</f>
        <v>1856.6100982212845</v>
      </c>
      <c r="AP3">
        <f>national_data!AN2*penetration!AP5</f>
        <v>1823.3306891963496</v>
      </c>
      <c r="AQ3">
        <f>national_data!AO2*penetration!AQ5</f>
        <v>1779.5691139578187</v>
      </c>
      <c r="AR3">
        <f>national_data!AP2*penetration!AR5</f>
        <v>1728.7372951089339</v>
      </c>
      <c r="AS3">
        <f>national_data!AQ2*penetration!AS5</f>
        <v>1668.262658318863</v>
      </c>
      <c r="AT3">
        <f>national_data!AR2*penetration!AT5</f>
        <v>1598.0348946002048</v>
      </c>
      <c r="AU3">
        <f>national_data!AS2*penetration!AU5</f>
        <v>1519.7214508560041</v>
      </c>
      <c r="AV3">
        <f>national_data!AT2*penetration!AV5</f>
        <v>1432.064710882868</v>
      </c>
      <c r="AW3">
        <f>national_data!AU2*penetration!AW5</f>
        <v>1357.8175439051363</v>
      </c>
      <c r="AX3">
        <f>national_data!AV2*penetration!AX5</f>
        <v>1289.4923758516184</v>
      </c>
      <c r="AY3">
        <f>national_data!AW2*penetration!AY5</f>
        <v>1245.7676744389044</v>
      </c>
    </row>
    <row r="4" spans="1:51" x14ac:dyDescent="0.2">
      <c r="A4" s="7">
        <v>3</v>
      </c>
      <c r="B4" s="2">
        <v>2</v>
      </c>
      <c r="C4" s="17">
        <f>penetration!C6</f>
        <v>3.9010417554687898E-2</v>
      </c>
      <c r="D4">
        <f>national_data!B2*penetration!D6</f>
        <v>979.4195550197129</v>
      </c>
      <c r="E4">
        <f>national_data!C2*penetration!E6</f>
        <v>985.21618243477053</v>
      </c>
      <c r="F4">
        <f>national_data!D2*penetration!F6</f>
        <v>970.48021986568813</v>
      </c>
      <c r="G4">
        <f>national_data!E2*penetration!G6</f>
        <v>950.00299261112116</v>
      </c>
      <c r="H4">
        <f>national_data!F2*penetration!H6</f>
        <v>934.35865732824777</v>
      </c>
      <c r="I4">
        <f>national_data!G2*penetration!I6</f>
        <v>924.41344122952137</v>
      </c>
      <c r="J4">
        <f>national_data!H2*penetration!J6</f>
        <v>916.15641431020651</v>
      </c>
      <c r="K4">
        <f>national_data!I2*penetration!K6</f>
        <v>908.3512669673878</v>
      </c>
      <c r="L4">
        <f>national_data!J2*penetration!L6</f>
        <v>914.43518206021781</v>
      </c>
      <c r="M4">
        <f>national_data!K2*penetration!M6</f>
        <v>930.79436988504892</v>
      </c>
      <c r="N4">
        <f>national_data!L2*penetration!N6</f>
        <v>983.98710490013616</v>
      </c>
      <c r="O4">
        <f>national_data!M2*penetration!O6</f>
        <v>1036.182687328788</v>
      </c>
      <c r="P4">
        <f>national_data!N2*penetration!P6</f>
        <v>1121.9855663510423</v>
      </c>
      <c r="Q4">
        <f>national_data!O2*penetration!Q6</f>
        <v>1182.9931745938727</v>
      </c>
      <c r="R4">
        <f>national_data!P2*penetration!R6</f>
        <v>1249.5269558363573</v>
      </c>
      <c r="S4">
        <f>national_data!Q2*penetration!S6</f>
        <v>1276.3048108504108</v>
      </c>
      <c r="T4">
        <f>national_data!R2*penetration!T6</f>
        <v>1306.9563112627638</v>
      </c>
      <c r="U4">
        <f>national_data!S2*penetration!U6</f>
        <v>1312.0234973084771</v>
      </c>
      <c r="V4">
        <f>national_data!T2*penetration!V6</f>
        <v>1316.6067582337757</v>
      </c>
      <c r="W4">
        <f>national_data!U2*penetration!W6</f>
        <v>1309.618335842958</v>
      </c>
      <c r="X4">
        <f>national_data!V2*penetration!X6</f>
        <v>1302.1641931932515</v>
      </c>
      <c r="Y4">
        <f>national_data!W2*penetration!Y6</f>
        <v>1294.8989571545803</v>
      </c>
      <c r="Z4">
        <f>national_data!X2*penetration!Z6</f>
        <v>1293.9023033314738</v>
      </c>
      <c r="AA4">
        <f>national_data!Y2*penetration!AA6</f>
        <v>1287.4774835029534</v>
      </c>
      <c r="AB4">
        <f>national_data!Z2*penetration!AB6</f>
        <v>1283.2641802772866</v>
      </c>
      <c r="AC4">
        <f>national_data!AA2*penetration!AC6</f>
        <v>1273.9735910484851</v>
      </c>
      <c r="AD4">
        <f>national_data!AB2*penetration!AD6</f>
        <v>1268.6954281144076</v>
      </c>
      <c r="AE4">
        <f>national_data!AC2*penetration!AE6</f>
        <v>1264.3595538005241</v>
      </c>
      <c r="AF4">
        <f>national_data!AD2*penetration!AF6</f>
        <v>1268.680963977853</v>
      </c>
      <c r="AG4">
        <f>national_data!AE2*penetration!AG6</f>
        <v>1285.4607339802565</v>
      </c>
      <c r="AH4">
        <f>national_data!AF2*penetration!AH6</f>
        <v>1315.4430186952982</v>
      </c>
      <c r="AI4">
        <f>national_data!AG2*penetration!AI6</f>
        <v>1357.7172009742055</v>
      </c>
      <c r="AJ4">
        <f>national_data!AH2*penetration!AJ6</f>
        <v>1409.8172702252643</v>
      </c>
      <c r="AK4">
        <f>national_data!AI2*penetration!AK6</f>
        <v>1453.2645438550765</v>
      </c>
      <c r="AL4">
        <f>national_data!AJ2*penetration!AL6</f>
        <v>1486.543404796226</v>
      </c>
      <c r="AM4">
        <f>national_data!AK2*penetration!AM6</f>
        <v>1499.7219788690495</v>
      </c>
      <c r="AN4">
        <f>national_data!AL2*penetration!AN6</f>
        <v>1497.2784126271624</v>
      </c>
      <c r="AO4">
        <f>national_data!AM2*penetration!AO6</f>
        <v>1481.6616340182418</v>
      </c>
      <c r="AP4">
        <f>national_data!AN2*penetration!AP6</f>
        <v>1455.1031101783217</v>
      </c>
      <c r="AQ4">
        <f>national_data!AO2*penetration!AQ6</f>
        <v>1420.1793277765921</v>
      </c>
      <c r="AR4">
        <f>national_data!AP2*penetration!AR6</f>
        <v>1379.6131605194423</v>
      </c>
      <c r="AS4">
        <f>national_data!AQ2*penetration!AS6</f>
        <v>1331.3515738519563</v>
      </c>
      <c r="AT4">
        <f>national_data!AR2*penetration!AT6</f>
        <v>1275.3065360464836</v>
      </c>
      <c r="AU4">
        <f>national_data!AS2*penetration!AU6</f>
        <v>1212.8087476660403</v>
      </c>
      <c r="AV4">
        <f>national_data!AT2*penetration!AV6</f>
        <v>1142.8545722009076</v>
      </c>
      <c r="AW4">
        <f>national_data!AU2*penetration!AW6</f>
        <v>1083.6018627328049</v>
      </c>
      <c r="AX4">
        <f>national_data!AV2*penetration!AX6</f>
        <v>1029.07518519306</v>
      </c>
      <c r="AY4">
        <f>national_data!AW2*penetration!AY6</f>
        <v>994.18082982776889</v>
      </c>
    </row>
    <row r="5" spans="1:51" x14ac:dyDescent="0.2">
      <c r="A5" s="7">
        <v>4</v>
      </c>
      <c r="B5" s="2">
        <v>3</v>
      </c>
      <c r="C5" s="17">
        <f>penetration!C7</f>
        <v>4.1550868697890909E-2</v>
      </c>
      <c r="D5">
        <f>national_data!B2*penetration!D7</f>
        <v>1043.2016851324477</v>
      </c>
      <c r="E5">
        <f>national_data!C2*penetration!E7</f>
        <v>1049.3758027069648</v>
      </c>
      <c r="F5">
        <f>national_data!D2*penetration!F7</f>
        <v>1033.6801992188293</v>
      </c>
      <c r="G5">
        <f>national_data!E2*penetration!G7</f>
        <v>1011.8694462383313</v>
      </c>
      <c r="H5">
        <f>national_data!F2*penetration!H7</f>
        <v>995.20631464551559</v>
      </c>
      <c r="I5">
        <f>national_data!G2*penetration!I7</f>
        <v>984.61344242847179</v>
      </c>
      <c r="J5">
        <f>national_data!H2*penetration!J7</f>
        <v>975.81869828407912</v>
      </c>
      <c r="K5">
        <f>national_data!I2*penetration!K7</f>
        <v>967.50526118860307</v>
      </c>
      <c r="L5">
        <f>national_data!J2*penetration!L7</f>
        <v>973.98537529753094</v>
      </c>
      <c r="M5">
        <f>national_data!K2*penetration!M7</f>
        <v>991.40991232948602</v>
      </c>
      <c r="N5">
        <f>national_data!L2*penetration!N7</f>
        <v>1048.0666847209927</v>
      </c>
      <c r="O5">
        <f>national_data!M2*penetration!O7</f>
        <v>1103.6613675787833</v>
      </c>
      <c r="P5">
        <f>national_data!N2*penetration!P7</f>
        <v>1195.051934089812</v>
      </c>
      <c r="Q5">
        <f>national_data!O2*penetration!Q7</f>
        <v>1260.0325028344701</v>
      </c>
      <c r="R5">
        <f>national_data!P2*penetration!R7</f>
        <v>1330.8991221036724</v>
      </c>
      <c r="S5">
        <f>national_data!Q2*penetration!S7</f>
        <v>1359.4208147038685</v>
      </c>
      <c r="T5">
        <f>national_data!R2*penetration!T7</f>
        <v>1392.0684137007672</v>
      </c>
      <c r="U5">
        <f>national_data!S2*penetration!U7</f>
        <v>1397.4655869496323</v>
      </c>
      <c r="V5">
        <f>national_data!T2*penetration!V7</f>
        <v>1402.34732072365</v>
      </c>
      <c r="W5">
        <f>national_data!U2*penetration!W7</f>
        <v>1394.9037956509128</v>
      </c>
      <c r="X5">
        <f>national_data!V2*penetration!X7</f>
        <v>1386.9642215087213</v>
      </c>
      <c r="Y5">
        <f>national_data!W2*penetration!Y7</f>
        <v>1379.2258560252237</v>
      </c>
      <c r="Z5">
        <f>national_data!X2*penetration!Z7</f>
        <v>1378.1642977354902</v>
      </c>
      <c r="AA5">
        <f>national_data!Y2*penetration!AA7</f>
        <v>1371.3210783639411</v>
      </c>
      <c r="AB5">
        <f>national_data!Z2*penetration!AB7</f>
        <v>1366.8333948145748</v>
      </c>
      <c r="AC5">
        <f>national_data!AA2*penetration!AC7</f>
        <v>1356.9377803256809</v>
      </c>
      <c r="AD5">
        <f>national_data!AB2*penetration!AD7</f>
        <v>1351.3158908718578</v>
      </c>
      <c r="AE5">
        <f>national_data!AC2*penetration!AE7</f>
        <v>1346.6976541135828</v>
      </c>
      <c r="AF5">
        <f>national_data!AD2*penetration!AF7</f>
        <v>1351.3004847963407</v>
      </c>
      <c r="AG5">
        <f>national_data!AE2*penetration!AG7</f>
        <v>1369.1729933172574</v>
      </c>
      <c r="AH5">
        <f>national_data!AF2*penetration!AH7</f>
        <v>1401.1077956994936</v>
      </c>
      <c r="AI5">
        <f>national_data!AG2*penetration!AI7</f>
        <v>1446.1349732404453</v>
      </c>
      <c r="AJ5">
        <f>national_data!AH2*penetration!AJ7</f>
        <v>1501.6279228754236</v>
      </c>
      <c r="AK5">
        <f>national_data!AI2*penetration!AK7</f>
        <v>1547.904586265219</v>
      </c>
      <c r="AL5">
        <f>national_data!AJ2*penetration!AL7</f>
        <v>1583.3506457554206</v>
      </c>
      <c r="AM5">
        <f>national_data!AK2*penetration!AM7</f>
        <v>1597.3874399055392</v>
      </c>
      <c r="AN5">
        <f>national_data!AL2*penetration!AN7</f>
        <v>1594.7847428201023</v>
      </c>
      <c r="AO5">
        <f>national_data!AM2*penetration!AO7</f>
        <v>1578.1509624573666</v>
      </c>
      <c r="AP5">
        <f>national_data!AN2*penetration!AP7</f>
        <v>1549.8628843988504</v>
      </c>
      <c r="AQ5">
        <f>national_data!AO2*penetration!AQ7</f>
        <v>1512.6647822515536</v>
      </c>
      <c r="AR5">
        <f>national_data!AP2*penetration!AR7</f>
        <v>1469.4568497315911</v>
      </c>
      <c r="AS5">
        <f>national_data!AQ2*penetration!AS7</f>
        <v>1418.0523537924901</v>
      </c>
      <c r="AT5">
        <f>national_data!AR2*penetration!AT7</f>
        <v>1358.3575298711892</v>
      </c>
      <c r="AU5">
        <f>national_data!AS2*penetration!AU7</f>
        <v>1291.7897369152711</v>
      </c>
      <c r="AV5">
        <f>national_data!AT2*penetration!AV7</f>
        <v>1217.2799792192359</v>
      </c>
      <c r="AW5">
        <f>national_data!AU2*penetration!AW7</f>
        <v>1154.1685924300023</v>
      </c>
      <c r="AX5">
        <f>national_data!AV2*penetration!AX7</f>
        <v>1096.0910080050205</v>
      </c>
      <c r="AY5">
        <f>national_data!AW2*penetration!AY7</f>
        <v>1058.9242492527414</v>
      </c>
    </row>
    <row r="6" spans="1:51" x14ac:dyDescent="0.2">
      <c r="A6" s="7">
        <v>5</v>
      </c>
      <c r="B6" s="2">
        <v>4</v>
      </c>
      <c r="C6" s="17">
        <f>penetration!C8</f>
        <v>8.5539888492949828E-2</v>
      </c>
      <c r="D6">
        <f>national_data!B2*penetration!D8</f>
        <v>2147.6170924536277</v>
      </c>
      <c r="E6">
        <f>national_data!C2*penetration!E8</f>
        <v>2160.3276168161033</v>
      </c>
      <c r="F6">
        <f>national_data!D2*penetration!F8</f>
        <v>2128.0154121792648</v>
      </c>
      <c r="G6">
        <f>national_data!E2*penetration!G8</f>
        <v>2083.1140795148581</v>
      </c>
      <c r="H6">
        <f>national_data!F2*penetration!H8</f>
        <v>2048.8100453740471</v>
      </c>
      <c r="I6">
        <f>national_data!G2*penetration!I8</f>
        <v>2027.0027249337888</v>
      </c>
      <c r="J6">
        <f>national_data!H2*penetration!J8</f>
        <v>2008.8971724625465</v>
      </c>
      <c r="K6">
        <f>national_data!I2*penetration!K8</f>
        <v>1991.7824765626683</v>
      </c>
      <c r="L6">
        <f>national_data!J2*penetration!L8</f>
        <v>2005.1229494738259</v>
      </c>
      <c r="M6">
        <f>national_data!K2*penetration!M8</f>
        <v>2040.9944727767881</v>
      </c>
      <c r="N6">
        <f>national_data!L2*penetration!N8</f>
        <v>2157.6325634982445</v>
      </c>
      <c r="O6">
        <f>national_data!M2*penetration!O8</f>
        <v>2272.0841531156161</v>
      </c>
      <c r="P6">
        <f>national_data!N2*penetration!P8</f>
        <v>2460.2279660765644</v>
      </c>
      <c r="Q6">
        <f>national_data!O2*penetration!Q8</f>
        <v>2594.0020790810577</v>
      </c>
      <c r="R6">
        <f>national_data!P2*penetration!R8</f>
        <v>2739.8936789471177</v>
      </c>
      <c r="S6">
        <f>national_data!Q2*penetration!S8</f>
        <v>2798.6106800858879</v>
      </c>
      <c r="T6">
        <f>national_data!R2*penetration!T8</f>
        <v>2865.8215968554578</v>
      </c>
      <c r="U6">
        <f>national_data!S2*penetration!U8</f>
        <v>2876.9326424810447</v>
      </c>
      <c r="V6">
        <f>national_data!T2*penetration!V8</f>
        <v>2886.9825638369111</v>
      </c>
      <c r="W6">
        <f>national_data!U2*penetration!W8</f>
        <v>2871.6587372920108</v>
      </c>
      <c r="X6">
        <f>national_data!V2*penetration!X8</f>
        <v>2855.3137050920209</v>
      </c>
      <c r="Y6">
        <f>national_data!W2*penetration!Y8</f>
        <v>2839.3828968726093</v>
      </c>
      <c r="Z6">
        <f>national_data!X2*penetration!Z8</f>
        <v>2837.197489429198</v>
      </c>
      <c r="AA6">
        <f>national_data!Y2*penetration!AA8</f>
        <v>2823.1094994468176</v>
      </c>
      <c r="AB6">
        <f>national_data!Z2*penetration!AB8</f>
        <v>2813.8708008964809</v>
      </c>
      <c r="AC6">
        <f>national_data!AA2*penetration!AC8</f>
        <v>2793.4989100918929</v>
      </c>
      <c r="AD6">
        <f>national_data!AB2*penetration!AD8</f>
        <v>2781.9252460008665</v>
      </c>
      <c r="AE6">
        <f>national_data!AC2*penetration!AE8</f>
        <v>2772.4177803396988</v>
      </c>
      <c r="AF6">
        <f>national_data!AD2*penetration!AF8</f>
        <v>2781.8935298412975</v>
      </c>
      <c r="AG6">
        <f>national_data!AE2*penetration!AG8</f>
        <v>2818.687282508281</v>
      </c>
      <c r="AH6">
        <f>national_data!AF2*penetration!AH8</f>
        <v>2884.4307800674442</v>
      </c>
      <c r="AI6">
        <f>national_data!AG2*penetration!AI8</f>
        <v>2977.127271541779</v>
      </c>
      <c r="AJ6">
        <f>national_data!AH2*penetration!AJ8</f>
        <v>3091.3694251399265</v>
      </c>
      <c r="AK6">
        <f>national_data!AI2*penetration!AK8</f>
        <v>3186.6382065213811</v>
      </c>
      <c r="AL6">
        <f>national_data!AJ2*penetration!AL8</f>
        <v>3259.6102543106058</v>
      </c>
      <c r="AM6">
        <f>national_data!AK2*penetration!AM8</f>
        <v>3288.5075034903944</v>
      </c>
      <c r="AN6">
        <f>national_data!AL2*penetration!AN8</f>
        <v>3283.149386429403</v>
      </c>
      <c r="AO6">
        <f>national_data!AM2*penetration!AO8</f>
        <v>3248.905777040874</v>
      </c>
      <c r="AP6">
        <f>national_data!AN2*penetration!AP8</f>
        <v>3190.6697131838464</v>
      </c>
      <c r="AQ6">
        <f>national_data!AO2*penetration!AQ8</f>
        <v>3114.0907724891449</v>
      </c>
      <c r="AR6">
        <f>national_data!AP2*penetration!AR8</f>
        <v>3025.139521995648</v>
      </c>
      <c r="AS6">
        <f>national_data!AQ2*penetration!AS8</f>
        <v>2919.3141809507283</v>
      </c>
      <c r="AT6">
        <f>national_data!AR2*penetration!AT8</f>
        <v>2796.421718245284</v>
      </c>
      <c r="AU6">
        <f>national_data!AS2*penetration!AU8</f>
        <v>2659.3800205596699</v>
      </c>
      <c r="AV6">
        <f>national_data!AT2*penetration!AV8</f>
        <v>2505.9883692010289</v>
      </c>
      <c r="AW6">
        <f>national_data!AU2*penetration!AW8</f>
        <v>2376.0623012808055</v>
      </c>
      <c r="AX6">
        <f>national_data!AV2*penetration!AX8</f>
        <v>2256.4992150846074</v>
      </c>
      <c r="AY6">
        <f>national_data!AW2*penetration!AY8</f>
        <v>2179.9848003697189</v>
      </c>
    </row>
    <row r="7" spans="1:51" x14ac:dyDescent="0.2">
      <c r="A7" s="7">
        <v>6</v>
      </c>
      <c r="B7" s="2">
        <v>5</v>
      </c>
      <c r="C7" s="17">
        <f>penetration!C9</f>
        <v>5.6912925610816525E-2</v>
      </c>
      <c r="D7">
        <f>national_data!B2*penetration!D9</f>
        <v>1428.890941720193</v>
      </c>
      <c r="E7">
        <f>national_data!C2*penetration!E9</f>
        <v>1437.3477346884895</v>
      </c>
      <c r="F7">
        <f>national_data!D2*penetration!F9</f>
        <v>1415.8492018844699</v>
      </c>
      <c r="G7">
        <f>national_data!E2*penetration!G9</f>
        <v>1385.9746456887774</v>
      </c>
      <c r="H7">
        <f>national_data!F2*penetration!H9</f>
        <v>1363.1508733224175</v>
      </c>
      <c r="I7">
        <f>national_data!G2*penetration!I9</f>
        <v>1348.6416375979643</v>
      </c>
      <c r="J7">
        <f>national_data!H2*penetration!J9</f>
        <v>1336.5953282200478</v>
      </c>
      <c r="K7">
        <f>national_data!I2*penetration!K9</f>
        <v>1325.2082732242748</v>
      </c>
      <c r="L7">
        <f>national_data!J2*penetration!L9</f>
        <v>1334.0841948063844</v>
      </c>
      <c r="M7">
        <f>national_data!K2*penetration!M9</f>
        <v>1357.9508770438347</v>
      </c>
      <c r="N7">
        <f>national_data!L2*penetration!N9</f>
        <v>1435.5546137048316</v>
      </c>
      <c r="O7">
        <f>national_data!M2*penetration!O9</f>
        <v>1511.7035884193594</v>
      </c>
      <c r="P7">
        <f>national_data!N2*penetration!P9</f>
        <v>1636.8827886712322</v>
      </c>
      <c r="Q7">
        <f>national_data!O2*penetration!Q9</f>
        <v>1725.887769577949</v>
      </c>
      <c r="R7">
        <f>national_data!P2*penetration!R9</f>
        <v>1822.9549731563641</v>
      </c>
      <c r="S7">
        <f>national_data!Q2*penetration!S9</f>
        <v>1862.0216165291397</v>
      </c>
      <c r="T7">
        <f>national_data!R2*penetration!T9</f>
        <v>1906.739583476882</v>
      </c>
      <c r="U7">
        <f>national_data!S2*penetration!U9</f>
        <v>1914.1321826991682</v>
      </c>
      <c r="V7">
        <f>national_data!T2*penetration!V9</f>
        <v>1920.8187757798703</v>
      </c>
      <c r="W7">
        <f>national_data!U2*penetration!W9</f>
        <v>1910.623253952707</v>
      </c>
      <c r="X7">
        <f>national_data!V2*penetration!X9</f>
        <v>1899.7482853492456</v>
      </c>
      <c r="Y7">
        <f>national_data!W2*penetration!Y9</f>
        <v>1889.1489156389812</v>
      </c>
      <c r="Z7">
        <f>national_data!X2*penetration!Z9</f>
        <v>1887.6948813463548</v>
      </c>
      <c r="AA7">
        <f>national_data!Y2*penetration!AA9</f>
        <v>1878.3216083622635</v>
      </c>
      <c r="AB7">
        <f>national_data!Z2*penetration!AB9</f>
        <v>1872.1747525199225</v>
      </c>
      <c r="AC7">
        <f>national_data!AA2*penetration!AC9</f>
        <v>1858.6205624649667</v>
      </c>
      <c r="AD7">
        <f>national_data!AB2*penetration!AD9</f>
        <v>1850.9201656669111</v>
      </c>
      <c r="AE7">
        <f>national_data!AC2*penetration!AE9</f>
        <v>1844.594488892548</v>
      </c>
      <c r="AF7">
        <f>national_data!AD2*penetration!AF9</f>
        <v>1850.8990637054517</v>
      </c>
      <c r="AG7">
        <f>national_data!AE2*penetration!AG9</f>
        <v>1875.3793400463708</v>
      </c>
      <c r="AH7">
        <f>national_data!AF2*penetration!AH9</f>
        <v>1919.1209774496965</v>
      </c>
      <c r="AI7">
        <f>national_data!AG2*penetration!AI9</f>
        <v>1980.7954619107948</v>
      </c>
      <c r="AJ7">
        <f>national_data!AH2*penetration!AJ9</f>
        <v>2056.8050909143062</v>
      </c>
      <c r="AK7">
        <f>national_data!AI2*penetration!AK9</f>
        <v>2120.1910172151424</v>
      </c>
      <c r="AL7">
        <f>national_data!AJ2*penetration!AL9</f>
        <v>2168.7420826965922</v>
      </c>
      <c r="AM7">
        <f>national_data!AK2*penetration!AM9</f>
        <v>2187.9685163745139</v>
      </c>
      <c r="AN7">
        <f>national_data!AL2*penetration!AN9</f>
        <v>2184.4035582821102</v>
      </c>
      <c r="AO7">
        <f>national_data!AM2*penetration!AO9</f>
        <v>2161.6199887905991</v>
      </c>
      <c r="AP7">
        <f>national_data!AN2*penetration!AP9</f>
        <v>2122.8733311954711</v>
      </c>
      <c r="AQ7">
        <f>national_data!AO2*penetration!AQ9</f>
        <v>2071.9224633384024</v>
      </c>
      <c r="AR7">
        <f>national_data!AP2*penetration!AR9</f>
        <v>2012.7398294641166</v>
      </c>
      <c r="AS7">
        <f>national_data!AQ2*penetration!AS9</f>
        <v>1942.3302244396114</v>
      </c>
      <c r="AT7">
        <f>national_data!AR2*penetration!AT9</f>
        <v>1860.5652173615222</v>
      </c>
      <c r="AU7">
        <f>national_data!AS2*penetration!AU9</f>
        <v>1769.3861886841096</v>
      </c>
      <c r="AV7">
        <f>national_data!AT2*penetration!AV9</f>
        <v>1667.3289169609398</v>
      </c>
      <c r="AW7">
        <f>national_data!AU2*penetration!AW9</f>
        <v>1580.8841861023177</v>
      </c>
      <c r="AX7">
        <f>national_data!AV2*penetration!AX9</f>
        <v>1501.3343392370778</v>
      </c>
      <c r="AY7">
        <f>national_data!AW2*penetration!AY9</f>
        <v>1450.4264029567714</v>
      </c>
    </row>
    <row r="8" spans="1:51" x14ac:dyDescent="0.2">
      <c r="A8" s="7">
        <v>7</v>
      </c>
      <c r="B8" s="2">
        <v>6</v>
      </c>
      <c r="C8" s="17">
        <f>penetration!C10</f>
        <v>4.1516768682545904E-2</v>
      </c>
      <c r="D8">
        <f>national_data!B2*penetration!D10</f>
        <v>1042.3455491577802</v>
      </c>
      <c r="E8">
        <f>national_data!C2*penetration!E10</f>
        <v>1048.5145997502912</v>
      </c>
      <c r="F8">
        <f>national_data!D2*penetration!F10</f>
        <v>1032.8318773483174</v>
      </c>
      <c r="G8">
        <f>national_data!E2*penetration!G10</f>
        <v>1011.039024041993</v>
      </c>
      <c r="H8">
        <f>national_data!F2*penetration!H10</f>
        <v>994.38956756743153</v>
      </c>
      <c r="I8">
        <f>national_data!G2*penetration!I10</f>
        <v>983.80538872110333</v>
      </c>
      <c r="J8">
        <f>national_data!H2*penetration!J10</f>
        <v>975.01786225758428</v>
      </c>
      <c r="K8">
        <f>national_data!I2*penetration!K10</f>
        <v>966.711247843352</v>
      </c>
      <c r="L8">
        <f>national_data!J2*penetration!L10</f>
        <v>973.18604384468108</v>
      </c>
      <c r="M8">
        <f>national_data!K2*penetration!M10</f>
        <v>990.59628088727891</v>
      </c>
      <c r="N8">
        <f>national_data!L2*penetration!N10</f>
        <v>1047.2065561327934</v>
      </c>
      <c r="O8">
        <f>national_data!M2*penetration!O10</f>
        <v>1102.7556134814679</v>
      </c>
      <c r="P8">
        <f>national_data!N2*penetration!P10</f>
        <v>1194.0711774758688</v>
      </c>
      <c r="Q8">
        <f>national_data!O2*penetration!Q10</f>
        <v>1258.9984178916434</v>
      </c>
      <c r="R8">
        <f>national_data!P2*penetration!R10</f>
        <v>1329.8068782611581</v>
      </c>
      <c r="S8">
        <f>national_data!Q2*penetration!S10</f>
        <v>1358.3051636454327</v>
      </c>
      <c r="T8">
        <f>national_data!R2*penetration!T10</f>
        <v>1390.9259693727404</v>
      </c>
      <c r="U8">
        <f>national_data!S2*penetration!U10</f>
        <v>1396.3187132631738</v>
      </c>
      <c r="V8">
        <f>national_data!T2*penetration!V10</f>
        <v>1401.1964406902289</v>
      </c>
      <c r="W8">
        <f>national_data!U2*penetration!W10</f>
        <v>1393.7590243783227</v>
      </c>
      <c r="X8">
        <f>national_data!V2*penetration!X10</f>
        <v>1385.8259660950907</v>
      </c>
      <c r="Y8">
        <f>national_data!W2*penetration!Y10</f>
        <v>1378.0939513423964</v>
      </c>
      <c r="Z8">
        <f>national_data!X2*penetration!Z10</f>
        <v>1377.033264253557</v>
      </c>
      <c r="AA8">
        <f>national_data!Y2*penetration!AA10</f>
        <v>1370.1956609832569</v>
      </c>
      <c r="AB8">
        <f>national_data!Z2*penetration!AB10</f>
        <v>1365.7116603912557</v>
      </c>
      <c r="AC8">
        <f>national_data!AA2*penetration!AC10</f>
        <v>1355.8241670467926</v>
      </c>
      <c r="AD8">
        <f>national_data!AB2*penetration!AD10</f>
        <v>1350.206891371758</v>
      </c>
      <c r="AE8">
        <f>national_data!AC2*penetration!AE10</f>
        <v>1345.5924447134073</v>
      </c>
      <c r="AF8">
        <f>national_data!AD2*penetration!AF10</f>
        <v>1350.1914979397166</v>
      </c>
      <c r="AG8">
        <f>national_data!AE2*penetration!AG10</f>
        <v>1368.0493388295124</v>
      </c>
      <c r="AH8">
        <f>national_data!AF2*penetration!AH10</f>
        <v>1399.9579329209139</v>
      </c>
      <c r="AI8">
        <f>national_data!AG2*penetration!AI10</f>
        <v>1444.948157505328</v>
      </c>
      <c r="AJ8">
        <f>national_data!AH2*penetration!AJ10</f>
        <v>1500.3955651217302</v>
      </c>
      <c r="AK8">
        <f>national_data!AI2*penetration!AK10</f>
        <v>1546.6342501254856</v>
      </c>
      <c r="AL8">
        <f>national_data!AJ2*penetration!AL10</f>
        <v>1582.0512197022772</v>
      </c>
      <c r="AM8">
        <f>national_data!AK2*penetration!AM10</f>
        <v>1596.0764941198145</v>
      </c>
      <c r="AN8">
        <f>national_data!AL2*penetration!AN10</f>
        <v>1593.4759330188549</v>
      </c>
      <c r="AO8">
        <f>national_data!AM2*penetration!AO10</f>
        <v>1576.8558036863717</v>
      </c>
      <c r="AP8">
        <f>national_data!AN2*penetration!AP10</f>
        <v>1548.5909411207226</v>
      </c>
      <c r="AQ8">
        <f>national_data!AO2*penetration!AQ10</f>
        <v>1511.4233667552455</v>
      </c>
      <c r="AR8">
        <f>national_data!AP2*penetration!AR10</f>
        <v>1468.2508941716967</v>
      </c>
      <c r="AS8">
        <f>national_data!AQ2*penetration!AS10</f>
        <v>1416.888584934228</v>
      </c>
      <c r="AT8">
        <f>national_data!AR2*penetration!AT10</f>
        <v>1357.2427514305891</v>
      </c>
      <c r="AU8">
        <f>national_data!AS2*penetration!AU10</f>
        <v>1290.7295894085701</v>
      </c>
      <c r="AV8">
        <f>national_data!AT2*penetration!AV10</f>
        <v>1216.280980467312</v>
      </c>
      <c r="AW8">
        <f>national_data!AU2*penetration!AW10</f>
        <v>1153.2213880045367</v>
      </c>
      <c r="AX8">
        <f>national_data!AV2*penetration!AX10</f>
        <v>1095.1914667592223</v>
      </c>
      <c r="AY8">
        <f>national_data!AW2*penetration!AY10</f>
        <v>1058.0552100658292</v>
      </c>
    </row>
    <row r="9" spans="1:51" x14ac:dyDescent="0.2">
      <c r="A9" s="7">
        <v>8</v>
      </c>
      <c r="B9" s="2">
        <v>7</v>
      </c>
      <c r="C9" s="17">
        <f>penetration!C11</f>
        <v>0.16374827368672315</v>
      </c>
      <c r="D9">
        <f>national_data!B2*penetration!D11</f>
        <v>4111.1649503537246</v>
      </c>
      <c r="E9">
        <f>national_data!C2*penetration!E11</f>
        <v>4135.49659794735</v>
      </c>
      <c r="F9">
        <f>national_data!D2*penetration!F11</f>
        <v>4073.6416221984564</v>
      </c>
      <c r="G9">
        <f>national_data!E2*penetration!G11</f>
        <v>3987.6873868169614</v>
      </c>
      <c r="H9">
        <f>national_data!F2*penetration!H11</f>
        <v>3922.0194689600048</v>
      </c>
      <c r="I9">
        <f>national_data!G2*penetration!I11</f>
        <v>3880.2739027833577</v>
      </c>
      <c r="J9">
        <f>national_data!H2*penetration!J11</f>
        <v>3845.6145992286815</v>
      </c>
      <c r="K9">
        <f>national_data!I2*penetration!K11</f>
        <v>3812.8520838963254</v>
      </c>
      <c r="L9">
        <f>national_data!J2*penetration!L11</f>
        <v>3838.3896365849355</v>
      </c>
      <c r="M9">
        <f>national_data!K2*penetration!M11</f>
        <v>3907.0581854790253</v>
      </c>
      <c r="N9">
        <f>national_data!L2*penetration!N11</f>
        <v>4130.3374805336134</v>
      </c>
      <c r="O9">
        <f>national_data!M2*penetration!O11</f>
        <v>4349.4311753084257</v>
      </c>
      <c r="P9">
        <f>national_data!N2*penetration!P11</f>
        <v>4709.5932601553359</v>
      </c>
      <c r="Q9">
        <f>national_data!O2*penetration!Q11</f>
        <v>4965.6758954543502</v>
      </c>
      <c r="R9">
        <f>national_data!P2*penetration!R11</f>
        <v>5244.9549317536603</v>
      </c>
      <c r="S9">
        <f>national_data!Q2*penetration!S11</f>
        <v>5357.3563826081054</v>
      </c>
      <c r="T9">
        <f>national_data!R2*penetration!T11</f>
        <v>5486.0176631851327</v>
      </c>
      <c r="U9">
        <f>national_data!S2*penetration!U11</f>
        <v>5507.2874423735202</v>
      </c>
      <c r="V9">
        <f>national_data!T2*penetration!V11</f>
        <v>5526.5259204882786</v>
      </c>
      <c r="W9">
        <f>national_data!U2*penetration!W11</f>
        <v>5497.1916509771718</v>
      </c>
      <c r="X9">
        <f>national_data!V2*penetration!X11</f>
        <v>5465.9024962534913</v>
      </c>
      <c r="Y9">
        <f>national_data!W2*penetration!Y11</f>
        <v>5435.4062869373201</v>
      </c>
      <c r="Z9">
        <f>national_data!X2*penetration!Z11</f>
        <v>5431.2227802427778</v>
      </c>
      <c r="AA9">
        <f>national_data!Y2*penetration!AA11</f>
        <v>5404.2542620464883</v>
      </c>
      <c r="AB9">
        <f>national_data!Z2*penetration!AB11</f>
        <v>5386.5687007793094</v>
      </c>
      <c r="AC9">
        <f>national_data!AA2*penetration!AC11</f>
        <v>5347.5709652227497</v>
      </c>
      <c r="AD9">
        <f>national_data!AB2*penetration!AD11</f>
        <v>5325.4155994802313</v>
      </c>
      <c r="AE9">
        <f>national_data!AC2*penetration!AE11</f>
        <v>5307.2155396417102</v>
      </c>
      <c r="AF9">
        <f>national_data!AD2*penetration!AF11</f>
        <v>5325.3548855084346</v>
      </c>
      <c r="AG9">
        <f>national_data!AE2*penetration!AG11</f>
        <v>5395.7888501513908</v>
      </c>
      <c r="AH9">
        <f>national_data!AF2*penetration!AH11</f>
        <v>5521.6410627402292</v>
      </c>
      <c r="AI9">
        <f>national_data!AG2*penetration!AI11</f>
        <v>5699.0891600333352</v>
      </c>
      <c r="AJ9">
        <f>national_data!AH2*penetration!AJ11</f>
        <v>5917.7819332357685</v>
      </c>
      <c r="AK9">
        <f>national_data!AI2*penetration!AK11</f>
        <v>6100.1541430000671</v>
      </c>
      <c r="AL9">
        <f>national_data!AJ2*penetration!AL11</f>
        <v>6239.8439071953471</v>
      </c>
      <c r="AM9">
        <f>national_data!AK2*penetration!AM11</f>
        <v>6295.1616630499793</v>
      </c>
      <c r="AN9">
        <f>national_data!AL2*penetration!AN11</f>
        <v>6284.9046655905886</v>
      </c>
      <c r="AO9">
        <f>national_data!AM2*penetration!AO11</f>
        <v>6219.3524183178288</v>
      </c>
      <c r="AP9">
        <f>national_data!AN2*penetration!AP11</f>
        <v>6107.8716215701925</v>
      </c>
      <c r="AQ9">
        <f>national_data!AO2*penetration!AQ11</f>
        <v>5961.2772132720238</v>
      </c>
      <c r="AR9">
        <f>national_data!AP2*penetration!AR11</f>
        <v>5790.9985986139527</v>
      </c>
      <c r="AS9">
        <f>national_data!AQ2*penetration!AS11</f>
        <v>5588.4180573750828</v>
      </c>
      <c r="AT9">
        <f>national_data!AR2*penetration!AT11</f>
        <v>5353.1660717615514</v>
      </c>
      <c r="AU9">
        <f>national_data!AS2*penetration!AU11</f>
        <v>5090.8283271786067</v>
      </c>
      <c r="AV9">
        <f>national_data!AT2*penetration!AV11</f>
        <v>4797.1920067384253</v>
      </c>
      <c r="AW9">
        <f>national_data!AU2*penetration!AW11</f>
        <v>4548.4756510864763</v>
      </c>
      <c r="AX9">
        <f>national_data!AV2*penetration!AX11</f>
        <v>4319.5970623226167</v>
      </c>
      <c r="AY9">
        <f>national_data!AW2*penetration!AY11</f>
        <v>4173.1261755532751</v>
      </c>
    </row>
    <row r="10" spans="1:51" x14ac:dyDescent="0.2">
      <c r="A10" s="7">
        <v>9</v>
      </c>
      <c r="B10" s="2">
        <v>8</v>
      </c>
      <c r="C10" s="17">
        <f>penetration!C12</f>
        <v>6.7040630168283571E-2</v>
      </c>
      <c r="D10">
        <f>national_data!B2*penetration!D12</f>
        <v>1683.1633261964646</v>
      </c>
      <c r="E10">
        <f>national_data!C2*penetration!E12</f>
        <v>1693.1250128205934</v>
      </c>
      <c r="F10">
        <f>national_data!D2*penetration!F12</f>
        <v>1667.8007974265233</v>
      </c>
      <c r="G10">
        <f>national_data!E2*penetration!G12</f>
        <v>1632.6100380012799</v>
      </c>
      <c r="H10">
        <f>national_data!F2*penetration!H12</f>
        <v>1605.7247555134047</v>
      </c>
      <c r="I10">
        <f>national_data!G2*penetration!I12</f>
        <v>1588.6335886863976</v>
      </c>
      <c r="J10">
        <f>national_data!H2*penetration!J12</f>
        <v>1574.4436280890436</v>
      </c>
      <c r="K10">
        <f>national_data!I2*penetration!K12</f>
        <v>1561.0302367638849</v>
      </c>
      <c r="L10">
        <f>national_data!J2*penetration!L12</f>
        <v>1571.4856363027868</v>
      </c>
      <c r="M10">
        <f>national_data!K2*penetration!M12</f>
        <v>1599.5994153793761</v>
      </c>
      <c r="N10">
        <f>national_data!L2*penetration!N12</f>
        <v>1691.0128044000589</v>
      </c>
      <c r="O10">
        <f>national_data!M2*penetration!O12</f>
        <v>1780.7125553220253</v>
      </c>
      <c r="P10">
        <f>national_data!N2*penetration!P12</f>
        <v>1928.1675030123679</v>
      </c>
      <c r="Q10">
        <f>national_data!O2*penetration!Q12</f>
        <v>2033.010997597512</v>
      </c>
      <c r="R10">
        <f>national_data!P2*penetration!R12</f>
        <v>2147.3513943831103</v>
      </c>
      <c r="S10">
        <f>national_data!Q2*penetration!S12</f>
        <v>2193.3699808845345</v>
      </c>
      <c r="T10">
        <f>national_data!R2*penetration!T12</f>
        <v>2246.0455489008687</v>
      </c>
      <c r="U10">
        <f>national_data!S2*penetration!U12</f>
        <v>2254.7536675773304</v>
      </c>
      <c r="V10">
        <f>national_data!T2*penetration!V12</f>
        <v>2262.6301457059467</v>
      </c>
      <c r="W10">
        <f>national_data!U2*penetration!W12</f>
        <v>2250.6203219119366</v>
      </c>
      <c r="X10">
        <f>national_data!V2*penetration!X12</f>
        <v>2237.8101431974937</v>
      </c>
      <c r="Y10">
        <f>national_data!W2*penetration!Y12</f>
        <v>2225.3246064387276</v>
      </c>
      <c r="Z10">
        <f>national_data!X2*penetration!Z12</f>
        <v>2223.6118254804874</v>
      </c>
      <c r="AA10">
        <f>national_data!Y2*penetration!AA12</f>
        <v>2212.5705704255301</v>
      </c>
      <c r="AB10">
        <f>national_data!Z2*penetration!AB12</f>
        <v>2205.3298762457566</v>
      </c>
      <c r="AC10">
        <f>national_data!AA2*penetration!AC12</f>
        <v>2189.3637062948619</v>
      </c>
      <c r="AD10">
        <f>national_data!AB2*penetration!AD12</f>
        <v>2180.2930171966127</v>
      </c>
      <c r="AE10">
        <f>national_data!AC2*penetration!AE12</f>
        <v>2172.8416807446069</v>
      </c>
      <c r="AF10">
        <f>national_data!AD2*penetration!AF12</f>
        <v>2180.2681601227787</v>
      </c>
      <c r="AG10">
        <f>national_data!AE2*penetration!AG12</f>
        <v>2209.1047229066294</v>
      </c>
      <c r="AH10">
        <f>national_data!AF2*penetration!AH12</f>
        <v>2260.6302226878988</v>
      </c>
      <c r="AI10">
        <f>national_data!AG2*penetration!AI12</f>
        <v>2333.2797352406365</v>
      </c>
      <c r="AJ10">
        <f>national_data!AH2*penetration!AJ12</f>
        <v>2422.8153437612496</v>
      </c>
      <c r="AK10">
        <f>national_data!AI2*penetration!AK12</f>
        <v>2497.4808507159792</v>
      </c>
      <c r="AL10">
        <f>national_data!AJ2*penetration!AL12</f>
        <v>2554.6716204802274</v>
      </c>
      <c r="AM10">
        <f>national_data!AK2*penetration!AM12</f>
        <v>2577.3194147347476</v>
      </c>
      <c r="AN10">
        <f>national_data!AL2*penetration!AN12</f>
        <v>2573.1200692526231</v>
      </c>
      <c r="AO10">
        <f>national_data!AM2*penetration!AO12</f>
        <v>2546.282143776104</v>
      </c>
      <c r="AP10">
        <f>national_data!AN2*penetration!AP12</f>
        <v>2500.6404847994581</v>
      </c>
      <c r="AQ10">
        <f>national_data!AO2*penetration!AQ12</f>
        <v>2440.6228657419406</v>
      </c>
      <c r="AR10">
        <f>national_data!AP2*penetration!AR12</f>
        <v>2370.9086307528178</v>
      </c>
      <c r="AS10">
        <f>national_data!AQ2*penetration!AS12</f>
        <v>2287.9695753434844</v>
      </c>
      <c r="AT10">
        <f>national_data!AR2*penetration!AT12</f>
        <v>2191.654414219744</v>
      </c>
      <c r="AU10">
        <f>national_data!AS2*penetration!AU12</f>
        <v>2084.2499981743317</v>
      </c>
      <c r="AV10">
        <f>national_data!AT2*penetration!AV12</f>
        <v>1964.0315462823289</v>
      </c>
      <c r="AW10">
        <f>national_data!AU2*penetration!AW12</f>
        <v>1862.2039004656419</v>
      </c>
      <c r="AX10">
        <f>national_data!AV2*penetration!AX12</f>
        <v>1768.498089239122</v>
      </c>
      <c r="AY10">
        <f>national_data!AW2*penetration!AY12</f>
        <v>1708.5310414697497</v>
      </c>
    </row>
    <row r="11" spans="1:51" x14ac:dyDescent="0.2">
      <c r="A11" s="7">
        <v>10</v>
      </c>
      <c r="B11" s="2">
        <v>9</v>
      </c>
      <c r="C11" s="17">
        <f>penetration!C13</f>
        <v>6.0578677260404765E-2</v>
      </c>
      <c r="D11">
        <f>national_data!B2*penetration!D13</f>
        <v>1520.925558996958</v>
      </c>
      <c r="E11">
        <f>national_data!C2*penetration!E13</f>
        <v>1529.9270525309178</v>
      </c>
      <c r="F11">
        <f>national_data!D2*penetration!F13</f>
        <v>1507.0438029645061</v>
      </c>
      <c r="G11">
        <f>national_data!E2*penetration!G13</f>
        <v>1475.2450317951545</v>
      </c>
      <c r="H11">
        <f>national_data!F2*penetration!H13</f>
        <v>1450.9511842164616</v>
      </c>
      <c r="I11">
        <f>national_data!G2*penetration!I13</f>
        <v>1435.5074111400741</v>
      </c>
      <c r="J11">
        <f>national_data!H2*penetration!J13</f>
        <v>1422.6852010682533</v>
      </c>
      <c r="K11">
        <f>national_data!I2*penetration!K13</f>
        <v>1410.5647078387801</v>
      </c>
      <c r="L11">
        <f>national_data!J2*penetration!L13</f>
        <v>1420.0123259877421</v>
      </c>
      <c r="M11">
        <f>national_data!K2*penetration!M13</f>
        <v>1445.4162570811097</v>
      </c>
      <c r="N11">
        <f>national_data!L2*penetration!N13</f>
        <v>1528.0184369362692</v>
      </c>
      <c r="O11">
        <f>national_data!M2*penetration!O13</f>
        <v>1609.072153880762</v>
      </c>
      <c r="P11">
        <f>national_data!N2*penetration!P13</f>
        <v>1742.314124670128</v>
      </c>
      <c r="Q11">
        <f>national_data!O2*penetration!Q13</f>
        <v>1837.0519009318311</v>
      </c>
      <c r="R11">
        <f>national_data!P2*penetration!R13</f>
        <v>1940.3711862266509</v>
      </c>
      <c r="S11">
        <f>national_data!Q2*penetration!S13</f>
        <v>1981.9541053109745</v>
      </c>
      <c r="T11">
        <f>national_data!R2*penetration!T13</f>
        <v>2029.5523487397729</v>
      </c>
      <c r="U11">
        <f>national_data!S2*penetration!U13</f>
        <v>2037.4211039934526</v>
      </c>
      <c r="V11">
        <f>national_data!T2*penetration!V13</f>
        <v>2044.5383793726419</v>
      </c>
      <c r="W11">
        <f>national_data!U2*penetration!W13</f>
        <v>2033.6861657561319</v>
      </c>
      <c r="X11">
        <f>national_data!V2*penetration!X13</f>
        <v>2022.1107423145206</v>
      </c>
      <c r="Y11">
        <f>national_data!W2*penetration!Y13</f>
        <v>2010.8286690429297</v>
      </c>
      <c r="Z11">
        <f>national_data!X2*penetration!Z13</f>
        <v>2009.2809806541636</v>
      </c>
      <c r="AA11">
        <f>national_data!Y2*penetration!AA13</f>
        <v>1999.3039767858363</v>
      </c>
      <c r="AB11">
        <f>national_data!Z2*penetration!AB13</f>
        <v>1992.761203026748</v>
      </c>
      <c r="AC11">
        <f>national_data!AA2*penetration!AC13</f>
        <v>1978.3339899454843</v>
      </c>
      <c r="AD11">
        <f>national_data!AB2*penetration!AD13</f>
        <v>1970.1376119276617</v>
      </c>
      <c r="AE11">
        <f>national_data!AC2*penetration!AE13</f>
        <v>1963.4044994113908</v>
      </c>
      <c r="AF11">
        <f>national_data!AD2*penetration!AF13</f>
        <v>1970.1151507925313</v>
      </c>
      <c r="AG11">
        <f>national_data!AE2*penetration!AG13</f>
        <v>1996.1721974789559</v>
      </c>
      <c r="AH11">
        <f>national_data!AF2*penetration!AH13</f>
        <v>2042.7312261470256</v>
      </c>
      <c r="AI11">
        <f>national_data!AG2*penetration!AI13</f>
        <v>2108.3781534359059</v>
      </c>
      <c r="AJ11">
        <f>national_data!AH2*penetration!AJ13</f>
        <v>2189.283549436348</v>
      </c>
      <c r="AK11">
        <f>national_data!AI2*penetration!AK13</f>
        <v>2256.7521522364891</v>
      </c>
      <c r="AL11">
        <f>national_data!AJ2*penetration!AL13</f>
        <v>2308.430383409524</v>
      </c>
      <c r="AM11">
        <f>national_data!AK2*penetration!AM13</f>
        <v>2328.8951883399181</v>
      </c>
      <c r="AN11">
        <f>national_data!AL2*penetration!AN13</f>
        <v>2325.1006119162184</v>
      </c>
      <c r="AO11">
        <f>national_data!AM2*penetration!AO13</f>
        <v>2300.8495566725578</v>
      </c>
      <c r="AP11">
        <f>national_data!AN2*penetration!AP13</f>
        <v>2259.6072335942208</v>
      </c>
      <c r="AQ11">
        <f>national_data!AO2*penetration!AQ13</f>
        <v>2205.374629191535</v>
      </c>
      <c r="AR11">
        <f>national_data!AP2*penetration!AR13</f>
        <v>2142.3800521527878</v>
      </c>
      <c r="AS11">
        <f>national_data!AQ2*penetration!AS13</f>
        <v>2067.4353767027978</v>
      </c>
      <c r="AT11">
        <f>national_data!AR2*penetration!AT13</f>
        <v>1980.40389972603</v>
      </c>
      <c r="AU11">
        <f>national_data!AS2*penetration!AU13</f>
        <v>1883.3520456544761</v>
      </c>
      <c r="AV11">
        <f>national_data!AT2*penetration!AV13</f>
        <v>1774.7212827927556</v>
      </c>
      <c r="AW11">
        <f>national_data!AU2*penetration!AW13</f>
        <v>1682.7086618398846</v>
      </c>
      <c r="AX11">
        <f>national_data!AV2*penetration!AX13</f>
        <v>1598.0350231603766</v>
      </c>
      <c r="AY11">
        <f>national_data!AW2*penetration!AY13</f>
        <v>1543.8481155498528</v>
      </c>
    </row>
    <row r="12" spans="1:51" x14ac:dyDescent="0.2">
      <c r="A12" s="7">
        <v>11</v>
      </c>
      <c r="B12" s="2">
        <v>10</v>
      </c>
      <c r="C12" s="17">
        <f>penetration!C14</f>
        <v>7.3110432899694794E-2</v>
      </c>
      <c r="D12">
        <f>national_data!B2*penetration!D14</f>
        <v>1835.555529687294</v>
      </c>
      <c r="E12">
        <f>national_data!C2*penetration!E14</f>
        <v>1846.4191391085208</v>
      </c>
      <c r="F12">
        <f>national_data!D2*penetration!F14</f>
        <v>1818.802090377653</v>
      </c>
      <c r="G12">
        <f>national_data!E2*penetration!G14</f>
        <v>1780.4251889495135</v>
      </c>
      <c r="H12">
        <f>national_data!F2*penetration!H14</f>
        <v>1751.1057354123802</v>
      </c>
      <c r="I12">
        <f>national_data!G2*penetration!I14</f>
        <v>1732.4671485979839</v>
      </c>
      <c r="J12">
        <f>national_data!H2*penetration!J14</f>
        <v>1716.992440805142</v>
      </c>
      <c r="K12">
        <f>national_data!I2*penetration!K14</f>
        <v>1702.3646122186008</v>
      </c>
      <c r="L12">
        <f>national_data!J2*penetration!L14</f>
        <v>1713.7666349100584</v>
      </c>
      <c r="M12">
        <f>national_data!K2*penetration!M14</f>
        <v>1744.4258120922593</v>
      </c>
      <c r="N12">
        <f>national_data!L2*penetration!N14</f>
        <v>1844.1156930995555</v>
      </c>
      <c r="O12">
        <f>national_data!M2*penetration!O14</f>
        <v>1941.9367846441617</v>
      </c>
      <c r="P12">
        <f>national_data!N2*penetration!P14</f>
        <v>2102.7421802942608</v>
      </c>
      <c r="Q12">
        <f>national_data!O2*penetration!Q14</f>
        <v>2217.0781174206841</v>
      </c>
      <c r="R12">
        <f>national_data!P2*penetration!R14</f>
        <v>2341.7707983506552</v>
      </c>
      <c r="S12">
        <f>national_data!Q2*penetration!S14</f>
        <v>2391.9558692860842</v>
      </c>
      <c r="T12">
        <f>national_data!R2*penetration!T14</f>
        <v>2449.4006392896554</v>
      </c>
      <c r="U12">
        <f>national_data!S2*penetration!U14</f>
        <v>2458.897183766936</v>
      </c>
      <c r="V12">
        <f>national_data!T2*penetration!V14</f>
        <v>2467.4867916549078</v>
      </c>
      <c r="W12">
        <f>national_data!U2*penetration!W14</f>
        <v>2454.3896084329558</v>
      </c>
      <c r="X12">
        <f>national_data!V2*penetration!X14</f>
        <v>2440.4196068237161</v>
      </c>
      <c r="Y12">
        <f>national_data!W2*penetration!Y14</f>
        <v>2426.8036399820103</v>
      </c>
      <c r="Z12">
        <f>national_data!X2*penetration!Z14</f>
        <v>2424.9357852645803</v>
      </c>
      <c r="AA12">
        <f>national_data!Y2*penetration!AA14</f>
        <v>2412.8948641873531</v>
      </c>
      <c r="AB12">
        <f>national_data!Z2*penetration!AB14</f>
        <v>2404.9986035965931</v>
      </c>
      <c r="AC12">
        <f>national_data!AA2*penetration!AC14</f>
        <v>2387.5868699370208</v>
      </c>
      <c r="AD12">
        <f>national_data!AB2*penetration!AD14</f>
        <v>2377.6949282144137</v>
      </c>
      <c r="AE12">
        <f>national_data!AC2*penetration!AE14</f>
        <v>2369.5689539758073</v>
      </c>
      <c r="AF12">
        <f>national_data!AD2*penetration!AF14</f>
        <v>2377.6678206018501</v>
      </c>
      <c r="AG12">
        <f>national_data!AE2*penetration!AG14</f>
        <v>2409.1152217252356</v>
      </c>
      <c r="AH12">
        <f>national_data!AF2*penetration!AH14</f>
        <v>2465.3057972751039</v>
      </c>
      <c r="AI12">
        <f>national_data!AG2*penetration!AI14</f>
        <v>2544.532936091518</v>
      </c>
      <c r="AJ12">
        <f>national_data!AH2*penetration!AJ14</f>
        <v>2642.1750239186772</v>
      </c>
      <c r="AK12">
        <f>national_data!AI2*penetration!AK14</f>
        <v>2723.6006835885346</v>
      </c>
      <c r="AL12">
        <f>national_data!AJ2*penetration!AL14</f>
        <v>2785.9694579397797</v>
      </c>
      <c r="AM12">
        <f>national_data!AK2*penetration!AM14</f>
        <v>2810.667764593743</v>
      </c>
      <c r="AN12">
        <f>national_data!AL2*penetration!AN14</f>
        <v>2806.0882138746815</v>
      </c>
      <c r="AO12">
        <f>national_data!AM2*penetration!AO14</f>
        <v>2776.8204050132081</v>
      </c>
      <c r="AP12">
        <f>national_data!AN2*penetration!AP14</f>
        <v>2727.0463883062248</v>
      </c>
      <c r="AQ12">
        <f>national_data!AO2*penetration!AQ14</f>
        <v>2661.5948240848015</v>
      </c>
      <c r="AR12">
        <f>national_data!AP2*penetration!AR14</f>
        <v>2585.5687204140595</v>
      </c>
      <c r="AS12">
        <f>national_data!AQ2*penetration!AS14</f>
        <v>2495.1204321141558</v>
      </c>
      <c r="AT12">
        <f>national_data!AR2*penetration!AT14</f>
        <v>2390.0849766465567</v>
      </c>
      <c r="AU12">
        <f>national_data!AS2*penetration!AU14</f>
        <v>2272.9562543671245</v>
      </c>
      <c r="AV12">
        <f>national_data!AT2*penetration!AV14</f>
        <v>2141.8533241247778</v>
      </c>
      <c r="AW12">
        <f>national_data!AU2*penetration!AW14</f>
        <v>2030.8062881985434</v>
      </c>
      <c r="AX12">
        <f>national_data!AV2*penetration!AX14</f>
        <v>1928.616430991189</v>
      </c>
      <c r="AY12">
        <f>national_data!AW2*penetration!AY14</f>
        <v>1863.2200167401541</v>
      </c>
    </row>
    <row r="13" spans="1:51" x14ac:dyDescent="0.2">
      <c r="A13" s="7">
        <v>12</v>
      </c>
      <c r="B13" s="2">
        <v>11</v>
      </c>
      <c r="C13" s="17">
        <f>penetration!C15</f>
        <v>9.2138241462208642E-2</v>
      </c>
      <c r="D13">
        <f>national_data!B2*penetration!D15</f>
        <v>2313.2794035518041</v>
      </c>
      <c r="E13">
        <f>national_data!C2*penetration!E15</f>
        <v>2326.9703889324733</v>
      </c>
      <c r="F13">
        <f>national_data!D2*penetration!F15</f>
        <v>2292.1656941233296</v>
      </c>
      <c r="G13">
        <f>national_data!E2*penetration!G15</f>
        <v>2243.8007745063364</v>
      </c>
      <c r="H13">
        <f>national_data!F2*penetration!H15</f>
        <v>2206.8506049833263</v>
      </c>
      <c r="I13">
        <f>national_data!G2*penetration!I15</f>
        <v>2183.361117309586</v>
      </c>
      <c r="J13">
        <f>national_data!H2*penetration!J15</f>
        <v>2163.8589435893159</v>
      </c>
      <c r="K13">
        <f>national_data!I2*penetration!K15</f>
        <v>2145.4240588687776</v>
      </c>
      <c r="L13">
        <f>national_data!J2*penetration!L15</f>
        <v>2159.7935856002696</v>
      </c>
      <c r="M13">
        <f>national_data!K2*penetration!M15</f>
        <v>2198.4321568438827</v>
      </c>
      <c r="N13">
        <f>national_data!L2*penetration!N15</f>
        <v>2324.0674453148317</v>
      </c>
      <c r="O13">
        <f>national_data!M2*penetration!O15</f>
        <v>2447.3475709461404</v>
      </c>
      <c r="P13">
        <f>national_data!N2*penetration!P15</f>
        <v>2650.0043708745766</v>
      </c>
      <c r="Q13">
        <f>national_data!O2*penetration!Q15</f>
        <v>2794.0975155180449</v>
      </c>
      <c r="R13">
        <f>national_data!P2*penetration!R15</f>
        <v>2951.242862473634</v>
      </c>
      <c r="S13">
        <f>national_data!Q2*penetration!S15</f>
        <v>3014.4891598931899</v>
      </c>
      <c r="T13">
        <f>national_data!R2*penetration!T15</f>
        <v>3086.8845743286606</v>
      </c>
      <c r="U13">
        <f>national_data!S2*penetration!U15</f>
        <v>3098.8527008107558</v>
      </c>
      <c r="V13">
        <f>national_data!T2*penetration!V15</f>
        <v>3109.6778503039</v>
      </c>
      <c r="W13">
        <f>national_data!U2*penetration!W15</f>
        <v>3093.1719785381747</v>
      </c>
      <c r="X13">
        <f>national_data!V2*penetration!X15</f>
        <v>3075.5661276295154</v>
      </c>
      <c r="Y13">
        <f>national_data!W2*penetration!Y15</f>
        <v>3058.4064529997163</v>
      </c>
      <c r="Z13">
        <f>national_data!X2*penetration!Z15</f>
        <v>3056.0524681832535</v>
      </c>
      <c r="AA13">
        <f>national_data!Y2*penetration!AA15</f>
        <v>3040.8777626092478</v>
      </c>
      <c r="AB13">
        <f>national_data!Z2*penetration!AB15</f>
        <v>3030.9264118087658</v>
      </c>
      <c r="AC13">
        <f>national_data!AA2*penetration!AC15</f>
        <v>3008.9830795568237</v>
      </c>
      <c r="AD13">
        <f>national_data!AB2*penetration!AD15</f>
        <v>2996.5166492702174</v>
      </c>
      <c r="AE13">
        <f>national_data!AC2*penetration!AE15</f>
        <v>2986.2757992736151</v>
      </c>
      <c r="AF13">
        <f>national_data!AD2*penetration!AF15</f>
        <v>2996.4824865980404</v>
      </c>
      <c r="AG13">
        <f>national_data!AE2*penetration!AG15</f>
        <v>3036.114425886934</v>
      </c>
      <c r="AH13">
        <f>national_data!AF2*penetration!AH15</f>
        <v>3106.9292277226359</v>
      </c>
      <c r="AI13">
        <f>national_data!AG2*penetration!AI15</f>
        <v>3206.7761162869783</v>
      </c>
      <c r="AJ13">
        <f>national_data!AH2*penetration!AJ15</f>
        <v>3329.8306504796014</v>
      </c>
      <c r="AK13">
        <f>national_data!AI2*penetration!AK15</f>
        <v>3432.4482495598045</v>
      </c>
      <c r="AL13">
        <f>national_data!AJ2*penetration!AL15</f>
        <v>3511.0491955938828</v>
      </c>
      <c r="AM13">
        <f>national_data!AK2*penetration!AM15</f>
        <v>3542.1755130281217</v>
      </c>
      <c r="AN13">
        <f>national_data!AL2*penetration!AN15</f>
        <v>3536.4040829707974</v>
      </c>
      <c r="AO13">
        <f>national_data!AM2*penetration!AO15</f>
        <v>3499.518999228399</v>
      </c>
      <c r="AP13">
        <f>national_data!AN2*penetration!AP15</f>
        <v>3436.7907375015948</v>
      </c>
      <c r="AQ13">
        <f>national_data!AO2*penetration!AQ15</f>
        <v>3354.3046710247827</v>
      </c>
      <c r="AR13">
        <f>national_data!AP2*penetration!AR15</f>
        <v>3258.4919228352555</v>
      </c>
      <c r="AS13">
        <f>national_data!AQ2*penetration!AS15</f>
        <v>3144.5034550244632</v>
      </c>
      <c r="AT13">
        <f>national_data!AR2*penetration!AT15</f>
        <v>3012.1313465013973</v>
      </c>
      <c r="AU13">
        <f>national_data!AS2*penetration!AU15</f>
        <v>2864.5185631063291</v>
      </c>
      <c r="AV13">
        <f>national_data!AT2*penetration!AV15</f>
        <v>2699.2946276982971</v>
      </c>
      <c r="AW13">
        <f>national_data!AU2*penetration!AW15</f>
        <v>2559.3463576084255</v>
      </c>
      <c r="AX13">
        <f>national_data!AV2*penetration!AX15</f>
        <v>2430.560446146545</v>
      </c>
      <c r="AY13">
        <f>national_data!AW2*penetration!AY15</f>
        <v>2348.1438830372649</v>
      </c>
    </row>
    <row r="14" spans="1:51" x14ac:dyDescent="0.2">
      <c r="A14" s="7">
        <v>13</v>
      </c>
      <c r="B14" s="2">
        <v>12</v>
      </c>
      <c r="C14" s="17">
        <f>penetration!C16</f>
        <v>0.16603297471483863</v>
      </c>
      <c r="D14">
        <f>national_data!B2*penetration!D16</f>
        <v>4168.5260606564534</v>
      </c>
      <c r="E14">
        <f>national_data!C2*penetration!E16</f>
        <v>4193.1971960444916</v>
      </c>
      <c r="F14">
        <f>national_data!D2*penetration!F16</f>
        <v>4130.4791875227584</v>
      </c>
      <c r="G14">
        <f>national_data!E2*penetration!G16</f>
        <v>4043.3256739716339</v>
      </c>
      <c r="H14">
        <f>national_data!F2*penetration!H16</f>
        <v>3976.7415231916425</v>
      </c>
      <c r="I14">
        <f>national_data!G2*penetration!I16</f>
        <v>3934.4135011770454</v>
      </c>
      <c r="J14">
        <f>national_data!H2*penetration!J16</f>
        <v>3899.2706130038428</v>
      </c>
      <c r="K14">
        <f>national_data!I2*penetration!K16</f>
        <v>3866.0509780281573</v>
      </c>
      <c r="L14">
        <f>national_data!J2*penetration!L16</f>
        <v>3891.9448439258749</v>
      </c>
      <c r="M14">
        <f>national_data!K2*penetration!M16</f>
        <v>3961.5714921069089</v>
      </c>
      <c r="N14">
        <f>national_data!L2*penetration!N16</f>
        <v>4187.9660959429748</v>
      </c>
      <c r="O14">
        <f>national_data!M2*penetration!O16</f>
        <v>4410.1166998285562</v>
      </c>
      <c r="P14">
        <f>national_data!N2*penetration!P16</f>
        <v>4775.3039532895327</v>
      </c>
      <c r="Q14">
        <f>national_data!O2*penetration!Q16</f>
        <v>5034.9595866237469</v>
      </c>
      <c r="R14">
        <f>national_data!P2*penetration!R16</f>
        <v>5318.1352692021192</v>
      </c>
      <c r="S14">
        <f>national_data!Q2*penetration!S16</f>
        <v>5432.1050035232965</v>
      </c>
      <c r="T14">
        <f>national_data!R2*penetration!T16</f>
        <v>5562.5614331629358</v>
      </c>
      <c r="U14">
        <f>national_data!S2*penetration!U16</f>
        <v>5584.1279793662379</v>
      </c>
      <c r="V14">
        <f>national_data!T2*penetration!V16</f>
        <v>5603.6348827274951</v>
      </c>
      <c r="W14">
        <f>national_data!U2*penetration!W16</f>
        <v>5573.8913262407023</v>
      </c>
      <c r="X14">
        <f>national_data!V2*penetration!X16</f>
        <v>5542.1656089667331</v>
      </c>
      <c r="Y14">
        <f>national_data!W2*penetration!Y16</f>
        <v>5511.243900686758</v>
      </c>
      <c r="Z14">
        <f>national_data!X2*penetration!Z16</f>
        <v>5507.0020235322963</v>
      </c>
      <c r="AA14">
        <f>national_data!Y2*penetration!AA16</f>
        <v>5479.6572265523437</v>
      </c>
      <c r="AB14">
        <f>national_data!Z2*penetration!AB16</f>
        <v>5461.7249071417036</v>
      </c>
      <c r="AC14">
        <f>national_data!AA2*penetration!AC16</f>
        <v>5422.1830549082824</v>
      </c>
      <c r="AD14">
        <f>national_data!AB2*penetration!AD16</f>
        <v>5399.7185659869328</v>
      </c>
      <c r="AE14">
        <f>national_data!AC2*penetration!AE16</f>
        <v>5381.2645694534549</v>
      </c>
      <c r="AF14">
        <f>national_data!AD2*penetration!AF16</f>
        <v>5399.657004902243</v>
      </c>
      <c r="AG14">
        <f>national_data!AE2*penetration!AG16</f>
        <v>5471.0737008303058</v>
      </c>
      <c r="AH14">
        <f>national_data!AF2*penetration!AH16</f>
        <v>5598.681868905077</v>
      </c>
      <c r="AI14">
        <f>national_data!AG2*penetration!AI16</f>
        <v>5778.6058142861957</v>
      </c>
      <c r="AJ14">
        <f>national_data!AH2*penetration!AJ16</f>
        <v>6000.3499027332282</v>
      </c>
      <c r="AK14">
        <f>national_data!AI2*penetration!AK16</f>
        <v>6185.2666643622097</v>
      </c>
      <c r="AL14">
        <f>national_data!AJ2*penetration!AL16</f>
        <v>6326.9054527559656</v>
      </c>
      <c r="AM14">
        <f>national_data!AK2*penetration!AM16</f>
        <v>6382.9950306935343</v>
      </c>
      <c r="AN14">
        <f>national_data!AL2*penetration!AN16</f>
        <v>6372.5949222741729</v>
      </c>
      <c r="AO14">
        <f>national_data!AM2*penetration!AO16</f>
        <v>6306.1280559744928</v>
      </c>
      <c r="AP14">
        <f>national_data!AN2*penetration!AP16</f>
        <v>6193.0918212047627</v>
      </c>
      <c r="AQ14">
        <f>national_data!AO2*penetration!AQ16</f>
        <v>6044.4520515246741</v>
      </c>
      <c r="AR14">
        <f>national_data!AP2*penetration!AR16</f>
        <v>5871.7976211268924</v>
      </c>
      <c r="AS14">
        <f>national_data!AQ2*penetration!AS16</f>
        <v>5666.3905708786506</v>
      </c>
      <c r="AT14">
        <f>national_data!AR2*penetration!AT16</f>
        <v>5427.8562272817571</v>
      </c>
      <c r="AU14">
        <f>national_data!AS2*penetration!AU16</f>
        <v>5161.8582101275797</v>
      </c>
      <c r="AV14">
        <f>national_data!AT2*penetration!AV16</f>
        <v>4864.1249231173251</v>
      </c>
      <c r="AW14">
        <f>national_data!AU2*penetration!AW16</f>
        <v>4611.9383475926816</v>
      </c>
      <c r="AX14">
        <f>national_data!AV2*penetration!AX16</f>
        <v>4379.8663257910921</v>
      </c>
      <c r="AY14">
        <f>national_data!AW2*penetration!AY16</f>
        <v>4231.3518010764046</v>
      </c>
    </row>
    <row r="15" spans="1:51" x14ac:dyDescent="0.2">
      <c r="A15" s="7">
        <v>14</v>
      </c>
      <c r="B15" s="2">
        <v>13</v>
      </c>
      <c r="C15" s="17">
        <f>penetration!C17</f>
        <v>4.4841520178684077E-2</v>
      </c>
      <c r="D15">
        <f>national_data!B2*penetration!D17</f>
        <v>1125.8188066878693</v>
      </c>
      <c r="E15">
        <f>national_data!C2*penetration!E17</f>
        <v>1132.4818880259818</v>
      </c>
      <c r="F15">
        <f>national_data!D2*penetration!F17</f>
        <v>1115.5432597232341</v>
      </c>
      <c r="G15">
        <f>national_data!E2*penetration!G17</f>
        <v>1092.0051881849863</v>
      </c>
      <c r="H15">
        <f>national_data!F2*penetration!H17</f>
        <v>1074.0224076806344</v>
      </c>
      <c r="I15">
        <f>national_data!G2*penetration!I17</f>
        <v>1062.5906251895285</v>
      </c>
      <c r="J15">
        <f>national_data!H2*penetration!J17</f>
        <v>1053.0993748408405</v>
      </c>
      <c r="K15">
        <f>national_data!I2*penetration!K17</f>
        <v>1044.1275490053451</v>
      </c>
      <c r="L15">
        <f>national_data!J2*penetration!L17</f>
        <v>1051.1208604975407</v>
      </c>
      <c r="M15">
        <f>national_data!K2*penetration!M17</f>
        <v>1069.9253465024819</v>
      </c>
      <c r="N15">
        <f>national_data!L2*penetration!N17</f>
        <v>1131.0690934822369</v>
      </c>
      <c r="O15">
        <f>national_data!M2*penetration!O17</f>
        <v>1191.0666379697168</v>
      </c>
      <c r="P15">
        <f>national_data!N2*penetration!P17</f>
        <v>1289.6949473353325</v>
      </c>
      <c r="Q15">
        <f>national_data!O2*penetration!Q17</f>
        <v>1359.8216998172575</v>
      </c>
      <c r="R15">
        <f>national_data!P2*penetration!R17</f>
        <v>1436.3006529063023</v>
      </c>
      <c r="S15">
        <f>national_data!Q2*penetration!S17</f>
        <v>1467.0811418429109</v>
      </c>
      <c r="T15">
        <f>national_data!R2*penetration!T17</f>
        <v>1502.3142913553625</v>
      </c>
      <c r="U15">
        <f>national_data!S2*penetration!U17</f>
        <v>1508.1388976928736</v>
      </c>
      <c r="V15">
        <f>national_data!T2*penetration!V17</f>
        <v>1513.4072439487893</v>
      </c>
      <c r="W15">
        <f>national_data!U2*penetration!W17</f>
        <v>1505.3742234558476</v>
      </c>
      <c r="X15">
        <f>national_data!V2*penetration!X17</f>
        <v>1496.8058689240611</v>
      </c>
      <c r="Y15">
        <f>national_data!W2*penetration!Y17</f>
        <v>1488.4546579180708</v>
      </c>
      <c r="Z15">
        <f>national_data!X2*penetration!Z17</f>
        <v>1487.309028742035</v>
      </c>
      <c r="AA15">
        <f>national_data!Y2*penetration!AA17</f>
        <v>1479.9238555999857</v>
      </c>
      <c r="AB15">
        <f>national_data!Z2*penetration!AB17</f>
        <v>1475.080766664888</v>
      </c>
      <c r="AC15">
        <f>national_data!AA2*penetration!AC17</f>
        <v>1464.4014617384248</v>
      </c>
      <c r="AD15">
        <f>national_data!AB2*penetration!AD17</f>
        <v>1458.3343426315087</v>
      </c>
      <c r="AE15">
        <f>national_data!AC2*penetration!AE17</f>
        <v>1453.3503612304976</v>
      </c>
      <c r="AF15">
        <f>national_data!AD2*penetration!AF17</f>
        <v>1458.3177164605563</v>
      </c>
      <c r="AG15">
        <f>national_data!AE2*penetration!AG17</f>
        <v>1477.6056513846479</v>
      </c>
      <c r="AH15">
        <f>national_data!AF2*penetration!AH17</f>
        <v>1512.0695538324451</v>
      </c>
      <c r="AI15">
        <f>national_data!AG2*penetration!AI17</f>
        <v>1560.6626916792659</v>
      </c>
      <c r="AJ15">
        <f>national_data!AH2*penetration!AJ17</f>
        <v>1620.5504461068379</v>
      </c>
      <c r="AK15">
        <f>national_data!AI2*penetration!AK17</f>
        <v>1670.4920237494978</v>
      </c>
      <c r="AL15">
        <f>national_data!AJ2*penetration!AL17</f>
        <v>1708.7452598837738</v>
      </c>
      <c r="AM15">
        <f>national_data!AK2*penetration!AM17</f>
        <v>1723.8937082279722</v>
      </c>
      <c r="AN15">
        <f>national_data!AL2*penetration!AN17</f>
        <v>1721.0848886404881</v>
      </c>
      <c r="AO15">
        <f>national_data!AM2*penetration!AO17</f>
        <v>1703.1337838583809</v>
      </c>
      <c r="AP15">
        <f>national_data!AN2*penetration!AP17</f>
        <v>1672.6054107381931</v>
      </c>
      <c r="AQ15">
        <f>national_data!AO2*penetration!AQ17</f>
        <v>1632.4613776452959</v>
      </c>
      <c r="AR15">
        <f>national_data!AP2*penetration!AR17</f>
        <v>1585.8315612614217</v>
      </c>
      <c r="AS15">
        <f>national_data!AQ2*penetration!AS17</f>
        <v>1530.3560486147924</v>
      </c>
      <c r="AT15">
        <f>national_data!AR2*penetration!AT17</f>
        <v>1465.9336493890962</v>
      </c>
      <c r="AU15">
        <f>national_data!AS2*penetration!AU17</f>
        <v>1394.0939713119258</v>
      </c>
      <c r="AV15">
        <f>national_data!AT2*penetration!AV17</f>
        <v>1313.6833587798894</v>
      </c>
      <c r="AW15">
        <f>national_data!AU2*penetration!AW17</f>
        <v>1245.5738194874461</v>
      </c>
      <c r="AX15">
        <f>national_data!AV2*penetration!AX17</f>
        <v>1182.8967382245401</v>
      </c>
      <c r="AY15">
        <f>national_data!AW2*penetration!AY17</f>
        <v>1142.7865307897869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466-4C17-4993-B31A-6D0DEEE06832}">
  <dimension ref="A1:AY13"/>
  <sheetViews>
    <sheetView zoomScaleNormal="100" workbookViewId="0">
      <selection activeCell="C16" sqref="C16"/>
    </sheetView>
  </sheetViews>
  <sheetFormatPr defaultRowHeight="14.25" x14ac:dyDescent="0.2"/>
  <sheetData>
    <row r="1" spans="1:51" x14ac:dyDescent="0.2">
      <c r="A1" s="2" t="s">
        <v>30</v>
      </c>
      <c r="B1" s="9" t="s">
        <v>29</v>
      </c>
      <c r="C1" s="9" t="s">
        <v>63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</row>
    <row r="2" spans="1:51" x14ac:dyDescent="0.2">
      <c r="A2" s="7" t="s">
        <v>65</v>
      </c>
      <c r="B2" s="11">
        <v>0</v>
      </c>
      <c r="C2" s="19">
        <v>0.29983312571979226</v>
      </c>
      <c r="D2">
        <f>national_data!B3*penetration!D22</f>
        <v>4758.7889146299003</v>
      </c>
      <c r="E2">
        <f>national_data!C3*penetration!E22</f>
        <v>4727.9348037479776</v>
      </c>
      <c r="F2">
        <f>national_data!D3*penetration!F22</f>
        <v>4685.5978800518942</v>
      </c>
      <c r="G2">
        <f>national_data!E3*penetration!G22</f>
        <v>4678.0434470482032</v>
      </c>
      <c r="H2">
        <f>national_data!F3*penetration!H22</f>
        <v>4654.1857712776537</v>
      </c>
      <c r="I2">
        <f>national_data!G3*penetration!I22</f>
        <v>4627.9169474239097</v>
      </c>
      <c r="J2">
        <f>national_data!H3*penetration!J22</f>
        <v>4612.6961085953271</v>
      </c>
      <c r="K2">
        <f>national_data!I3*penetration!K22</f>
        <v>4595.8665935688241</v>
      </c>
      <c r="L2">
        <f>national_data!J3*penetration!L22</f>
        <v>4575.3886307848561</v>
      </c>
      <c r="M2">
        <f>national_data!K3*penetration!M22</f>
        <v>4566.1937959505703</v>
      </c>
      <c r="N2">
        <f>national_data!L3*penetration!N22</f>
        <v>4568.4612455798906</v>
      </c>
      <c r="O2">
        <f>national_data!M3*penetration!O22</f>
        <v>4590.7569004946872</v>
      </c>
      <c r="P2">
        <f>national_data!N3*penetration!P22</f>
        <v>4605.5522426027064</v>
      </c>
      <c r="Q2">
        <f>national_data!O3*penetration!Q22</f>
        <v>4633.8850987939213</v>
      </c>
      <c r="R2">
        <f>national_data!P3*penetration!R22</f>
        <v>4658.9838066661141</v>
      </c>
      <c r="S2">
        <f>national_data!Q3*penetration!S22</f>
        <v>4666.667008414187</v>
      </c>
      <c r="T2">
        <f>national_data!R3*penetration!T22</f>
        <v>4667.2697954349851</v>
      </c>
      <c r="U2">
        <f>national_data!S3*penetration!U22</f>
        <v>4693.3818573390463</v>
      </c>
      <c r="V2">
        <f>national_data!T3*penetration!V22</f>
        <v>4710.0247509968822</v>
      </c>
      <c r="W2">
        <f>national_data!U3*penetration!W22</f>
        <v>4719.1113454373399</v>
      </c>
      <c r="X2">
        <f>national_data!V3*penetration!X22</f>
        <v>4717.5026692394185</v>
      </c>
      <c r="Y2">
        <f>national_data!W3*penetration!Y22</f>
        <v>4706.4770787784983</v>
      </c>
      <c r="Z2">
        <f>national_data!X3*penetration!Z22</f>
        <v>4739.2515235440178</v>
      </c>
      <c r="AA2">
        <f>national_data!Y3*penetration!AA22</f>
        <v>4786.2054599009489</v>
      </c>
      <c r="AB2">
        <f>national_data!Z3*penetration!AB22</f>
        <v>4815.2904002078985</v>
      </c>
      <c r="AC2">
        <f>national_data!AA3*penetration!AC22</f>
        <v>4839.254450158589</v>
      </c>
      <c r="AD2">
        <f>national_data!AB3*penetration!AD22</f>
        <v>4862.7258196959947</v>
      </c>
      <c r="AE2">
        <f>national_data!AC3*penetration!AE22</f>
        <v>4875.90875317872</v>
      </c>
      <c r="AF2">
        <f>national_data!AD3*penetration!AF22</f>
        <v>4880.7459790546009</v>
      </c>
      <c r="AG2">
        <f>national_data!AE3*penetration!AG22</f>
        <v>4881.5577820083081</v>
      </c>
      <c r="AH2">
        <f>national_data!AF3*penetration!AH22</f>
        <v>4889.2503148248143</v>
      </c>
      <c r="AI2">
        <f>national_data!AG3*penetration!AI22</f>
        <v>4904.0699177107599</v>
      </c>
      <c r="AJ2">
        <f>national_data!AH3*penetration!AJ22</f>
        <v>4916.6108736852666</v>
      </c>
      <c r="AK2">
        <f>national_data!AI3*penetration!AK22</f>
        <v>4930.4003266161644</v>
      </c>
      <c r="AL2">
        <f>national_data!AJ3*penetration!AL22</f>
        <v>4954.3494468573608</v>
      </c>
      <c r="AM2">
        <f>national_data!AK3*penetration!AM22</f>
        <v>4976.0348498966114</v>
      </c>
      <c r="AN2">
        <f>national_data!AL3*penetration!AN22</f>
        <v>4976.2942535990624</v>
      </c>
      <c r="AO2">
        <f>national_data!AM3*penetration!AO22</f>
        <v>4983.7143192173107</v>
      </c>
      <c r="AP2">
        <f>national_data!AN3*penetration!AP22</f>
        <v>5001.4377505997354</v>
      </c>
      <c r="AQ2">
        <f>national_data!AO3*penetration!AQ22</f>
        <v>5007.5402693551869</v>
      </c>
      <c r="AR2">
        <f>national_data!AP3*penetration!AR22</f>
        <v>5016.1323171686736</v>
      </c>
      <c r="AS2">
        <f>national_data!AQ3*penetration!AS22</f>
        <v>5011.8586878261704</v>
      </c>
      <c r="AT2">
        <f>national_data!AR3*penetration!AT22</f>
        <v>5004.2296062750129</v>
      </c>
      <c r="AU2">
        <f>national_data!AS3*penetration!AU22</f>
        <v>4983.6527341656501</v>
      </c>
      <c r="AV2">
        <f>national_data!AT3*penetration!AV22</f>
        <v>4942.0137743883897</v>
      </c>
      <c r="AW2">
        <f>national_data!AU3*penetration!AW22</f>
        <v>4888.925593643331</v>
      </c>
      <c r="AX2">
        <f>national_data!AV3*penetration!AX22</f>
        <v>4863.323008075733</v>
      </c>
      <c r="AY2">
        <f>national_data!AW3*penetration!AY22</f>
        <v>4801.179958522891</v>
      </c>
    </row>
    <row r="3" spans="1:51" x14ac:dyDescent="0.2">
      <c r="A3" s="7" t="s">
        <v>65</v>
      </c>
      <c r="B3" s="11">
        <v>1</v>
      </c>
      <c r="C3" s="19">
        <v>0.19825134557078056</v>
      </c>
      <c r="D3">
        <f>national_data!B3*penetration!D23</f>
        <v>3146.5379395550058</v>
      </c>
      <c r="E3">
        <f>national_data!C3*penetration!E23</f>
        <v>3126.1370282679459</v>
      </c>
      <c r="F3">
        <f>national_data!D3*penetration!F23</f>
        <v>3098.1436166996727</v>
      </c>
      <c r="G3">
        <f>national_data!E3*penetration!G23</f>
        <v>3093.1485831975851</v>
      </c>
      <c r="H3">
        <f>national_data!F3*penetration!H23</f>
        <v>3077.3737540743909</v>
      </c>
      <c r="I3">
        <f>national_data!G3*penetration!I23</f>
        <v>3060.0046603057676</v>
      </c>
      <c r="J3">
        <f>national_data!H3*penetration!J23</f>
        <v>3049.9405562437551</v>
      </c>
      <c r="K3">
        <f>national_data!I3*penetration!K23</f>
        <v>3038.8127864508133</v>
      </c>
      <c r="L3">
        <f>national_data!J3*penetration!L23</f>
        <v>3025.2726425233409</v>
      </c>
      <c r="M3">
        <f>national_data!K3*penetration!M23</f>
        <v>3019.1929661239369</v>
      </c>
      <c r="N3">
        <f>national_data!L3*penetration!N23</f>
        <v>3020.6922165451419</v>
      </c>
      <c r="O3">
        <f>national_data!M3*penetration!O23</f>
        <v>3035.434228711506</v>
      </c>
      <c r="P3">
        <f>national_data!N3*penetration!P23</f>
        <v>3045.2169919537373</v>
      </c>
      <c r="Q3">
        <f>national_data!O3*penetration!Q23</f>
        <v>3063.9508354884942</v>
      </c>
      <c r="R3">
        <f>national_data!P3*penetration!R23</f>
        <v>3080.5462420027179</v>
      </c>
      <c r="S3">
        <f>national_data!Q3*penetration!S23</f>
        <v>3085.6264181213187</v>
      </c>
      <c r="T3">
        <f>national_data!R3*penetration!T23</f>
        <v>3086.0249842826756</v>
      </c>
      <c r="U3">
        <f>national_data!S3*penetration!U23</f>
        <v>3103.2904261703266</v>
      </c>
      <c r="V3">
        <f>national_data!T3*penetration!V23</f>
        <v>3114.2948008668727</v>
      </c>
      <c r="W3">
        <f>national_data!U3*penetration!W23</f>
        <v>3120.3029081103678</v>
      </c>
      <c r="X3">
        <f>national_data!V3*penetration!X23</f>
        <v>3119.2392423794386</v>
      </c>
      <c r="Y3">
        <f>national_data!W3*penetration!Y23</f>
        <v>3111.9490600843956</v>
      </c>
      <c r="Z3">
        <f>national_data!X3*penetration!Z23</f>
        <v>3133.6197069133641</v>
      </c>
      <c r="AA3">
        <f>national_data!Y3*penetration!AA23</f>
        <v>3164.6659131664578</v>
      </c>
      <c r="AB3">
        <f>national_data!Z3*penetration!AB23</f>
        <v>3183.8970389396895</v>
      </c>
      <c r="AC3">
        <f>national_data!AA3*penetration!AC23</f>
        <v>3199.7422032678287</v>
      </c>
      <c r="AD3">
        <f>national_data!AB3*penetration!AD23</f>
        <v>3215.2616045414843</v>
      </c>
      <c r="AE3">
        <f>national_data!AC3*penetration!AE23</f>
        <v>3223.9782341508585</v>
      </c>
      <c r="AF3">
        <f>national_data!AD3*penetration!AF23</f>
        <v>3227.1766350494286</v>
      </c>
      <c r="AG3">
        <f>national_data!AE3*penetration!AG23</f>
        <v>3227.7134037187489</v>
      </c>
      <c r="AH3">
        <f>national_data!AF3*penetration!AH23</f>
        <v>3232.7997495921695</v>
      </c>
      <c r="AI3">
        <f>national_data!AG3*penetration!AI23</f>
        <v>3242.5985541969317</v>
      </c>
      <c r="AJ3">
        <f>national_data!AH3*penetration!AJ23</f>
        <v>3250.8907046747058</v>
      </c>
      <c r="AK3">
        <f>national_data!AI3*penetration!AK23</f>
        <v>3260.0083683473654</v>
      </c>
      <c r="AL3">
        <f>national_data!AJ3*penetration!AL23</f>
        <v>3275.8436610677932</v>
      </c>
      <c r="AM3">
        <f>national_data!AK3*penetration!AM23</f>
        <v>3290.1821712689434</v>
      </c>
      <c r="AN3">
        <f>national_data!AL3*penetration!AN23</f>
        <v>3290.3536904529346</v>
      </c>
      <c r="AO3">
        <f>national_data!AM3*penetration!AO23</f>
        <v>3295.2598794856167</v>
      </c>
      <c r="AP3">
        <f>national_data!AN3*penetration!AP23</f>
        <v>3306.9787117902929</v>
      </c>
      <c r="AQ3">
        <f>national_data!AO3*penetration!AQ23</f>
        <v>3311.0137314424237</v>
      </c>
      <c r="AR3">
        <f>national_data!AP3*penetration!AR23</f>
        <v>3316.6948416804703</v>
      </c>
      <c r="AS3">
        <f>national_data!AQ3*penetration!AS23</f>
        <v>3313.8690939730145</v>
      </c>
      <c r="AT3">
        <f>national_data!AR3*penetration!AT23</f>
        <v>3308.8247024323691</v>
      </c>
      <c r="AU3">
        <f>national_data!AS3*penetration!AU23</f>
        <v>3295.2191591038063</v>
      </c>
      <c r="AV3">
        <f>national_data!AT3*penetration!AV23</f>
        <v>3267.6872451960544</v>
      </c>
      <c r="AW3">
        <f>national_data!AU3*penetration!AW23</f>
        <v>3232.5850421244409</v>
      </c>
      <c r="AX3">
        <f>national_data!AV3*penetration!AX23</f>
        <v>3215.6564688499493</v>
      </c>
      <c r="AY3">
        <f>national_data!AW3*penetration!AY23</f>
        <v>3174.5671357012293</v>
      </c>
    </row>
    <row r="4" spans="1:51" x14ac:dyDescent="0.2">
      <c r="A4" s="7" t="s">
        <v>65</v>
      </c>
      <c r="B4" s="11">
        <v>2</v>
      </c>
      <c r="C4" s="19">
        <v>0.11716454744165276</v>
      </c>
      <c r="D4">
        <f>national_data!B3*penetration!D24</f>
        <v>1859.5722144258095</v>
      </c>
      <c r="E4">
        <f>national_data!C3*penetration!E24</f>
        <v>1847.5154814363616</v>
      </c>
      <c r="F4">
        <f>national_data!D3*penetration!F24</f>
        <v>1830.9716572907964</v>
      </c>
      <c r="G4">
        <f>national_data!E3*penetration!G24</f>
        <v>1828.0196428263143</v>
      </c>
      <c r="H4">
        <f>national_data!F3*penetration!H24</f>
        <v>1818.6968777784041</v>
      </c>
      <c r="I4">
        <f>national_data!G3*penetration!I24</f>
        <v>1808.4319183905454</v>
      </c>
      <c r="J4">
        <f>national_data!H3*penetration!J24</f>
        <v>1802.4841343064752</v>
      </c>
      <c r="K4">
        <f>national_data!I3*penetration!K24</f>
        <v>1795.9077344940492</v>
      </c>
      <c r="L4">
        <f>national_data!J3*penetration!L24</f>
        <v>1787.9056458777541</v>
      </c>
      <c r="M4">
        <f>national_data!K3*penetration!M24</f>
        <v>1784.3126183909692</v>
      </c>
      <c r="N4">
        <f>national_data!L3*penetration!N24</f>
        <v>1785.1986602818652</v>
      </c>
      <c r="O4">
        <f>national_data!M3*penetration!O24</f>
        <v>1793.9110409160471</v>
      </c>
      <c r="P4">
        <f>national_data!N3*penetration!P24</f>
        <v>1799.6925554107147</v>
      </c>
      <c r="Q4">
        <f>national_data!O3*penetration!Q24</f>
        <v>1810.7640681576934</v>
      </c>
      <c r="R4">
        <f>national_data!P3*penetration!R24</f>
        <v>1820.5717861746946</v>
      </c>
      <c r="S4">
        <f>national_data!Q3*penetration!S24</f>
        <v>1823.5741190675487</v>
      </c>
      <c r="T4">
        <f>national_data!R3*penetration!T24</f>
        <v>1823.8096676525356</v>
      </c>
      <c r="U4">
        <f>national_data!S3*penetration!U24</f>
        <v>1834.0133698232457</v>
      </c>
      <c r="V4">
        <f>national_data!T3*penetration!V24</f>
        <v>1840.5168443771618</v>
      </c>
      <c r="W4">
        <f>national_data!U3*penetration!W24</f>
        <v>1844.067575214011</v>
      </c>
      <c r="X4">
        <f>national_data!V3*penetration!X24</f>
        <v>1843.438959485655</v>
      </c>
      <c r="Y4">
        <f>national_data!W3*penetration!Y24</f>
        <v>1839.1305352128882</v>
      </c>
      <c r="Z4">
        <f>national_data!X3*penetration!Z24</f>
        <v>1851.937669112403</v>
      </c>
      <c r="AA4">
        <f>national_data!Y3*penetration!AA24</f>
        <v>1870.2856641535025</v>
      </c>
      <c r="AB4">
        <f>national_data!Z3*penetration!AB24</f>
        <v>1881.6510656922767</v>
      </c>
      <c r="AC4">
        <f>national_data!AA3*penetration!AC24</f>
        <v>1891.0153981375372</v>
      </c>
      <c r="AD4">
        <f>national_data!AB3*penetration!AD24</f>
        <v>1900.1872079003317</v>
      </c>
      <c r="AE4">
        <f>national_data!AC3*penetration!AE24</f>
        <v>1905.3386481614734</v>
      </c>
      <c r="AF4">
        <f>national_data!AD3*penetration!AF24</f>
        <v>1907.2288708620511</v>
      </c>
      <c r="AG4">
        <f>national_data!AE3*penetration!AG24</f>
        <v>1907.5460957365692</v>
      </c>
      <c r="AH4">
        <f>national_data!AF3*penetration!AH24</f>
        <v>1910.5520748923491</v>
      </c>
      <c r="AI4">
        <f>national_data!AG3*penetration!AI24</f>
        <v>1916.3430696706228</v>
      </c>
      <c r="AJ4">
        <f>national_data!AH3*penetration!AJ24</f>
        <v>1921.2436470424907</v>
      </c>
      <c r="AK4">
        <f>national_data!AI3*penetration!AK24</f>
        <v>1926.6320943937897</v>
      </c>
      <c r="AL4">
        <f>national_data!AJ3*penetration!AL24</f>
        <v>1935.9905928183698</v>
      </c>
      <c r="AM4">
        <f>national_data!AK3*penetration!AM24</f>
        <v>1944.4645078572239</v>
      </c>
      <c r="AN4">
        <f>national_data!AL3*penetration!AN24</f>
        <v>1944.5658739665535</v>
      </c>
      <c r="AO4">
        <f>national_data!AM3*penetration!AO24</f>
        <v>1947.4653822449081</v>
      </c>
      <c r="AP4">
        <f>national_data!AN3*penetration!AP24</f>
        <v>1954.3910940455969</v>
      </c>
      <c r="AQ4">
        <f>national_data!AO3*penetration!AQ24</f>
        <v>1956.7757499988716</v>
      </c>
      <c r="AR4">
        <f>national_data!AP3*penetration!AR24</f>
        <v>1960.1332289006691</v>
      </c>
      <c r="AS4">
        <f>national_data!AQ3*penetration!AS24</f>
        <v>1958.4632404807917</v>
      </c>
      <c r="AT4">
        <f>national_data!AR3*penetration!AT24</f>
        <v>1955.4820559129057</v>
      </c>
      <c r="AU4">
        <f>national_data!AS3*penetration!AU24</f>
        <v>1947.4413169095999</v>
      </c>
      <c r="AV4">
        <f>national_data!AT3*penetration!AV24</f>
        <v>1931.1702332308632</v>
      </c>
      <c r="AW4">
        <f>national_data!AU3*penetration!AW24</f>
        <v>1910.4251849425416</v>
      </c>
      <c r="AX4">
        <f>national_data!AV3*penetration!AX24</f>
        <v>1900.4205687275635</v>
      </c>
      <c r="AY4">
        <f>national_data!AW3*penetration!AY24</f>
        <v>1876.1371868963399</v>
      </c>
    </row>
    <row r="5" spans="1:51" x14ac:dyDescent="0.2">
      <c r="A5" s="7" t="s">
        <v>65</v>
      </c>
      <c r="B5" s="11">
        <v>3</v>
      </c>
      <c r="C5" s="19">
        <v>2.3620936846311138E-2</v>
      </c>
      <c r="D5">
        <f>national_data!B3*penetration!D25</f>
        <v>374.89871123328754</v>
      </c>
      <c r="E5">
        <f>national_data!C3*penetration!E25</f>
        <v>372.46801581615716</v>
      </c>
      <c r="F5">
        <f>national_data!D3*penetration!F25</f>
        <v>369.13270121910739</v>
      </c>
      <c r="G5">
        <f>national_data!E3*penetration!G25</f>
        <v>368.53756089076143</v>
      </c>
      <c r="H5">
        <f>national_data!F3*penetration!H25</f>
        <v>366.65804657317875</v>
      </c>
      <c r="I5">
        <f>national_data!G3*penetration!I25</f>
        <v>364.58858134052116</v>
      </c>
      <c r="J5">
        <f>national_data!H3*penetration!J25</f>
        <v>363.3894794339032</v>
      </c>
      <c r="K5">
        <f>national_data!I3*penetration!K25</f>
        <v>362.06364557001393</v>
      </c>
      <c r="L5">
        <f>national_data!J3*penetration!L25</f>
        <v>360.45038597936662</v>
      </c>
      <c r="M5">
        <f>national_data!K3*penetration!M25</f>
        <v>359.72601433960358</v>
      </c>
      <c r="N5">
        <f>national_data!L3*penetration!N25</f>
        <v>359.90464465060671</v>
      </c>
      <c r="O5">
        <f>national_data!M3*penetration!O25</f>
        <v>361.66110253172064</v>
      </c>
      <c r="P5">
        <f>national_data!N3*penetration!P25</f>
        <v>362.82668368861954</v>
      </c>
      <c r="Q5">
        <f>national_data!O3*penetration!Q25</f>
        <v>365.05875396158109</v>
      </c>
      <c r="R5">
        <f>national_data!P3*penetration!R25</f>
        <v>367.03603713251113</v>
      </c>
      <c r="S5">
        <f>national_data!Q3*penetration!S25</f>
        <v>367.64132189827211</v>
      </c>
      <c r="T5">
        <f>national_data!R3*penetration!T25</f>
        <v>367.68880962704077</v>
      </c>
      <c r="U5">
        <f>national_data!S3*penetration!U25</f>
        <v>369.74592510980176</v>
      </c>
      <c r="V5">
        <f>national_data!T3*penetration!V25</f>
        <v>371.05705689048096</v>
      </c>
      <c r="W5">
        <f>national_data!U3*penetration!W25</f>
        <v>371.77290132198215</v>
      </c>
      <c r="X5">
        <f>national_data!V3*penetration!X25</f>
        <v>371.64616936471077</v>
      </c>
      <c r="Y5">
        <f>national_data!W3*penetration!Y25</f>
        <v>370.77757028865648</v>
      </c>
      <c r="Z5">
        <f>national_data!X3*penetration!Z25</f>
        <v>373.35955014201903</v>
      </c>
      <c r="AA5">
        <f>national_data!Y3*penetration!AA25</f>
        <v>377.05859427768701</v>
      </c>
      <c r="AB5">
        <f>national_data!Z3*penetration!AB25</f>
        <v>379.34991394598552</v>
      </c>
      <c r="AC5">
        <f>national_data!AA3*penetration!AC25</f>
        <v>381.23780845099793</v>
      </c>
      <c r="AD5">
        <f>national_data!AB3*penetration!AD25</f>
        <v>383.08688945633571</v>
      </c>
      <c r="AE5">
        <f>national_data!AC3*penetration!AE25</f>
        <v>384.12544461429906</v>
      </c>
      <c r="AF5">
        <f>national_data!AD3*penetration!AF25</f>
        <v>384.50652261110554</v>
      </c>
      <c r="AG5">
        <f>national_data!AE3*penetration!AG25</f>
        <v>384.57047667306961</v>
      </c>
      <c r="AH5">
        <f>national_data!AF3*penetration!AH25</f>
        <v>385.17649654299112</v>
      </c>
      <c r="AI5">
        <f>national_data!AG3*penetration!AI25</f>
        <v>386.3439889707073</v>
      </c>
      <c r="AJ5">
        <f>national_data!AH3*penetration!AJ25</f>
        <v>387.33196896242788</v>
      </c>
      <c r="AK5">
        <f>national_data!AI3*penetration!AK25</f>
        <v>388.41830589082417</v>
      </c>
      <c r="AL5">
        <f>national_data!AJ3*penetration!AL25</f>
        <v>390.30502422917982</v>
      </c>
      <c r="AM5">
        <f>national_data!AK3*penetration!AM25</f>
        <v>392.01340629819657</v>
      </c>
      <c r="AN5">
        <f>national_data!AL3*penetration!AN25</f>
        <v>392.03384219385879</v>
      </c>
      <c r="AO5">
        <f>national_data!AM3*penetration!AO25</f>
        <v>392.61839702229338</v>
      </c>
      <c r="AP5">
        <f>national_data!AN3*penetration!AP25</f>
        <v>394.01465386475923</v>
      </c>
      <c r="AQ5">
        <f>national_data!AO3*penetration!AQ25</f>
        <v>394.49541198573036</v>
      </c>
      <c r="AR5">
        <f>national_data!AP3*penetration!AR25</f>
        <v>395.17229589672462</v>
      </c>
      <c r="AS5">
        <f>national_data!AQ3*penetration!AS25</f>
        <v>394.83561819121275</v>
      </c>
      <c r="AT5">
        <f>national_data!AR3*penetration!AT25</f>
        <v>394.23459702958274</v>
      </c>
      <c r="AU5">
        <f>national_data!AS3*penetration!AU25</f>
        <v>392.61354533483404</v>
      </c>
      <c r="AV5">
        <f>national_data!AT3*penetration!AV25</f>
        <v>389.33321652899048</v>
      </c>
      <c r="AW5">
        <f>national_data!AU3*penetration!AW25</f>
        <v>385.15091491820544</v>
      </c>
      <c r="AX5">
        <f>national_data!AV3*penetration!AX25</f>
        <v>383.13393612260808</v>
      </c>
      <c r="AY5">
        <f>national_data!AW3*penetration!AY25</f>
        <v>378.23828943446773</v>
      </c>
    </row>
    <row r="6" spans="1:51" x14ac:dyDescent="0.2">
      <c r="A6" s="7" t="s">
        <v>65</v>
      </c>
      <c r="B6" s="11">
        <v>5</v>
      </c>
      <c r="C6" s="19">
        <v>6.7689848873011021E-2</v>
      </c>
      <c r="D6">
        <f>national_data!B3*penetration!D26</f>
        <v>1074.3366053252419</v>
      </c>
      <c r="E6">
        <f>national_data!C3*penetration!E26</f>
        <v>1067.3710303985399</v>
      </c>
      <c r="F6">
        <f>national_data!D3*penetration!F26</f>
        <v>1057.8131139413226</v>
      </c>
      <c r="G6">
        <f>national_data!E3*penetration!G26</f>
        <v>1056.1076371794954</v>
      </c>
      <c r="H6">
        <f>national_data!F3*penetration!H26</f>
        <v>1050.7215662992585</v>
      </c>
      <c r="I6">
        <f>national_data!G3*penetration!I26</f>
        <v>1044.7911584683591</v>
      </c>
      <c r="J6">
        <f>national_data!H3*penetration!J26</f>
        <v>1041.3549261389464</v>
      </c>
      <c r="K6">
        <f>national_data!I3*penetration!K26</f>
        <v>1037.5555216334726</v>
      </c>
      <c r="L6">
        <f>national_data!J3*penetration!L26</f>
        <v>1032.9324493737074</v>
      </c>
      <c r="M6">
        <f>national_data!K3*penetration!M26</f>
        <v>1030.8566381075207</v>
      </c>
      <c r="N6">
        <f>national_data!L3*penetration!N26</f>
        <v>1031.3685339241267</v>
      </c>
      <c r="O6">
        <f>national_data!M3*penetration!O26</f>
        <v>1036.4019654640351</v>
      </c>
      <c r="P6">
        <f>national_data!N3*penetration!P26</f>
        <v>1039.7421383315664</v>
      </c>
      <c r="Q6">
        <f>national_data!O3*penetration!Q26</f>
        <v>1046.1385188152772</v>
      </c>
      <c r="R6">
        <f>national_data!P3*penetration!R26</f>
        <v>1051.8047631260019</v>
      </c>
      <c r="S6">
        <f>national_data!Q3*penetration!S26</f>
        <v>1053.5393105144515</v>
      </c>
      <c r="T6">
        <f>national_data!R3*penetration!T26</f>
        <v>1053.6753947521167</v>
      </c>
      <c r="U6">
        <f>national_data!S3*penetration!U26</f>
        <v>1059.5704122549544</v>
      </c>
      <c r="V6">
        <f>national_data!T3*penetration!V26</f>
        <v>1063.3276854174976</v>
      </c>
      <c r="W6">
        <f>national_data!U3*penetration!W26</f>
        <v>1065.3790605047845</v>
      </c>
      <c r="X6">
        <f>national_data!V3*penetration!X26</f>
        <v>1065.0158883287233</v>
      </c>
      <c r="Y6">
        <f>national_data!W3*penetration!Y26</f>
        <v>1062.5267685883887</v>
      </c>
      <c r="Z6">
        <f>national_data!X3*penetration!Z26</f>
        <v>1069.9258750338456</v>
      </c>
      <c r="AA6">
        <f>national_data!Y3*penetration!AA26</f>
        <v>1080.5261209151629</v>
      </c>
      <c r="AB6">
        <f>national_data!Z3*penetration!AB26</f>
        <v>1087.0922907108838</v>
      </c>
      <c r="AC6">
        <f>national_data!AA3*penetration!AC26</f>
        <v>1092.5023764565913</v>
      </c>
      <c r="AD6">
        <f>national_data!AB3*penetration!AD26</f>
        <v>1097.8012354569619</v>
      </c>
      <c r="AE6">
        <f>national_data!AC3*penetration!AE26</f>
        <v>1100.7773935215735</v>
      </c>
      <c r="AF6">
        <f>national_data!AD3*penetration!AF26</f>
        <v>1101.8694379303324</v>
      </c>
      <c r="AG6">
        <f>national_data!AE3*penetration!AG26</f>
        <v>1102.0527092720802</v>
      </c>
      <c r="AH6">
        <f>national_data!AF3*penetration!AH26</f>
        <v>1103.7893632276759</v>
      </c>
      <c r="AI6">
        <f>national_data!AG3*penetration!AI26</f>
        <v>1107.135013169788</v>
      </c>
      <c r="AJ6">
        <f>national_data!AH3*penetration!AJ26</f>
        <v>1109.9662394147188</v>
      </c>
      <c r="AK6">
        <f>national_data!AI3*penetration!AK26</f>
        <v>1113.0793243438543</v>
      </c>
      <c r="AL6">
        <f>national_data!AJ3*penetration!AL26</f>
        <v>1118.4860395821272</v>
      </c>
      <c r="AM6">
        <f>national_data!AK3*penetration!AM26</f>
        <v>1123.381701630653</v>
      </c>
      <c r="AN6">
        <f>national_data!AL3*penetration!AN26</f>
        <v>1123.4402641973268</v>
      </c>
      <c r="AO6">
        <f>national_data!AM3*penetration!AO26</f>
        <v>1125.1154063922438</v>
      </c>
      <c r="AP6">
        <f>national_data!AN3*penetration!AP26</f>
        <v>1129.1166200303549</v>
      </c>
      <c r="AQ6">
        <f>national_data!AO3*penetration!AQ26</f>
        <v>1130.4943149441824</v>
      </c>
      <c r="AR6">
        <f>national_data!AP3*penetration!AR26</f>
        <v>1132.4340419727034</v>
      </c>
      <c r="AS6">
        <f>national_data!AQ3*penetration!AS26</f>
        <v>1131.4692342195947</v>
      </c>
      <c r="AT6">
        <f>national_data!AR3*penetration!AT26</f>
        <v>1129.7469049205954</v>
      </c>
      <c r="AU6">
        <f>national_data!AS3*penetration!AU26</f>
        <v>1125.1015030490767</v>
      </c>
      <c r="AV6">
        <f>national_data!AT3*penetration!AV26</f>
        <v>1115.7011578144204</v>
      </c>
      <c r="AW6">
        <f>national_data!AU3*penetration!AW26</f>
        <v>1103.7160546909768</v>
      </c>
      <c r="AX6">
        <f>national_data!AV3*penetration!AX26</f>
        <v>1097.9360557543396</v>
      </c>
      <c r="AY6">
        <f>national_data!AW3*penetration!AY26</f>
        <v>1083.9067398719076</v>
      </c>
    </row>
    <row r="7" spans="1:51" x14ac:dyDescent="0.2">
      <c r="A7" s="7" t="s">
        <v>65</v>
      </c>
      <c r="B7" s="11">
        <v>8</v>
      </c>
      <c r="C7" s="19">
        <v>1.1046607281359439E-2</v>
      </c>
      <c r="D7">
        <f>national_data!B3*penetration!D27</f>
        <v>175.32576545238325</v>
      </c>
      <c r="E7">
        <f>national_data!C3*penetration!E27</f>
        <v>174.18902232198397</v>
      </c>
      <c r="F7">
        <f>national_data!D3*penetration!F27</f>
        <v>172.62922345570198</v>
      </c>
      <c r="G7">
        <f>national_data!E3*penetration!G27</f>
        <v>172.35089912304269</v>
      </c>
      <c r="H7">
        <f>national_data!F3*penetration!H27</f>
        <v>171.47192227800403</v>
      </c>
      <c r="I7">
        <f>national_data!G3*penetration!I27</f>
        <v>170.50411266671142</v>
      </c>
      <c r="J7">
        <f>national_data!H3*penetration!J27</f>
        <v>169.94333864073087</v>
      </c>
      <c r="K7">
        <f>national_data!I3*penetration!K27</f>
        <v>169.32329693324036</v>
      </c>
      <c r="L7">
        <f>national_data!J3*penetration!L27</f>
        <v>168.56883722418144</v>
      </c>
      <c r="M7">
        <f>national_data!K3*penetration!M27</f>
        <v>168.2300763578246</v>
      </c>
      <c r="N7">
        <f>national_data!L3*penetration!N27</f>
        <v>168.31361491122902</v>
      </c>
      <c r="O7">
        <f>national_data!M3*penetration!O27</f>
        <v>169.13504297503354</v>
      </c>
      <c r="P7">
        <f>national_data!N3*penetration!P27</f>
        <v>169.6801406304987</v>
      </c>
      <c r="Q7">
        <f>national_data!O3*penetration!Q27</f>
        <v>170.72399438999318</v>
      </c>
      <c r="R7">
        <f>national_data!P3*penetration!R27</f>
        <v>171.6486939823684</v>
      </c>
      <c r="S7">
        <f>national_data!Q3*penetration!S27</f>
        <v>171.93176247978897</v>
      </c>
      <c r="T7">
        <f>national_data!R3*penetration!T27</f>
        <v>171.95397067135244</v>
      </c>
      <c r="U7">
        <f>national_data!S3*penetration!U27</f>
        <v>172.91600477771826</v>
      </c>
      <c r="V7">
        <f>national_data!T3*penetration!V27</f>
        <v>173.52917088410555</v>
      </c>
      <c r="W7">
        <f>national_data!U3*penetration!W27</f>
        <v>173.86394390182252</v>
      </c>
      <c r="X7">
        <f>national_data!V3*penetration!X27</f>
        <v>173.80467622031253</v>
      </c>
      <c r="Y7">
        <f>national_data!W3*penetration!Y27</f>
        <v>173.39846570713291</v>
      </c>
      <c r="Z7">
        <f>national_data!X3*penetration!Z27</f>
        <v>174.60595877288455</v>
      </c>
      <c r="AA7">
        <f>national_data!Y3*penetration!AA27</f>
        <v>176.33586001046064</v>
      </c>
      <c r="AB7">
        <f>national_data!Z3*penetration!AB27</f>
        <v>177.40742244240121</v>
      </c>
      <c r="AC7">
        <f>national_data!AA3*penetration!AC27</f>
        <v>178.29031838006873</v>
      </c>
      <c r="AD7">
        <f>national_data!AB3*penetration!AD27</f>
        <v>179.15506273082369</v>
      </c>
      <c r="AE7">
        <f>national_data!AC3*penetration!AE27</f>
        <v>179.64075519275679</v>
      </c>
      <c r="AF7">
        <f>national_data!AD3*penetration!AF27</f>
        <v>179.81897077335287</v>
      </c>
      <c r="AG7">
        <f>national_data!AE3*penetration!AG27</f>
        <v>179.84887963815197</v>
      </c>
      <c r="AH7">
        <f>national_data!AF3*penetration!AH27</f>
        <v>180.13229191562772</v>
      </c>
      <c r="AI7">
        <f>national_data!AG3*penetration!AI27</f>
        <v>180.67828339923628</v>
      </c>
      <c r="AJ7">
        <f>national_data!AH3*penetration!AJ27</f>
        <v>181.14032379337425</v>
      </c>
      <c r="AK7">
        <f>national_data!AI3*penetration!AK27</f>
        <v>181.64836195889293</v>
      </c>
      <c r="AL7">
        <f>national_data!AJ3*penetration!AL27</f>
        <v>182.53070784847219</v>
      </c>
      <c r="AM7">
        <f>national_data!AK3*penetration!AM27</f>
        <v>183.32965269666906</v>
      </c>
      <c r="AN7">
        <f>national_data!AL3*penetration!AN27</f>
        <v>183.33920978220266</v>
      </c>
      <c r="AO7">
        <f>national_data!AM3*penetration!AO27</f>
        <v>183.61258368206759</v>
      </c>
      <c r="AP7">
        <f>national_data!AN3*penetration!AP27</f>
        <v>184.26555951884265</v>
      </c>
      <c r="AQ7">
        <f>national_data!AO3*penetration!AQ27</f>
        <v>184.4903916749187</v>
      </c>
      <c r="AR7">
        <f>national_data!AP3*penetration!AR27</f>
        <v>184.80694434971204</v>
      </c>
      <c r="AS7">
        <f>national_data!AQ3*penetration!AS27</f>
        <v>184.64949308444778</v>
      </c>
      <c r="AT7">
        <f>national_data!AR3*penetration!AT27</f>
        <v>184.36841851134719</v>
      </c>
      <c r="AU7">
        <f>national_data!AS3*penetration!AU27</f>
        <v>183.61031473370352</v>
      </c>
      <c r="AV7">
        <f>national_data!AT3*penetration!AV27</f>
        <v>182.07623061554779</v>
      </c>
      <c r="AW7">
        <f>national_data!AU3*penetration!AW27</f>
        <v>180.12032836970806</v>
      </c>
      <c r="AX7">
        <f>national_data!AV3*penetration!AX27</f>
        <v>179.17706465435404</v>
      </c>
      <c r="AY7">
        <f>national_data!AW3*penetration!AY27</f>
        <v>176.88755824298494</v>
      </c>
    </row>
    <row r="8" spans="1:51" x14ac:dyDescent="0.2">
      <c r="A8" s="7" t="s">
        <v>65</v>
      </c>
      <c r="B8" s="11">
        <v>9</v>
      </c>
      <c r="C8" s="19">
        <v>0.12809363762427434</v>
      </c>
      <c r="D8">
        <f>national_data!B3*penetration!D28</f>
        <v>2033.0328121606142</v>
      </c>
      <c r="E8">
        <f>national_data!C3*penetration!E28</f>
        <v>2019.8514290527926</v>
      </c>
      <c r="F8">
        <f>national_data!D3*penetration!F28</f>
        <v>2001.7643996459058</v>
      </c>
      <c r="G8">
        <f>national_data!E3*penetration!G28</f>
        <v>1998.5370217459204</v>
      </c>
      <c r="H8">
        <f>national_data!F3*penetration!H28</f>
        <v>1988.344630670472</v>
      </c>
      <c r="I8">
        <f>national_data!G3*penetration!I28</f>
        <v>1977.1221575182492</v>
      </c>
      <c r="J8">
        <f>national_data!H3*penetration!J28</f>
        <v>1970.619565089326</v>
      </c>
      <c r="K8">
        <f>national_data!I3*penetration!K28</f>
        <v>1963.4297197577871</v>
      </c>
      <c r="L8">
        <f>national_data!J3*penetration!L28</f>
        <v>1954.6811975995506</v>
      </c>
      <c r="M8">
        <f>national_data!K3*penetration!M28</f>
        <v>1950.7530130854127</v>
      </c>
      <c r="N8">
        <f>national_data!L3*penetration!N28</f>
        <v>1951.7217048216983</v>
      </c>
      <c r="O8">
        <f>national_data!M3*penetration!O28</f>
        <v>1961.2467749232612</v>
      </c>
      <c r="P8">
        <f>national_data!N3*penetration!P28</f>
        <v>1967.5675881621657</v>
      </c>
      <c r="Q8">
        <f>national_data!O3*penetration!Q28</f>
        <v>1979.67184984141</v>
      </c>
      <c r="R8">
        <f>national_data!P3*penetration!R28</f>
        <v>1990.3944302210803</v>
      </c>
      <c r="S8">
        <f>national_data!Q3*penetration!S28</f>
        <v>1993.6768202443611</v>
      </c>
      <c r="T8">
        <f>national_data!R3*penetration!T28</f>
        <v>1993.9343407635545</v>
      </c>
      <c r="U8">
        <f>national_data!S3*penetration!U28</f>
        <v>2005.0898426352435</v>
      </c>
      <c r="V8">
        <f>national_data!T3*penetration!V28</f>
        <v>2012.199960251862</v>
      </c>
      <c r="W8">
        <f>national_data!U3*penetration!W28</f>
        <v>2016.0819026913459</v>
      </c>
      <c r="X8">
        <f>national_data!V3*penetration!X28</f>
        <v>2015.3946497887302</v>
      </c>
      <c r="Y8">
        <f>national_data!W3*penetration!Y28</f>
        <v>2010.6843363912217</v>
      </c>
      <c r="Z8">
        <f>national_data!X3*penetration!Z28</f>
        <v>2024.6861176855759</v>
      </c>
      <c r="AA8">
        <f>national_data!Y3*penetration!AA28</f>
        <v>2044.7456107595965</v>
      </c>
      <c r="AB8">
        <f>national_data!Z3*penetration!AB28</f>
        <v>2057.1711751299713</v>
      </c>
      <c r="AC8">
        <f>national_data!AA3*penetration!AC28</f>
        <v>2067.4090110029242</v>
      </c>
      <c r="AD8">
        <f>national_data!AB3*penetration!AD28</f>
        <v>2077.4363657084873</v>
      </c>
      <c r="AE8">
        <f>national_data!AC3*penetration!AE28</f>
        <v>2083.0683314904777</v>
      </c>
      <c r="AF8">
        <f>national_data!AD3*penetration!AF28</f>
        <v>2085.1348738612191</v>
      </c>
      <c r="AG8">
        <f>national_data!AE3*penetration!AG28</f>
        <v>2085.481689421124</v>
      </c>
      <c r="AH8">
        <f>national_data!AF3*penetration!AH28</f>
        <v>2088.768065830151</v>
      </c>
      <c r="AI8">
        <f>national_data!AG3*penetration!AI28</f>
        <v>2095.0992436719948</v>
      </c>
      <c r="AJ8">
        <f>national_data!AH3*penetration!AJ28</f>
        <v>2100.4569461146589</v>
      </c>
      <c r="AK8">
        <f>national_data!AI3*penetration!AK28</f>
        <v>2106.3480269701413</v>
      </c>
      <c r="AL8">
        <f>national_data!AJ3*penetration!AL28</f>
        <v>2116.5794846259009</v>
      </c>
      <c r="AM8">
        <f>national_data!AK3*penetration!AM28</f>
        <v>2125.8438450996732</v>
      </c>
      <c r="AN8">
        <f>national_data!AL3*penetration!AN28</f>
        <v>2125.9546666234137</v>
      </c>
      <c r="AO8">
        <f>national_data!AM3*penetration!AO28</f>
        <v>2129.1246405686556</v>
      </c>
      <c r="AP8">
        <f>national_data!AN3*penetration!AP28</f>
        <v>2136.6963816546645</v>
      </c>
      <c r="AQ8">
        <f>national_data!AO3*penetration!AQ28</f>
        <v>2139.3034779325676</v>
      </c>
      <c r="AR8">
        <f>national_data!AP3*penetration!AR28</f>
        <v>2142.9741419275119</v>
      </c>
      <c r="AS8">
        <f>national_data!AQ3*penetration!AS28</f>
        <v>2141.1483772558304</v>
      </c>
      <c r="AT8">
        <f>national_data!AR3*penetration!AT28</f>
        <v>2137.8891082698769</v>
      </c>
      <c r="AU8">
        <f>national_data!AS3*penetration!AU28</f>
        <v>2129.098330422732</v>
      </c>
      <c r="AV8">
        <f>national_data!AT3*penetration!AV28</f>
        <v>2111.3094826696497</v>
      </c>
      <c r="AW8">
        <f>national_data!AU3*penetration!AW28</f>
        <v>2088.6293396061888</v>
      </c>
      <c r="AX8">
        <f>national_data!AV3*penetration!AX28</f>
        <v>2077.6914943962329</v>
      </c>
      <c r="AY8">
        <f>national_data!AW3*penetration!AY28</f>
        <v>2051.1429626048252</v>
      </c>
    </row>
    <row r="9" spans="1:51" x14ac:dyDescent="0.2">
      <c r="A9" s="7" t="s">
        <v>65</v>
      </c>
      <c r="B9" s="11">
        <v>13</v>
      </c>
      <c r="C9" s="19">
        <v>0.15429995064281854</v>
      </c>
      <c r="D9">
        <f>national_data!B3*penetration!D29</f>
        <v>2448.9652131806297</v>
      </c>
      <c r="E9">
        <f>national_data!C3*penetration!E29</f>
        <v>2433.0870883911161</v>
      </c>
      <c r="F9">
        <f>national_data!D3*penetration!F29</f>
        <v>2411.2996850780501</v>
      </c>
      <c r="G9">
        <f>national_data!E3*penetration!G29</f>
        <v>2407.4120271122874</v>
      </c>
      <c r="H9">
        <f>national_data!F3*penetration!H29</f>
        <v>2395.1344037342474</v>
      </c>
      <c r="I9">
        <f>national_data!G3*penetration!I29</f>
        <v>2381.615956716937</v>
      </c>
      <c r="J9">
        <f>national_data!H3*penetration!J29</f>
        <v>2373.7830173965917</v>
      </c>
      <c r="K9">
        <f>national_data!I3*penetration!K29</f>
        <v>2365.1222220568575</v>
      </c>
      <c r="L9">
        <f>national_data!J3*penetration!L29</f>
        <v>2354.583864631385</v>
      </c>
      <c r="M9">
        <f>national_data!K3*penetration!M29</f>
        <v>2349.8520240194007</v>
      </c>
      <c r="N9">
        <f>national_data!L3*penetration!N29</f>
        <v>2351.0188976430181</v>
      </c>
      <c r="O9">
        <f>national_data!M3*penetration!O29</f>
        <v>2362.4926747470108</v>
      </c>
      <c r="P9">
        <f>national_data!N3*penetration!P29</f>
        <v>2370.1066451898382</v>
      </c>
      <c r="Q9">
        <f>national_data!O3*penetration!Q29</f>
        <v>2384.6872833410748</v>
      </c>
      <c r="R9">
        <f>national_data!P3*penetration!R29</f>
        <v>2397.6035659452095</v>
      </c>
      <c r="S9">
        <f>national_data!Q3*penetration!S29</f>
        <v>2401.5574908081157</v>
      </c>
      <c r="T9">
        <f>national_data!R3*penetration!T29</f>
        <v>2401.8676967179331</v>
      </c>
      <c r="U9">
        <f>national_data!S3*penetration!U29</f>
        <v>2415.3054709908943</v>
      </c>
      <c r="V9">
        <f>national_data!T3*penetration!V29</f>
        <v>2423.8702273492613</v>
      </c>
      <c r="W9">
        <f>national_data!U3*penetration!W29</f>
        <v>2428.5463653520524</v>
      </c>
      <c r="X9">
        <f>national_data!V3*penetration!X29</f>
        <v>2427.718509332663</v>
      </c>
      <c r="Y9">
        <f>national_data!W3*penetration!Y29</f>
        <v>2422.0445263134625</v>
      </c>
      <c r="Z9">
        <f>national_data!X3*penetration!Z29</f>
        <v>2438.910892221249</v>
      </c>
      <c r="AA9">
        <f>national_data!Y3*penetration!AA29</f>
        <v>2463.0742999333488</v>
      </c>
      <c r="AB9">
        <f>national_data!Z3*penetration!AB29</f>
        <v>2478.041975179498</v>
      </c>
      <c r="AC9">
        <f>national_data!AA3*penetration!AC29</f>
        <v>2490.3743407769171</v>
      </c>
      <c r="AD9">
        <f>national_data!AB3*penetration!AD29</f>
        <v>2502.4531634635264</v>
      </c>
      <c r="AE9">
        <f>national_data!AC3*penetration!AE29</f>
        <v>2509.2373571073367</v>
      </c>
      <c r="AF9">
        <f>national_data!AD3*penetration!AF29</f>
        <v>2511.7266875043861</v>
      </c>
      <c r="AG9">
        <f>national_data!AE3*penetration!AG29</f>
        <v>2512.1444570733356</v>
      </c>
      <c r="AH9">
        <f>national_data!AF3*penetration!AH29</f>
        <v>2516.10318388531</v>
      </c>
      <c r="AI9">
        <f>national_data!AG3*penetration!AI29</f>
        <v>2523.7296393957149</v>
      </c>
      <c r="AJ9">
        <f>national_data!AH3*penetration!AJ29</f>
        <v>2530.1834589436212</v>
      </c>
      <c r="AK9">
        <f>national_data!AI3*penetration!AK29</f>
        <v>2537.2797792768765</v>
      </c>
      <c r="AL9">
        <f>national_data!AJ3*penetration!AL29</f>
        <v>2549.6044617557868</v>
      </c>
      <c r="AM9">
        <f>national_data!AK3*penetration!AM29</f>
        <v>2560.7641913907073</v>
      </c>
      <c r="AN9">
        <f>national_data!AL3*penetration!AN29</f>
        <v>2560.8976855748092</v>
      </c>
      <c r="AO9">
        <f>national_data!AM3*penetration!AO29</f>
        <v>2564.7161954739863</v>
      </c>
      <c r="AP9">
        <f>national_data!AN3*penetration!AP29</f>
        <v>2573.8370175344721</v>
      </c>
      <c r="AQ9">
        <f>national_data!AO3*penetration!AQ29</f>
        <v>2576.9774922251941</v>
      </c>
      <c r="AR9">
        <f>national_data!AP3*penetration!AR29</f>
        <v>2581.3991269273606</v>
      </c>
      <c r="AS9">
        <f>national_data!AQ3*penetration!AS29</f>
        <v>2579.1998342540414</v>
      </c>
      <c r="AT9">
        <f>national_data!AR3*penetration!AT29</f>
        <v>2575.2737606957326</v>
      </c>
      <c r="AU9">
        <f>national_data!AS3*penetration!AU29</f>
        <v>2564.684502610135</v>
      </c>
      <c r="AV9">
        <f>national_data!AT3*penetration!AV29</f>
        <v>2543.2562850873855</v>
      </c>
      <c r="AW9">
        <f>national_data!AU3*penetration!AW29</f>
        <v>2515.9360760577306</v>
      </c>
      <c r="AX9">
        <f>national_data!AV3*penetration!AX29</f>
        <v>2502.7604882039027</v>
      </c>
      <c r="AY9">
        <f>national_data!AW3*penetration!AY29</f>
        <v>2470.7804677982895</v>
      </c>
    </row>
    <row r="10" spans="1:51" x14ac:dyDescent="0.2">
      <c r="A10" s="7" t="s">
        <v>64</v>
      </c>
      <c r="B10" s="10">
        <v>7</v>
      </c>
      <c r="C10" s="22">
        <v>0.2</v>
      </c>
      <c r="D10">
        <f>national_data!B4*penetration!D30</f>
        <v>0</v>
      </c>
      <c r="E10">
        <f>national_data!C4*penetration!E30</f>
        <v>0</v>
      </c>
      <c r="F10">
        <f>national_data!D4*penetration!F30</f>
        <v>0</v>
      </c>
      <c r="G10">
        <f>national_data!E4*penetration!G30</f>
        <v>0</v>
      </c>
      <c r="H10">
        <f>national_data!F4*penetration!H30</f>
        <v>0</v>
      </c>
      <c r="I10">
        <f>national_data!G4*penetration!I30</f>
        <v>2.3306494456602274E-7</v>
      </c>
      <c r="J10">
        <f>national_data!H4*penetration!J30</f>
        <v>0.38667176727437824</v>
      </c>
      <c r="K10">
        <f>national_data!I4*penetration!K30</f>
        <v>5.9465367788849663</v>
      </c>
      <c r="L10">
        <f>national_data!J4*penetration!L30</f>
        <v>22.468368297637028</v>
      </c>
      <c r="M10">
        <f>national_data!K4*penetration!M30</f>
        <v>54.015837923759221</v>
      </c>
      <c r="N10">
        <f>national_data!L4*penetration!N30</f>
        <v>102.04356117249452</v>
      </c>
      <c r="O10">
        <f>national_data!M4*penetration!O30</f>
        <v>169.5327418862538</v>
      </c>
      <c r="P10">
        <f>national_data!N4*penetration!P30</f>
        <v>254.04342308988495</v>
      </c>
      <c r="Q10">
        <f>national_data!O4*penetration!Q30</f>
        <v>355.03851700421899</v>
      </c>
      <c r="R10">
        <f>national_data!P4*penetration!R30</f>
        <v>474.38590303955755</v>
      </c>
      <c r="S10">
        <f>national_data!Q4*penetration!S30</f>
        <v>607.2197269700963</v>
      </c>
      <c r="T10">
        <f>national_data!R4*penetration!T30</f>
        <v>752.73780620838068</v>
      </c>
      <c r="U10">
        <f>national_data!S4*penetration!U30</f>
        <v>899.04946123692594</v>
      </c>
      <c r="V10">
        <f>national_data!T4*penetration!V30</f>
        <v>1028.5854992304551</v>
      </c>
      <c r="W10">
        <f>national_data!U4*penetration!W30</f>
        <v>1135.1019604399305</v>
      </c>
      <c r="X10">
        <f>national_data!V4*penetration!X30</f>
        <v>1224.8495110675799</v>
      </c>
      <c r="Y10">
        <f>national_data!W4*penetration!Y30</f>
        <v>1285.2307948969938</v>
      </c>
      <c r="Z10">
        <f>national_data!X4*penetration!Z30</f>
        <v>1309.4413485868308</v>
      </c>
      <c r="AA10">
        <f>national_data!Y4*penetration!AA30</f>
        <v>1310.7255242886872</v>
      </c>
      <c r="AB10">
        <f>national_data!Z4*penetration!AB30</f>
        <v>1287.3842955512528</v>
      </c>
      <c r="AC10">
        <f>national_data!AA4*penetration!AC30</f>
        <v>1227.8714658419924</v>
      </c>
      <c r="AD10">
        <f>national_data!AB4*penetration!AD30</f>
        <v>1134.1586679896807</v>
      </c>
      <c r="AE10">
        <f>national_data!AC4*penetration!AE30</f>
        <v>1023.2607372084148</v>
      </c>
      <c r="AF10">
        <f>national_data!AD4*penetration!AF30</f>
        <v>883.57664665779294</v>
      </c>
      <c r="AG10">
        <f>national_data!AE4*penetration!AG30</f>
        <v>732.25153274525064</v>
      </c>
      <c r="AH10">
        <f>national_data!AF4*penetration!AH30</f>
        <v>584.4858826924775</v>
      </c>
      <c r="AI10">
        <f>national_data!AG4*penetration!AI30</f>
        <v>448.27195621864303</v>
      </c>
      <c r="AJ10">
        <f>national_data!AH4*penetration!AJ30</f>
        <v>326.06335456398006</v>
      </c>
      <c r="AK10">
        <f>national_data!AI4*penetration!AK30</f>
        <v>220.37578483289928</v>
      </c>
      <c r="AL10">
        <f>national_data!AJ4*penetration!AL30</f>
        <v>136.59579802460311</v>
      </c>
      <c r="AM10">
        <f>national_data!AK4*penetration!AM30</f>
        <v>75.597926401284454</v>
      </c>
      <c r="AN10">
        <f>national_data!AL4*penetration!AN30</f>
        <v>35.265056577483897</v>
      </c>
      <c r="AO10">
        <f>national_data!AM4*penetration!AO30</f>
        <v>12.029989199213531</v>
      </c>
      <c r="AP10">
        <f>national_data!AN4*penetration!AP30</f>
        <v>1.7277544695991978</v>
      </c>
      <c r="AQ10">
        <f>national_data!AO4*penetration!AQ30</f>
        <v>4.6464779423373423E-3</v>
      </c>
      <c r="AR10">
        <f>national_data!AP4*penetration!AR30</f>
        <v>0</v>
      </c>
      <c r="AS10">
        <f>national_data!AQ4*penetration!AS30</f>
        <v>0</v>
      </c>
      <c r="AT10">
        <f>national_data!AR4*penetration!AT30</f>
        <v>0</v>
      </c>
      <c r="AU10">
        <f>national_data!AS4*penetration!AU30</f>
        <v>0</v>
      </c>
      <c r="AV10">
        <f>national_data!AT4*penetration!AV30</f>
        <v>0</v>
      </c>
      <c r="AW10">
        <f>national_data!AU4*penetration!AW30</f>
        <v>0</v>
      </c>
      <c r="AX10">
        <f>national_data!AV4*penetration!AX30</f>
        <v>0</v>
      </c>
      <c r="AY10">
        <f>national_data!AW4*penetration!AY30</f>
        <v>0</v>
      </c>
    </row>
    <row r="11" spans="1:51" x14ac:dyDescent="0.2">
      <c r="A11" s="7" t="s">
        <v>64</v>
      </c>
      <c r="B11" s="10">
        <v>10</v>
      </c>
      <c r="C11" s="22">
        <v>0.2</v>
      </c>
      <c r="D11">
        <f>national_data!B4*penetration!D31</f>
        <v>0</v>
      </c>
      <c r="E11">
        <f>national_data!C4*penetration!E31</f>
        <v>0</v>
      </c>
      <c r="F11">
        <f>national_data!D4*penetration!F31</f>
        <v>0</v>
      </c>
      <c r="G11">
        <f>national_data!E4*penetration!G31</f>
        <v>0</v>
      </c>
      <c r="H11">
        <f>national_data!F4*penetration!H31</f>
        <v>0</v>
      </c>
      <c r="I11">
        <f>national_data!G4*penetration!I31</f>
        <v>2.3306494456602274E-7</v>
      </c>
      <c r="J11">
        <f>national_data!H4*penetration!J31</f>
        <v>0.38667176727437824</v>
      </c>
      <c r="K11">
        <f>national_data!I4*penetration!K31</f>
        <v>5.9465367788849663</v>
      </c>
      <c r="L11">
        <f>national_data!J4*penetration!L31</f>
        <v>22.468368297637028</v>
      </c>
      <c r="M11">
        <f>national_data!K4*penetration!M31</f>
        <v>54.015837923759221</v>
      </c>
      <c r="N11">
        <f>national_data!L4*penetration!N31</f>
        <v>102.04356117249452</v>
      </c>
      <c r="O11">
        <f>national_data!M4*penetration!O31</f>
        <v>169.5327418862538</v>
      </c>
      <c r="P11">
        <f>national_data!N4*penetration!P31</f>
        <v>254.04342308988495</v>
      </c>
      <c r="Q11">
        <f>national_data!O4*penetration!Q31</f>
        <v>355.03851700421899</v>
      </c>
      <c r="R11">
        <f>national_data!P4*penetration!R31</f>
        <v>474.38590303955755</v>
      </c>
      <c r="S11">
        <f>national_data!Q4*penetration!S31</f>
        <v>607.2197269700963</v>
      </c>
      <c r="T11">
        <f>national_data!R4*penetration!T31</f>
        <v>752.73780620838068</v>
      </c>
      <c r="U11">
        <f>national_data!S4*penetration!U31</f>
        <v>899.04946123692594</v>
      </c>
      <c r="V11">
        <f>national_data!T4*penetration!V31</f>
        <v>1028.5854992304551</v>
      </c>
      <c r="W11">
        <f>national_data!U4*penetration!W31</f>
        <v>1135.1019604399305</v>
      </c>
      <c r="X11">
        <f>national_data!V4*penetration!X31</f>
        <v>1224.8495110675799</v>
      </c>
      <c r="Y11">
        <f>national_data!W4*penetration!Y31</f>
        <v>1285.2307948969938</v>
      </c>
      <c r="Z11">
        <f>national_data!X4*penetration!Z31</f>
        <v>1309.4413485868308</v>
      </c>
      <c r="AA11">
        <f>national_data!Y4*penetration!AA31</f>
        <v>1310.7255242886872</v>
      </c>
      <c r="AB11">
        <f>national_data!Z4*penetration!AB31</f>
        <v>1287.3842955512528</v>
      </c>
      <c r="AC11">
        <f>national_data!AA4*penetration!AC31</f>
        <v>1227.8714658419924</v>
      </c>
      <c r="AD11">
        <f>national_data!AB4*penetration!AD31</f>
        <v>1134.1586679896807</v>
      </c>
      <c r="AE11">
        <f>national_data!AC4*penetration!AE31</f>
        <v>1023.2607372084148</v>
      </c>
      <c r="AF11">
        <f>national_data!AD4*penetration!AF31</f>
        <v>883.57664665779294</v>
      </c>
      <c r="AG11">
        <f>national_data!AE4*penetration!AG31</f>
        <v>732.25153274525064</v>
      </c>
      <c r="AH11">
        <f>national_data!AF4*penetration!AH31</f>
        <v>584.4858826924775</v>
      </c>
      <c r="AI11">
        <f>national_data!AG4*penetration!AI31</f>
        <v>448.27195621864303</v>
      </c>
      <c r="AJ11">
        <f>national_data!AH4*penetration!AJ31</f>
        <v>326.06335456398006</v>
      </c>
      <c r="AK11">
        <f>national_data!AI4*penetration!AK31</f>
        <v>220.37578483289928</v>
      </c>
      <c r="AL11">
        <f>national_data!AJ4*penetration!AL31</f>
        <v>136.59579802460311</v>
      </c>
      <c r="AM11">
        <f>national_data!AK4*penetration!AM31</f>
        <v>75.597926401284454</v>
      </c>
      <c r="AN11">
        <f>national_data!AL4*penetration!AN31</f>
        <v>35.265056577483897</v>
      </c>
      <c r="AO11">
        <f>national_data!AM4*penetration!AO31</f>
        <v>12.029989199213531</v>
      </c>
      <c r="AP11">
        <f>national_data!AN4*penetration!AP31</f>
        <v>1.7277544695991978</v>
      </c>
      <c r="AQ11">
        <f>national_data!AO4*penetration!AQ31</f>
        <v>4.6464779423373423E-3</v>
      </c>
      <c r="AR11">
        <f>national_data!AP4*penetration!AR31</f>
        <v>0</v>
      </c>
      <c r="AS11">
        <f>national_data!AQ4*penetration!AS31</f>
        <v>0</v>
      </c>
      <c r="AT11">
        <f>national_data!AR4*penetration!AT31</f>
        <v>0</v>
      </c>
      <c r="AU11">
        <f>national_data!AS4*penetration!AU31</f>
        <v>0</v>
      </c>
      <c r="AV11">
        <f>national_data!AT4*penetration!AV31</f>
        <v>0</v>
      </c>
      <c r="AW11">
        <f>national_data!AU4*penetration!AW31</f>
        <v>0</v>
      </c>
      <c r="AX11">
        <f>national_data!AV4*penetration!AX31</f>
        <v>0</v>
      </c>
      <c r="AY11">
        <f>national_data!AW4*penetration!AY31</f>
        <v>0</v>
      </c>
    </row>
    <row r="12" spans="1:51" x14ac:dyDescent="0.2">
      <c r="A12" s="7" t="s">
        <v>64</v>
      </c>
      <c r="B12" s="10">
        <v>11</v>
      </c>
      <c r="C12" s="22">
        <v>0.3</v>
      </c>
      <c r="D12">
        <f>national_data!B4*penetration!D32</f>
        <v>0</v>
      </c>
      <c r="E12">
        <f>national_data!C4*penetration!E32</f>
        <v>0</v>
      </c>
      <c r="F12">
        <f>national_data!D4*penetration!F32</f>
        <v>0</v>
      </c>
      <c r="G12">
        <f>national_data!E4*penetration!G32</f>
        <v>0</v>
      </c>
      <c r="H12">
        <f>national_data!F4*penetration!H32</f>
        <v>0</v>
      </c>
      <c r="I12">
        <f>national_data!G4*penetration!I32</f>
        <v>3.4959741684903407E-7</v>
      </c>
      <c r="J12">
        <f>national_data!H4*penetration!J32</f>
        <v>0.58000765091156725</v>
      </c>
      <c r="K12">
        <f>national_data!I4*penetration!K32</f>
        <v>8.9198051683274482</v>
      </c>
      <c r="L12">
        <f>national_data!J4*penetration!L32</f>
        <v>33.702552446455535</v>
      </c>
      <c r="M12">
        <f>national_data!K4*penetration!M32</f>
        <v>81.023756885638818</v>
      </c>
      <c r="N12">
        <f>national_data!L4*penetration!N32</f>
        <v>153.06534175874177</v>
      </c>
      <c r="O12">
        <f>national_data!M4*penetration!O32</f>
        <v>254.2991128293807</v>
      </c>
      <c r="P12">
        <f>national_data!N4*penetration!P32</f>
        <v>381.06513463482742</v>
      </c>
      <c r="Q12">
        <f>national_data!O4*penetration!Q32</f>
        <v>532.55777550632843</v>
      </c>
      <c r="R12">
        <f>national_data!P4*penetration!R32</f>
        <v>711.57885455933626</v>
      </c>
      <c r="S12">
        <f>national_data!Q4*penetration!S32</f>
        <v>910.82959045514451</v>
      </c>
      <c r="T12">
        <f>national_data!R4*penetration!T32</f>
        <v>1129.106709312571</v>
      </c>
      <c r="U12">
        <f>national_data!S4*penetration!U32</f>
        <v>1348.5741918553888</v>
      </c>
      <c r="V12">
        <f>national_data!T4*penetration!V32</f>
        <v>1542.8782488456825</v>
      </c>
      <c r="W12">
        <f>national_data!U4*penetration!W32</f>
        <v>1702.6529406598959</v>
      </c>
      <c r="X12">
        <f>national_data!V4*penetration!X32</f>
        <v>1837.2742666013696</v>
      </c>
      <c r="Y12">
        <f>national_data!W4*penetration!Y32</f>
        <v>1927.8461923454906</v>
      </c>
      <c r="Z12">
        <f>national_data!X4*penetration!Z32</f>
        <v>1964.1620228802462</v>
      </c>
      <c r="AA12">
        <f>national_data!Y4*penetration!AA32</f>
        <v>1966.0882864330306</v>
      </c>
      <c r="AB12">
        <f>national_data!Z4*penetration!AB32</f>
        <v>1931.0764433268791</v>
      </c>
      <c r="AC12">
        <f>national_data!AA4*penetration!AC32</f>
        <v>1841.8071987629885</v>
      </c>
      <c r="AD12">
        <f>national_data!AB4*penetration!AD32</f>
        <v>1701.2380019845211</v>
      </c>
      <c r="AE12">
        <f>national_data!AC4*penetration!AE32</f>
        <v>1534.8911058126221</v>
      </c>
      <c r="AF12">
        <f>national_data!AD4*penetration!AF32</f>
        <v>1325.3649699866892</v>
      </c>
      <c r="AG12">
        <f>national_data!AE4*penetration!AG32</f>
        <v>1098.377299117876</v>
      </c>
      <c r="AH12">
        <f>national_data!AF4*penetration!AH32</f>
        <v>876.7288240387162</v>
      </c>
      <c r="AI12">
        <f>national_data!AG4*penetration!AI32</f>
        <v>672.40793432796454</v>
      </c>
      <c r="AJ12">
        <f>national_data!AH4*penetration!AJ32</f>
        <v>489.09503184596997</v>
      </c>
      <c r="AK12">
        <f>national_data!AI4*penetration!AK32</f>
        <v>330.56367724934887</v>
      </c>
      <c r="AL12">
        <f>national_data!AJ4*penetration!AL32</f>
        <v>204.89369703690468</v>
      </c>
      <c r="AM12">
        <f>national_data!AK4*penetration!AM32</f>
        <v>113.39688960192667</v>
      </c>
      <c r="AN12">
        <f>national_data!AL4*penetration!AN32</f>
        <v>52.897584866225834</v>
      </c>
      <c r="AO12">
        <f>national_data!AM4*penetration!AO32</f>
        <v>18.044983798820297</v>
      </c>
      <c r="AP12">
        <f>national_data!AN4*penetration!AP32</f>
        <v>2.5916317043987966</v>
      </c>
      <c r="AQ12">
        <f>national_data!AO4*penetration!AQ32</f>
        <v>6.9697169135060138E-3</v>
      </c>
      <c r="AR12">
        <f>national_data!AP4*penetration!AR32</f>
        <v>0</v>
      </c>
      <c r="AS12">
        <f>national_data!AQ4*penetration!AS32</f>
        <v>0</v>
      </c>
      <c r="AT12">
        <f>national_data!AR4*penetration!AT32</f>
        <v>0</v>
      </c>
      <c r="AU12">
        <f>national_data!AS4*penetration!AU32</f>
        <v>0</v>
      </c>
      <c r="AV12">
        <f>national_data!AT4*penetration!AV32</f>
        <v>0</v>
      </c>
      <c r="AW12">
        <f>national_data!AU4*penetration!AW32</f>
        <v>0</v>
      </c>
      <c r="AX12">
        <f>national_data!AV4*penetration!AX32</f>
        <v>0</v>
      </c>
      <c r="AY12">
        <f>national_data!AW4*penetration!AY32</f>
        <v>0</v>
      </c>
    </row>
    <row r="13" spans="1:51" x14ac:dyDescent="0.2">
      <c r="A13" s="7" t="s">
        <v>64</v>
      </c>
      <c r="B13" s="10">
        <v>12</v>
      </c>
      <c r="C13" s="22">
        <v>0.3</v>
      </c>
      <c r="D13">
        <f>national_data!B4*penetration!D33</f>
        <v>0</v>
      </c>
      <c r="E13">
        <f>national_data!C4*penetration!E33</f>
        <v>0</v>
      </c>
      <c r="F13">
        <f>national_data!D4*penetration!F33</f>
        <v>0</v>
      </c>
      <c r="G13">
        <f>national_data!E4*penetration!G33</f>
        <v>0</v>
      </c>
      <c r="H13">
        <f>national_data!F4*penetration!H33</f>
        <v>0</v>
      </c>
      <c r="I13">
        <f>national_data!G4*penetration!I33</f>
        <v>3.4959741684903407E-7</v>
      </c>
      <c r="J13">
        <f>national_data!H4*penetration!J33</f>
        <v>0.58000765091156725</v>
      </c>
      <c r="K13">
        <f>national_data!I4*penetration!K33</f>
        <v>8.9198051683274482</v>
      </c>
      <c r="L13">
        <f>national_data!J4*penetration!L33</f>
        <v>33.702552446455535</v>
      </c>
      <c r="M13">
        <f>national_data!K4*penetration!M33</f>
        <v>81.023756885638818</v>
      </c>
      <c r="N13">
        <f>national_data!L4*penetration!N33</f>
        <v>153.06534175874177</v>
      </c>
      <c r="O13">
        <f>national_data!M4*penetration!O33</f>
        <v>254.2991128293807</v>
      </c>
      <c r="P13">
        <f>national_data!N4*penetration!P33</f>
        <v>381.06513463482742</v>
      </c>
      <c r="Q13">
        <f>national_data!O4*penetration!Q33</f>
        <v>532.55777550632843</v>
      </c>
      <c r="R13">
        <f>national_data!P4*penetration!R33</f>
        <v>711.57885455933626</v>
      </c>
      <c r="S13">
        <f>national_data!Q4*penetration!S33</f>
        <v>910.82959045514451</v>
      </c>
      <c r="T13">
        <f>national_data!R4*penetration!T33</f>
        <v>1129.106709312571</v>
      </c>
      <c r="U13">
        <f>national_data!S4*penetration!U33</f>
        <v>1348.5741918553888</v>
      </c>
      <c r="V13">
        <f>national_data!T4*penetration!V33</f>
        <v>1542.8782488456825</v>
      </c>
      <c r="W13">
        <f>national_data!U4*penetration!W33</f>
        <v>1702.6529406598959</v>
      </c>
      <c r="X13">
        <f>national_data!V4*penetration!X33</f>
        <v>1837.2742666013696</v>
      </c>
      <c r="Y13">
        <f>national_data!W4*penetration!Y33</f>
        <v>1927.8461923454906</v>
      </c>
      <c r="Z13">
        <f>national_data!X4*penetration!Z33</f>
        <v>1964.1620228802462</v>
      </c>
      <c r="AA13">
        <f>national_data!Y4*penetration!AA33</f>
        <v>1966.0882864330306</v>
      </c>
      <c r="AB13">
        <f>national_data!Z4*penetration!AB33</f>
        <v>1931.0764433268791</v>
      </c>
      <c r="AC13">
        <f>national_data!AA4*penetration!AC33</f>
        <v>1841.8071987629885</v>
      </c>
      <c r="AD13">
        <f>national_data!AB4*penetration!AD33</f>
        <v>1701.2380019845211</v>
      </c>
      <c r="AE13">
        <f>national_data!AC4*penetration!AE33</f>
        <v>1534.8911058126221</v>
      </c>
      <c r="AF13">
        <f>national_data!AD4*penetration!AF33</f>
        <v>1325.3649699866892</v>
      </c>
      <c r="AG13">
        <f>national_data!AE4*penetration!AG33</f>
        <v>1098.377299117876</v>
      </c>
      <c r="AH13">
        <f>national_data!AF4*penetration!AH33</f>
        <v>876.7288240387162</v>
      </c>
      <c r="AI13">
        <f>national_data!AG4*penetration!AI33</f>
        <v>672.40793432796454</v>
      </c>
      <c r="AJ13">
        <f>national_data!AH4*penetration!AJ33</f>
        <v>489.09503184596997</v>
      </c>
      <c r="AK13">
        <f>national_data!AI4*penetration!AK33</f>
        <v>330.56367724934887</v>
      </c>
      <c r="AL13">
        <f>national_data!AJ4*penetration!AL33</f>
        <v>204.89369703690468</v>
      </c>
      <c r="AM13">
        <f>national_data!AK4*penetration!AM33</f>
        <v>113.39688960192667</v>
      </c>
      <c r="AN13">
        <f>national_data!AL4*penetration!AN33</f>
        <v>52.897584866225834</v>
      </c>
      <c r="AO13">
        <f>national_data!AM4*penetration!AO33</f>
        <v>18.044983798820297</v>
      </c>
      <c r="AP13">
        <f>national_data!AN4*penetration!AP33</f>
        <v>2.5916317043987966</v>
      </c>
      <c r="AQ13">
        <f>national_data!AO4*penetration!AQ33</f>
        <v>6.9697169135060138E-3</v>
      </c>
      <c r="AR13">
        <f>national_data!AP4*penetration!AR33</f>
        <v>0</v>
      </c>
      <c r="AS13">
        <f>national_data!AQ4*penetration!AS33</f>
        <v>0</v>
      </c>
      <c r="AT13">
        <f>national_data!AR4*penetration!AT33</f>
        <v>0</v>
      </c>
      <c r="AU13">
        <f>national_data!AS4*penetration!AU33</f>
        <v>0</v>
      </c>
      <c r="AV13">
        <f>national_data!AT4*penetration!AV33</f>
        <v>0</v>
      </c>
      <c r="AW13">
        <f>national_data!AU4*penetration!AW33</f>
        <v>0</v>
      </c>
      <c r="AX13">
        <f>national_data!AV4*penetration!AX33</f>
        <v>0</v>
      </c>
      <c r="AY13">
        <f>national_data!AW4*penetration!AY33</f>
        <v>0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6"/>
  <sheetViews>
    <sheetView zoomScale="115" zoomScaleNormal="115" workbookViewId="0">
      <selection activeCell="L6" sqref="L6:L7"/>
    </sheetView>
  </sheetViews>
  <sheetFormatPr defaultRowHeight="14.25" x14ac:dyDescent="0.2"/>
  <cols>
    <col min="1" max="1" width="13.625" customWidth="1"/>
    <col min="2" max="2" width="17.5" customWidth="1"/>
    <col min="3" max="3" width="14" customWidth="1"/>
    <col min="4" max="4" width="15.375" customWidth="1"/>
    <col min="5" max="5" width="16.875" style="2" customWidth="1"/>
    <col min="6" max="6" width="13.375" customWidth="1"/>
    <col min="7" max="8" width="9.125" customWidth="1"/>
    <col min="12" max="14" width="9.125" customWidth="1"/>
  </cols>
  <sheetData>
    <row r="1" spans="1:13" x14ac:dyDescent="0.2">
      <c r="A1" s="3" t="s">
        <v>0</v>
      </c>
      <c r="B1" s="3" t="s">
        <v>35</v>
      </c>
      <c r="C1" s="5" t="s">
        <v>29</v>
      </c>
      <c r="D1" s="4" t="s">
        <v>1</v>
      </c>
      <c r="E1" s="4" t="s">
        <v>2</v>
      </c>
      <c r="F1" s="8" t="s">
        <v>34</v>
      </c>
    </row>
    <row r="2" spans="1:13" x14ac:dyDescent="0.2">
      <c r="A2" s="24">
        <v>1</v>
      </c>
      <c r="B2" s="25" t="s">
        <v>78</v>
      </c>
      <c r="C2" s="2">
        <v>0</v>
      </c>
      <c r="D2" s="7">
        <f>1080*1.09904761904762</f>
        <v>1186.9714285714294</v>
      </c>
      <c r="E2" s="7">
        <v>50</v>
      </c>
      <c r="F2" s="2">
        <v>394</v>
      </c>
      <c r="L2">
        <v>2030</v>
      </c>
      <c r="M2">
        <v>2050</v>
      </c>
    </row>
    <row r="3" spans="1:13" x14ac:dyDescent="0.2">
      <c r="A3" s="30">
        <v>2</v>
      </c>
      <c r="B3" s="31" t="s">
        <v>79</v>
      </c>
      <c r="C3" s="32">
        <v>1</v>
      </c>
      <c r="D3" s="32">
        <f>565*1.07637906647808</f>
        <v>608.15417256011517</v>
      </c>
      <c r="E3" s="32">
        <v>8</v>
      </c>
      <c r="F3" s="32">
        <v>0</v>
      </c>
      <c r="K3" t="s">
        <v>82</v>
      </c>
      <c r="L3">
        <v>1.0902934537246001</v>
      </c>
      <c r="M3">
        <v>1.1286681715575622</v>
      </c>
    </row>
    <row r="4" spans="1:13" x14ac:dyDescent="0.2">
      <c r="A4" s="30">
        <v>3</v>
      </c>
      <c r="B4" s="31" t="s">
        <v>79</v>
      </c>
      <c r="C4" s="32">
        <v>2</v>
      </c>
      <c r="D4" s="32">
        <f>1085*1.07637906647808</f>
        <v>1167.8712871287166</v>
      </c>
      <c r="E4" s="32">
        <v>8</v>
      </c>
      <c r="F4" s="32">
        <v>0</v>
      </c>
      <c r="K4" t="s">
        <v>83</v>
      </c>
      <c r="L4">
        <v>1.0763790664780799</v>
      </c>
      <c r="M4">
        <v>1.243281471004243</v>
      </c>
    </row>
    <row r="5" spans="1:13" x14ac:dyDescent="0.2">
      <c r="A5" s="24">
        <v>4</v>
      </c>
      <c r="B5" s="23" t="s">
        <v>80</v>
      </c>
      <c r="C5" s="2">
        <v>2</v>
      </c>
      <c r="D5" s="2">
        <f>180*1.09904761904762</f>
        <v>197.82857142857159</v>
      </c>
      <c r="E5" s="2">
        <v>36</v>
      </c>
      <c r="F5" s="2">
        <v>140</v>
      </c>
      <c r="K5" s="35" t="s">
        <v>84</v>
      </c>
      <c r="L5">
        <v>1.0990476190476199</v>
      </c>
      <c r="M5">
        <v>0.65571428571428569</v>
      </c>
    </row>
    <row r="6" spans="1:13" x14ac:dyDescent="0.2">
      <c r="A6" s="24">
        <v>5</v>
      </c>
      <c r="B6" s="23" t="s">
        <v>78</v>
      </c>
      <c r="C6" s="2">
        <v>2</v>
      </c>
      <c r="D6" s="2">
        <f>59*1.09904761904762</f>
        <v>64.843809523809583</v>
      </c>
      <c r="E6" s="7">
        <v>50</v>
      </c>
      <c r="F6" s="2">
        <v>404</v>
      </c>
      <c r="K6" t="s">
        <v>85</v>
      </c>
      <c r="L6">
        <v>2.2718236819360413</v>
      </c>
      <c r="M6">
        <v>4.2324978392394117</v>
      </c>
    </row>
    <row r="7" spans="1:13" x14ac:dyDescent="0.2">
      <c r="A7" s="24">
        <v>6</v>
      </c>
      <c r="B7" s="23" t="s">
        <v>80</v>
      </c>
      <c r="C7" s="2">
        <v>3</v>
      </c>
      <c r="D7" s="2">
        <f>145*1.09904761904762</f>
        <v>159.3619047619049</v>
      </c>
      <c r="E7" s="2">
        <v>36</v>
      </c>
      <c r="F7" s="2">
        <v>150</v>
      </c>
      <c r="K7" t="s">
        <v>86</v>
      </c>
      <c r="L7">
        <v>1.3340996168582375</v>
      </c>
      <c r="M7">
        <v>2.6291187739463604</v>
      </c>
    </row>
    <row r="8" spans="1:13" x14ac:dyDescent="0.2">
      <c r="A8" s="30">
        <v>7</v>
      </c>
      <c r="B8" s="31" t="s">
        <v>79</v>
      </c>
      <c r="C8" s="32">
        <v>3</v>
      </c>
      <c r="D8" s="32">
        <f>785*1.07637906647808</f>
        <v>844.95756718529276</v>
      </c>
      <c r="E8" s="32">
        <v>8</v>
      </c>
      <c r="F8" s="32">
        <v>0</v>
      </c>
      <c r="K8" t="s">
        <v>87</v>
      </c>
      <c r="L8">
        <v>1.0990476190476199</v>
      </c>
      <c r="M8">
        <v>0.65571428571428569</v>
      </c>
    </row>
    <row r="9" spans="1:13" x14ac:dyDescent="0.2">
      <c r="A9" s="24">
        <v>8</v>
      </c>
      <c r="B9" s="23" t="s">
        <v>61</v>
      </c>
      <c r="C9" s="2">
        <v>4</v>
      </c>
      <c r="D9" s="2">
        <f>1228*1.0902934537246</f>
        <v>1338.880361173809</v>
      </c>
      <c r="E9" s="2">
        <v>47</v>
      </c>
      <c r="F9" s="2">
        <v>120</v>
      </c>
      <c r="K9" t="s">
        <v>88</v>
      </c>
      <c r="L9">
        <v>1.0990476190476199</v>
      </c>
      <c r="M9">
        <v>0.65571428571428569</v>
      </c>
    </row>
    <row r="10" spans="1:13" x14ac:dyDescent="0.2">
      <c r="A10" s="27">
        <v>9</v>
      </c>
      <c r="B10" s="28" t="s">
        <v>36</v>
      </c>
      <c r="C10" s="29">
        <v>4</v>
      </c>
      <c r="D10" s="29">
        <f>1255*1.09904761904762</f>
        <v>1379.3047619047629</v>
      </c>
      <c r="E10" s="29">
        <v>30</v>
      </c>
      <c r="F10" s="29">
        <v>937</v>
      </c>
      <c r="K10" t="s">
        <v>89</v>
      </c>
      <c r="L10">
        <v>1.0990476190476199</v>
      </c>
      <c r="M10">
        <v>0.65571428571428569</v>
      </c>
    </row>
    <row r="11" spans="1:13" x14ac:dyDescent="0.2">
      <c r="A11" s="24">
        <v>10</v>
      </c>
      <c r="B11" s="23" t="s">
        <v>81</v>
      </c>
      <c r="C11" s="2">
        <v>4</v>
      </c>
      <c r="D11" s="2">
        <f>151*1.09904761904762</f>
        <v>165.95619047619061</v>
      </c>
      <c r="E11" s="2">
        <v>60</v>
      </c>
      <c r="F11" s="2">
        <v>651</v>
      </c>
    </row>
    <row r="12" spans="1:13" x14ac:dyDescent="0.2">
      <c r="A12" s="30">
        <v>11</v>
      </c>
      <c r="B12" s="31" t="s">
        <v>79</v>
      </c>
      <c r="C12" s="32">
        <v>4</v>
      </c>
      <c r="D12" s="32">
        <f>780*1.07637906647808</f>
        <v>839.57567185290236</v>
      </c>
      <c r="E12" s="32">
        <v>8</v>
      </c>
      <c r="F12" s="32">
        <v>0</v>
      </c>
    </row>
    <row r="13" spans="1:13" x14ac:dyDescent="0.2">
      <c r="A13" s="24">
        <v>12</v>
      </c>
      <c r="B13" s="23" t="s">
        <v>80</v>
      </c>
      <c r="C13" s="2">
        <v>4</v>
      </c>
      <c r="D13" s="36">
        <f>42*1.09904761904762</f>
        <v>46.160000000000039</v>
      </c>
      <c r="E13" s="2">
        <v>36</v>
      </c>
      <c r="F13" s="2">
        <v>150</v>
      </c>
    </row>
    <row r="14" spans="1:13" x14ac:dyDescent="0.2">
      <c r="A14" s="24">
        <v>13</v>
      </c>
      <c r="B14" s="23" t="s">
        <v>78</v>
      </c>
      <c r="C14" s="2">
        <v>5</v>
      </c>
      <c r="D14" s="2">
        <f>2261*1.09904761904762</f>
        <v>2484.9466666666685</v>
      </c>
      <c r="E14" s="7">
        <v>50</v>
      </c>
      <c r="F14" s="2">
        <v>414</v>
      </c>
    </row>
    <row r="15" spans="1:13" x14ac:dyDescent="0.2">
      <c r="A15" s="27">
        <v>14</v>
      </c>
      <c r="B15" s="28" t="s">
        <v>36</v>
      </c>
      <c r="C15" s="29">
        <v>5</v>
      </c>
      <c r="D15" s="29">
        <f>561*1.09904761904762</f>
        <v>616.56571428571476</v>
      </c>
      <c r="E15" s="29">
        <v>30</v>
      </c>
      <c r="F15" s="29">
        <v>937</v>
      </c>
    </row>
    <row r="16" spans="1:13" x14ac:dyDescent="0.2">
      <c r="A16" s="24">
        <v>15</v>
      </c>
      <c r="B16" s="23" t="s">
        <v>81</v>
      </c>
      <c r="C16" s="2">
        <v>5</v>
      </c>
      <c r="D16" s="2">
        <f>34*1.09904761904762</f>
        <v>37.36761904761908</v>
      </c>
      <c r="E16" s="2">
        <v>60</v>
      </c>
      <c r="F16" s="2">
        <v>651</v>
      </c>
    </row>
    <row r="17" spans="1:6" x14ac:dyDescent="0.2">
      <c r="A17" s="24">
        <v>16</v>
      </c>
      <c r="B17" s="23" t="s">
        <v>78</v>
      </c>
      <c r="C17" s="2">
        <v>7</v>
      </c>
      <c r="D17" s="2">
        <f>401*1.09904761904762</f>
        <v>440.7180952380956</v>
      </c>
      <c r="E17" s="7">
        <v>50</v>
      </c>
      <c r="F17" s="2">
        <v>424</v>
      </c>
    </row>
    <row r="18" spans="1:6" x14ac:dyDescent="0.2">
      <c r="A18" s="27">
        <v>17</v>
      </c>
      <c r="B18" s="28" t="s">
        <v>36</v>
      </c>
      <c r="C18" s="29">
        <v>7</v>
      </c>
      <c r="D18" s="29">
        <f>2006*1.09904761904762</f>
        <v>2204.6895238095258</v>
      </c>
      <c r="E18" s="29">
        <v>30</v>
      </c>
      <c r="F18" s="29">
        <v>937</v>
      </c>
    </row>
    <row r="19" spans="1:6" x14ac:dyDescent="0.2">
      <c r="A19" s="24">
        <v>18</v>
      </c>
      <c r="B19" s="23" t="s">
        <v>81</v>
      </c>
      <c r="C19" s="2">
        <v>7</v>
      </c>
      <c r="D19" s="2">
        <f>84*1.09904761904762</f>
        <v>92.320000000000078</v>
      </c>
      <c r="E19" s="2">
        <v>60</v>
      </c>
      <c r="F19" s="2">
        <v>651</v>
      </c>
    </row>
    <row r="20" spans="1:6" x14ac:dyDescent="0.2">
      <c r="A20" s="24">
        <v>19</v>
      </c>
      <c r="B20" s="23" t="s">
        <v>78</v>
      </c>
      <c r="C20" s="2">
        <v>8</v>
      </c>
      <c r="D20" s="2">
        <f>5515*1.09904761904762</f>
        <v>6061.2476190476236</v>
      </c>
      <c r="E20" s="7">
        <v>50</v>
      </c>
      <c r="F20" s="2">
        <v>434</v>
      </c>
    </row>
    <row r="21" spans="1:6" x14ac:dyDescent="0.2">
      <c r="A21" s="24">
        <v>20</v>
      </c>
      <c r="B21" s="23" t="s">
        <v>81</v>
      </c>
      <c r="C21" s="2">
        <v>8</v>
      </c>
      <c r="D21" s="2">
        <f>880*1.09904761904762</f>
        <v>967.16190476190559</v>
      </c>
      <c r="E21" s="2">
        <v>60</v>
      </c>
      <c r="F21" s="2">
        <v>651</v>
      </c>
    </row>
    <row r="22" spans="1:6" x14ac:dyDescent="0.2">
      <c r="A22" s="27">
        <v>21</v>
      </c>
      <c r="B22" s="28" t="s">
        <v>36</v>
      </c>
      <c r="C22" s="29">
        <v>8</v>
      </c>
      <c r="D22" s="29">
        <f>2020*1.09904761904762</f>
        <v>2220.0761904761921</v>
      </c>
      <c r="E22" s="29">
        <v>30</v>
      </c>
      <c r="F22" s="29">
        <v>937</v>
      </c>
    </row>
    <row r="23" spans="1:6" x14ac:dyDescent="0.2">
      <c r="A23" s="24">
        <v>22</v>
      </c>
      <c r="B23" s="23" t="s">
        <v>80</v>
      </c>
      <c r="C23" s="2">
        <v>8</v>
      </c>
      <c r="D23" s="2">
        <f>2240*1.09904761904762</f>
        <v>2461.8666666666686</v>
      </c>
      <c r="E23" s="2">
        <v>36</v>
      </c>
      <c r="F23" s="2">
        <v>150</v>
      </c>
    </row>
    <row r="24" spans="1:6" x14ac:dyDescent="0.2">
      <c r="A24" s="30">
        <v>23</v>
      </c>
      <c r="B24" s="31" t="s">
        <v>79</v>
      </c>
      <c r="C24" s="32">
        <v>9</v>
      </c>
      <c r="D24" s="32">
        <f>798*1.07637906647808</f>
        <v>858.95049504950771</v>
      </c>
      <c r="E24" s="32">
        <v>8</v>
      </c>
      <c r="F24" s="32">
        <v>0</v>
      </c>
    </row>
    <row r="25" spans="1:6" x14ac:dyDescent="0.2">
      <c r="A25" s="24">
        <v>24</v>
      </c>
      <c r="B25" s="23" t="s">
        <v>78</v>
      </c>
      <c r="C25" s="2">
        <v>9</v>
      </c>
      <c r="D25" s="2">
        <f>5014*1.09904761904762</f>
        <v>5510.6247619047663</v>
      </c>
      <c r="E25" s="7">
        <v>50</v>
      </c>
      <c r="F25" s="2">
        <v>444</v>
      </c>
    </row>
    <row r="26" spans="1:6" x14ac:dyDescent="0.2">
      <c r="A26" s="24">
        <v>25</v>
      </c>
      <c r="B26" s="23" t="s">
        <v>81</v>
      </c>
      <c r="C26" s="2">
        <v>9</v>
      </c>
      <c r="D26" s="2">
        <f>17*1.09904761904762</f>
        <v>18.68380952380954</v>
      </c>
      <c r="E26" s="2">
        <v>60</v>
      </c>
      <c r="F26" s="2">
        <v>651</v>
      </c>
    </row>
    <row r="27" spans="1:6" x14ac:dyDescent="0.2">
      <c r="A27" s="30">
        <v>26</v>
      </c>
      <c r="B27" s="31" t="s">
        <v>79</v>
      </c>
      <c r="C27" s="32">
        <v>10</v>
      </c>
      <c r="D27" s="32">
        <f>555*1.07637906647808</f>
        <v>597.39038189533437</v>
      </c>
      <c r="E27" s="32">
        <v>8</v>
      </c>
      <c r="F27" s="32">
        <v>0</v>
      </c>
    </row>
    <row r="28" spans="1:6" x14ac:dyDescent="0.2">
      <c r="A28" s="24">
        <v>27</v>
      </c>
      <c r="B28" s="23" t="s">
        <v>78</v>
      </c>
      <c r="C28" s="2">
        <v>10</v>
      </c>
      <c r="D28" s="2">
        <f>1510*1.09904761904762</f>
        <v>1659.5619047619061</v>
      </c>
      <c r="E28" s="7">
        <v>50</v>
      </c>
      <c r="F28" s="2">
        <v>414</v>
      </c>
    </row>
    <row r="29" spans="1:6" x14ac:dyDescent="0.2">
      <c r="A29" s="24">
        <v>28</v>
      </c>
      <c r="B29" s="23" t="s">
        <v>81</v>
      </c>
      <c r="C29" s="2">
        <v>10</v>
      </c>
      <c r="D29" s="2">
        <f>426*1.09904761904762</f>
        <v>468.19428571428608</v>
      </c>
      <c r="E29" s="2">
        <v>60</v>
      </c>
      <c r="F29" s="2">
        <v>651</v>
      </c>
    </row>
    <row r="30" spans="1:6" x14ac:dyDescent="0.2">
      <c r="A30" s="24">
        <v>29</v>
      </c>
      <c r="B30" s="23" t="s">
        <v>78</v>
      </c>
      <c r="C30" s="2">
        <v>11</v>
      </c>
      <c r="D30" s="2">
        <f>4044*1.09904761904762</f>
        <v>4444.5485714285751</v>
      </c>
      <c r="E30" s="7">
        <v>50</v>
      </c>
      <c r="F30" s="2">
        <v>394</v>
      </c>
    </row>
    <row r="31" spans="1:6" x14ac:dyDescent="0.2">
      <c r="A31" s="24">
        <v>30</v>
      </c>
      <c r="B31" s="23" t="s">
        <v>81</v>
      </c>
      <c r="C31" s="2">
        <v>11</v>
      </c>
      <c r="D31" s="2">
        <f>290*1.09904761904762</f>
        <v>318.72380952380979</v>
      </c>
      <c r="E31" s="2">
        <v>60</v>
      </c>
      <c r="F31" s="2">
        <v>651</v>
      </c>
    </row>
    <row r="32" spans="1:6" x14ac:dyDescent="0.2">
      <c r="A32" s="24">
        <v>31</v>
      </c>
      <c r="B32" s="23" t="s">
        <v>62</v>
      </c>
      <c r="C32" s="2">
        <v>11</v>
      </c>
      <c r="D32" s="2">
        <f>1036*1.09904761904762</f>
        <v>1138.6133333333344</v>
      </c>
      <c r="E32" s="2">
        <v>100</v>
      </c>
      <c r="F32" s="2">
        <v>935</v>
      </c>
    </row>
    <row r="33" spans="1:31" x14ac:dyDescent="0.2">
      <c r="A33" s="24">
        <v>32</v>
      </c>
      <c r="B33" s="23" t="s">
        <v>78</v>
      </c>
      <c r="C33" s="2">
        <v>12</v>
      </c>
      <c r="D33" s="2">
        <f>1023*1.09904761904762</f>
        <v>1124.3257142857151</v>
      </c>
      <c r="E33" s="7">
        <v>50</v>
      </c>
      <c r="F33" s="2">
        <v>423</v>
      </c>
    </row>
    <row r="34" spans="1:31" x14ac:dyDescent="0.2">
      <c r="A34" s="24">
        <v>33</v>
      </c>
      <c r="B34" s="23" t="s">
        <v>80</v>
      </c>
      <c r="C34" s="2">
        <v>12</v>
      </c>
      <c r="D34" s="2">
        <f>1165*1.09904761904762</f>
        <v>1280.3904761904773</v>
      </c>
      <c r="E34" s="2">
        <v>36</v>
      </c>
      <c r="F34" s="2">
        <v>140</v>
      </c>
    </row>
    <row r="35" spans="1:31" x14ac:dyDescent="0.2">
      <c r="A35" s="24">
        <v>34</v>
      </c>
      <c r="B35" s="23" t="s">
        <v>81</v>
      </c>
      <c r="C35" s="2">
        <v>12</v>
      </c>
      <c r="D35" s="2">
        <f>304*1.09904761904762</f>
        <v>334.11047619047645</v>
      </c>
      <c r="E35" s="2">
        <v>60</v>
      </c>
      <c r="F35" s="2">
        <v>651</v>
      </c>
    </row>
    <row r="36" spans="1:31" x14ac:dyDescent="0.2">
      <c r="A36" s="24">
        <v>35</v>
      </c>
      <c r="B36" s="23" t="s">
        <v>62</v>
      </c>
      <c r="C36" s="2">
        <v>12</v>
      </c>
      <c r="D36" s="2">
        <f>1170*1.09904761904762</f>
        <v>1285.8857142857153</v>
      </c>
      <c r="E36" s="2">
        <v>100</v>
      </c>
      <c r="F36" s="2">
        <v>935</v>
      </c>
    </row>
    <row r="37" spans="1:31" x14ac:dyDescent="0.2">
      <c r="A37" s="24">
        <v>36</v>
      </c>
      <c r="B37" s="23" t="s">
        <v>62</v>
      </c>
      <c r="C37" s="2">
        <v>13</v>
      </c>
      <c r="D37" s="2">
        <f>1155*1.09904761904762</f>
        <v>1269.400000000001</v>
      </c>
      <c r="E37" s="2">
        <v>100</v>
      </c>
      <c r="F37" s="2">
        <v>935</v>
      </c>
    </row>
    <row r="38" spans="1:31" x14ac:dyDescent="0.2">
      <c r="A38" s="24">
        <v>37</v>
      </c>
      <c r="B38" s="23" t="s">
        <v>78</v>
      </c>
      <c r="C38" s="2">
        <v>13</v>
      </c>
      <c r="D38" s="2">
        <f>1525*1.09904761904762</f>
        <v>1676.0476190476204</v>
      </c>
      <c r="E38" s="7">
        <v>50</v>
      </c>
      <c r="F38" s="2">
        <v>433</v>
      </c>
    </row>
    <row r="39" spans="1:31" x14ac:dyDescent="0.2">
      <c r="A39" s="30">
        <v>38</v>
      </c>
      <c r="B39" s="31" t="s">
        <v>79</v>
      </c>
      <c r="C39" s="32">
        <v>13</v>
      </c>
      <c r="D39" s="32">
        <f>650*1.07637906647808</f>
        <v>699.64639321075197</v>
      </c>
      <c r="E39" s="32">
        <v>8</v>
      </c>
      <c r="F39" s="32">
        <v>0</v>
      </c>
    </row>
    <row r="40" spans="1:31" x14ac:dyDescent="0.2">
      <c r="A40" s="24">
        <v>39</v>
      </c>
      <c r="B40" s="23" t="s">
        <v>80</v>
      </c>
      <c r="C40" s="2">
        <v>13</v>
      </c>
      <c r="D40" s="2">
        <f>153*1.09904761904762</f>
        <v>168.15428571428586</v>
      </c>
      <c r="E40" s="2">
        <v>36</v>
      </c>
      <c r="F40" s="2">
        <v>160</v>
      </c>
    </row>
    <row r="45" spans="1:31" x14ac:dyDescent="0.2"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2"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2"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2">
      <c r="W48" s="1"/>
      <c r="X48" s="1"/>
      <c r="Y48" s="1"/>
      <c r="Z48" s="1"/>
      <c r="AA48" s="1"/>
      <c r="AB48" s="1"/>
      <c r="AC48" s="1"/>
      <c r="AD48" s="1"/>
      <c r="AE48" s="1"/>
    </row>
    <row r="49" spans="10:31" x14ac:dyDescent="0.2">
      <c r="W49" s="1"/>
      <c r="X49" s="1"/>
      <c r="Y49" s="1"/>
      <c r="Z49" s="1"/>
      <c r="AA49" s="1"/>
      <c r="AB49" s="1"/>
      <c r="AC49" s="1"/>
      <c r="AD49" s="1"/>
      <c r="AE49" s="1"/>
    </row>
    <row r="50" spans="10:31" x14ac:dyDescent="0.2">
      <c r="W50" s="1"/>
      <c r="X50" s="1"/>
      <c r="Y50" s="1"/>
      <c r="Z50" s="1"/>
      <c r="AA50" s="1"/>
      <c r="AB50" s="1"/>
      <c r="AC50" s="1"/>
      <c r="AD50" s="1"/>
      <c r="AE50" s="1"/>
    </row>
    <row r="51" spans="10:31" x14ac:dyDescent="0.2">
      <c r="W51" s="1"/>
      <c r="X51" s="1"/>
      <c r="Y51" s="1"/>
      <c r="Z51" s="1"/>
      <c r="AA51" s="1"/>
      <c r="AB51" s="1"/>
      <c r="AC51" s="1"/>
      <c r="AD51" s="1"/>
      <c r="AE51" s="1"/>
    </row>
    <row r="52" spans="10:31" x14ac:dyDescent="0.2">
      <c r="W52" s="1"/>
      <c r="X52" s="1"/>
      <c r="Y52" s="1"/>
      <c r="Z52" s="1"/>
      <c r="AA52" s="1"/>
      <c r="AB52" s="1"/>
      <c r="AC52" s="1"/>
      <c r="AD52" s="1"/>
      <c r="AE52" s="1"/>
    </row>
    <row r="53" spans="10:31" x14ac:dyDescent="0.2">
      <c r="W53" s="1"/>
      <c r="X53" s="1"/>
      <c r="Y53" s="1"/>
      <c r="Z53" s="1"/>
      <c r="AA53" s="1"/>
      <c r="AB53" s="1"/>
      <c r="AC53" s="1"/>
      <c r="AD53" s="1"/>
      <c r="AE53" s="1"/>
    </row>
    <row r="54" spans="10:31" x14ac:dyDescent="0.2">
      <c r="W54" s="1"/>
      <c r="X54" s="1"/>
      <c r="Y54" s="1"/>
      <c r="Z54" s="1"/>
      <c r="AA54" s="1"/>
      <c r="AB54" s="1"/>
      <c r="AC54" s="1"/>
      <c r="AD54" s="1"/>
      <c r="AE54" s="1"/>
    </row>
    <row r="55" spans="10:31" x14ac:dyDescent="0.2">
      <c r="W55" s="1"/>
      <c r="X55" s="1"/>
      <c r="Y55" s="1"/>
      <c r="Z55" s="1"/>
      <c r="AA55" s="1"/>
      <c r="AB55" s="1"/>
      <c r="AC55" s="1"/>
      <c r="AD55" s="1"/>
      <c r="AE55" s="1"/>
    </row>
    <row r="56" spans="10:31" x14ac:dyDescent="0.2">
      <c r="W56" s="1"/>
      <c r="X56" s="1"/>
      <c r="Y56" s="1"/>
      <c r="Z56" s="1"/>
      <c r="AA56" s="1"/>
      <c r="AB56" s="1"/>
      <c r="AC56" s="1"/>
      <c r="AD56" s="1"/>
      <c r="AE56" s="1"/>
    </row>
    <row r="57" spans="10:31" x14ac:dyDescent="0.2">
      <c r="W57" s="1"/>
      <c r="X57" s="1"/>
      <c r="Y57" s="1"/>
      <c r="Z57" s="1"/>
      <c r="AA57" s="1"/>
      <c r="AB57" s="1"/>
      <c r="AC57" s="1"/>
      <c r="AD57" s="1"/>
      <c r="AE57" s="1"/>
    </row>
    <row r="58" spans="10:31" x14ac:dyDescent="0.2">
      <c r="W58" s="1"/>
      <c r="X58" s="1"/>
      <c r="Y58" s="1"/>
      <c r="Z58" s="1"/>
      <c r="AA58" s="1"/>
      <c r="AB58" s="1"/>
      <c r="AC58" s="1"/>
      <c r="AD58" s="1"/>
      <c r="AE58" s="1"/>
    </row>
    <row r="59" spans="10:31" x14ac:dyDescent="0.2">
      <c r="W59" s="1"/>
      <c r="X59" s="1"/>
      <c r="Y59" s="1"/>
      <c r="Z59" s="1"/>
      <c r="AA59" s="1"/>
      <c r="AB59" s="1"/>
      <c r="AC59" s="1"/>
      <c r="AD59" s="1"/>
      <c r="AE59" s="1"/>
    </row>
    <row r="60" spans="10:31" x14ac:dyDescent="0.2">
      <c r="W60" s="1"/>
      <c r="X60" s="1"/>
      <c r="Y60" s="1"/>
      <c r="Z60" s="1"/>
      <c r="AA60" s="1"/>
      <c r="AB60" s="1"/>
      <c r="AC60" s="1"/>
      <c r="AD60" s="1"/>
      <c r="AE60" s="1"/>
    </row>
    <row r="61" spans="10:31" x14ac:dyDescent="0.2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0:31" x14ac:dyDescent="0.2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0:31" x14ac:dyDescent="0.2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0:31" x14ac:dyDescent="0.2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0:31" x14ac:dyDescent="0.2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0:31" x14ac:dyDescent="0.2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0:31" x14ac:dyDescent="0.2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0:31" x14ac:dyDescent="0.2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0:31" x14ac:dyDescent="0.2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0:31" x14ac:dyDescent="0.2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0:31" x14ac:dyDescent="0.2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0:31" x14ac:dyDescent="0.2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0:31" x14ac:dyDescent="0.2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0:31" x14ac:dyDescent="0.2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0:31" x14ac:dyDescent="0.2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0:31" x14ac:dyDescent="0.2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0:31" x14ac:dyDescent="0.2"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0:31" x14ac:dyDescent="0.2"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0:31" x14ac:dyDescent="0.2"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0:31" x14ac:dyDescent="0.2"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0:31" x14ac:dyDescent="0.2"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0:31" x14ac:dyDescent="0.2"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0:31" x14ac:dyDescent="0.2"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0:31" x14ac:dyDescent="0.2"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0:31" x14ac:dyDescent="0.2"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0:31" x14ac:dyDescent="0.2"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0:31" x14ac:dyDescent="0.2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0:31" x14ac:dyDescent="0.2"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0:31" x14ac:dyDescent="0.2"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0:31" x14ac:dyDescent="0.2"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0:31" x14ac:dyDescent="0.2"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0:31" x14ac:dyDescent="0.2"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0:31" x14ac:dyDescent="0.2"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0:31" x14ac:dyDescent="0.2"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0:31" x14ac:dyDescent="0.2"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0:31" x14ac:dyDescent="0.2"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0:31" x14ac:dyDescent="0.2"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0:31" x14ac:dyDescent="0.2"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0:31" x14ac:dyDescent="0.2"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0:31" x14ac:dyDescent="0.2"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0:31" x14ac:dyDescent="0.2"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0:31" x14ac:dyDescent="0.2"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0:31" x14ac:dyDescent="0.2"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0:31" x14ac:dyDescent="0.2"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0:31" x14ac:dyDescent="0.2"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0:31" x14ac:dyDescent="0.2"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0:31" x14ac:dyDescent="0.2"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0:31" x14ac:dyDescent="0.2"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0:31" x14ac:dyDescent="0.2"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0:31" x14ac:dyDescent="0.2"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0:31" x14ac:dyDescent="0.2"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0:31" x14ac:dyDescent="0.2"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0:31" x14ac:dyDescent="0.2"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0:31" x14ac:dyDescent="0.2"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0:31" x14ac:dyDescent="0.2"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0:31" x14ac:dyDescent="0.2"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0:31" x14ac:dyDescent="0.2"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0:31" x14ac:dyDescent="0.2"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0:31" x14ac:dyDescent="0.2"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0:31" x14ac:dyDescent="0.2"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0:31" x14ac:dyDescent="0.2"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0:31" x14ac:dyDescent="0.2"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0:31" x14ac:dyDescent="0.2"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0:31" x14ac:dyDescent="0.2"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0:31" x14ac:dyDescent="0.2"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0:31" x14ac:dyDescent="0.2"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0:31" x14ac:dyDescent="0.2"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0:31" x14ac:dyDescent="0.2"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0:31" x14ac:dyDescent="0.2"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0:31" x14ac:dyDescent="0.2"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0:31" x14ac:dyDescent="0.2"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0:31" x14ac:dyDescent="0.2"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0:31" x14ac:dyDescent="0.2"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0:31" x14ac:dyDescent="0.2"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0:31" x14ac:dyDescent="0.2"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0:31" x14ac:dyDescent="0.2"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0:31" x14ac:dyDescent="0.2"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0:31" x14ac:dyDescent="0.2"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0:31" x14ac:dyDescent="0.2"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0:31" x14ac:dyDescent="0.2"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0:31" x14ac:dyDescent="0.2"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0:31" x14ac:dyDescent="0.2"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0:31" x14ac:dyDescent="0.2"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0:31" x14ac:dyDescent="0.2"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0:31" x14ac:dyDescent="0.2"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0:31" x14ac:dyDescent="0.2"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0:31" x14ac:dyDescent="0.2"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0:31" x14ac:dyDescent="0.2"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0:31" x14ac:dyDescent="0.2"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0:31" x14ac:dyDescent="0.2"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0:31" x14ac:dyDescent="0.2"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0:31" x14ac:dyDescent="0.2"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0:31" x14ac:dyDescent="0.2"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0:31" x14ac:dyDescent="0.2"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0:31" x14ac:dyDescent="0.2"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0:31" x14ac:dyDescent="0.2"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0:31" x14ac:dyDescent="0.2"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0:31" x14ac:dyDescent="0.2"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0:31" x14ac:dyDescent="0.2"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0:31" x14ac:dyDescent="0.2"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0:31" x14ac:dyDescent="0.2"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0:31" x14ac:dyDescent="0.2"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0:31" x14ac:dyDescent="0.2"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0:31" x14ac:dyDescent="0.2"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0:31" x14ac:dyDescent="0.2"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0:31" x14ac:dyDescent="0.2"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0:31" x14ac:dyDescent="0.2"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0:31" x14ac:dyDescent="0.2"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0:31" x14ac:dyDescent="0.2"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0:31" x14ac:dyDescent="0.2"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0:31" x14ac:dyDescent="0.2"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0:31" x14ac:dyDescent="0.2"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0:31" x14ac:dyDescent="0.2"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0:31" x14ac:dyDescent="0.2"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0:31" x14ac:dyDescent="0.2"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0:31" x14ac:dyDescent="0.2"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0:31" x14ac:dyDescent="0.2"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0:31" x14ac:dyDescent="0.2"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0:31" x14ac:dyDescent="0.2"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0:31" x14ac:dyDescent="0.2"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0:31" x14ac:dyDescent="0.2"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0:31" x14ac:dyDescent="0.2"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0:31" x14ac:dyDescent="0.2"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0:31" x14ac:dyDescent="0.2"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0:31" x14ac:dyDescent="0.2"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0:31" x14ac:dyDescent="0.2"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E80B-758C-47D9-A074-6571A16C9206}">
  <dimension ref="A1:C15"/>
  <sheetViews>
    <sheetView zoomScale="130" zoomScaleNormal="130" workbookViewId="0">
      <selection activeCell="H16" sqref="H16"/>
    </sheetView>
  </sheetViews>
  <sheetFormatPr defaultRowHeight="14.25" x14ac:dyDescent="0.2"/>
  <sheetData>
    <row r="1" spans="1:3" x14ac:dyDescent="0.2">
      <c r="A1" s="2" t="s">
        <v>30</v>
      </c>
      <c r="B1" s="9" t="s">
        <v>29</v>
      </c>
      <c r="C1" s="9" t="s">
        <v>63</v>
      </c>
    </row>
    <row r="2" spans="1:3" x14ac:dyDescent="0.2">
      <c r="A2" s="7">
        <v>1</v>
      </c>
      <c r="B2" s="2">
        <v>0</v>
      </c>
      <c r="C2" s="26">
        <v>0.02</v>
      </c>
    </row>
    <row r="3" spans="1:3" x14ac:dyDescent="0.2">
      <c r="A3" s="7">
        <v>2</v>
      </c>
      <c r="B3" s="2">
        <v>1</v>
      </c>
      <c r="C3" s="26">
        <v>0.05</v>
      </c>
    </row>
    <row r="4" spans="1:3" x14ac:dyDescent="0.2">
      <c r="A4" s="7">
        <v>3</v>
      </c>
      <c r="B4" s="2">
        <v>2</v>
      </c>
      <c r="C4" s="26">
        <v>0.04</v>
      </c>
    </row>
    <row r="5" spans="1:3" x14ac:dyDescent="0.2">
      <c r="A5" s="7">
        <v>4</v>
      </c>
      <c r="B5" s="2">
        <v>3</v>
      </c>
      <c r="C5" s="26">
        <v>0.04</v>
      </c>
    </row>
    <row r="6" spans="1:3" x14ac:dyDescent="0.2">
      <c r="A6" s="7">
        <v>5</v>
      </c>
      <c r="B6" s="2">
        <v>4</v>
      </c>
      <c r="C6" s="26">
        <v>0.09</v>
      </c>
    </row>
    <row r="7" spans="1:3" x14ac:dyDescent="0.2">
      <c r="A7" s="7">
        <v>6</v>
      </c>
      <c r="B7" s="2">
        <v>5</v>
      </c>
      <c r="C7" s="26">
        <v>0.06</v>
      </c>
    </row>
    <row r="8" spans="1:3" x14ac:dyDescent="0.2">
      <c r="A8" s="7">
        <v>7</v>
      </c>
      <c r="B8" s="2">
        <v>6</v>
      </c>
      <c r="C8" s="26">
        <v>0.04</v>
      </c>
    </row>
    <row r="9" spans="1:3" x14ac:dyDescent="0.2">
      <c r="A9" s="7">
        <v>8</v>
      </c>
      <c r="B9" s="2">
        <v>7</v>
      </c>
      <c r="C9" s="26">
        <v>0.16</v>
      </c>
    </row>
    <row r="10" spans="1:3" x14ac:dyDescent="0.2">
      <c r="A10" s="7">
        <v>9</v>
      </c>
      <c r="B10" s="2">
        <v>8</v>
      </c>
      <c r="C10" s="26">
        <v>7.0000000000000007E-2</v>
      </c>
    </row>
    <row r="11" spans="1:3" x14ac:dyDescent="0.2">
      <c r="A11" s="7">
        <v>10</v>
      </c>
      <c r="B11" s="2">
        <v>9</v>
      </c>
      <c r="C11" s="26">
        <v>0.06</v>
      </c>
    </row>
    <row r="12" spans="1:3" x14ac:dyDescent="0.2">
      <c r="A12" s="7">
        <v>11</v>
      </c>
      <c r="B12" s="2">
        <v>10</v>
      </c>
      <c r="C12" s="26">
        <v>7.0000000000000007E-2</v>
      </c>
    </row>
    <row r="13" spans="1:3" x14ac:dyDescent="0.2">
      <c r="A13" s="7">
        <v>12</v>
      </c>
      <c r="B13" s="2">
        <v>11</v>
      </c>
      <c r="C13" s="26">
        <v>0.09</v>
      </c>
    </row>
    <row r="14" spans="1:3" x14ac:dyDescent="0.2">
      <c r="A14" s="7">
        <v>13</v>
      </c>
      <c r="B14" s="2">
        <v>12</v>
      </c>
      <c r="C14" s="26">
        <v>0.17</v>
      </c>
    </row>
    <row r="15" spans="1:3" x14ac:dyDescent="0.2">
      <c r="A15" s="7">
        <v>14</v>
      </c>
      <c r="B15" s="2">
        <v>13</v>
      </c>
      <c r="C15" s="26">
        <v>0.04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228F-E35E-42BB-B4E3-F195E94ED781}">
  <dimension ref="A1:E2"/>
  <sheetViews>
    <sheetView workbookViewId="0">
      <selection activeCell="F26" sqref="F26"/>
    </sheetView>
  </sheetViews>
  <sheetFormatPr defaultRowHeight="14.25" x14ac:dyDescent="0.2"/>
  <sheetData>
    <row r="1" spans="1:5" x14ac:dyDescent="0.2">
      <c r="A1" t="s">
        <v>69</v>
      </c>
      <c r="B1" t="s">
        <v>66</v>
      </c>
      <c r="C1" t="s">
        <v>67</v>
      </c>
      <c r="D1" t="s">
        <v>68</v>
      </c>
      <c r="E1" t="s">
        <v>70</v>
      </c>
    </row>
    <row r="2" spans="1:5" x14ac:dyDescent="0.2">
      <c r="A2">
        <v>1</v>
      </c>
      <c r="B2">
        <v>11</v>
      </c>
      <c r="C2">
        <v>75</v>
      </c>
      <c r="D2">
        <v>0.95</v>
      </c>
      <c r="E2">
        <v>0.5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1BFB-49AF-4E41-A138-C19538CA3635}">
  <dimension ref="A1:E101"/>
  <sheetViews>
    <sheetView workbookViewId="0">
      <selection activeCell="E2" sqref="E2"/>
    </sheetView>
  </sheetViews>
  <sheetFormatPr defaultRowHeight="14.25" x14ac:dyDescent="0.2"/>
  <cols>
    <col min="2" max="5" width="20.625" customWidth="1"/>
  </cols>
  <sheetData>
    <row r="1" spans="1:5" x14ac:dyDescent="0.2">
      <c r="A1" s="12" t="s">
        <v>71</v>
      </c>
      <c r="B1" s="13" t="s">
        <v>72</v>
      </c>
      <c r="C1" s="14" t="s">
        <v>73</v>
      </c>
      <c r="D1" s="14" t="s">
        <v>74</v>
      </c>
      <c r="E1" s="13" t="s">
        <v>75</v>
      </c>
    </row>
    <row r="2" spans="1:5" x14ac:dyDescent="0.2">
      <c r="A2">
        <v>1</v>
      </c>
      <c r="B2" s="15">
        <v>12</v>
      </c>
      <c r="C2" s="16">
        <v>17</v>
      </c>
      <c r="D2" s="16">
        <v>34</v>
      </c>
      <c r="E2" s="15">
        <v>40</v>
      </c>
    </row>
    <row r="3" spans="1:5" x14ac:dyDescent="0.2">
      <c r="A3">
        <v>2</v>
      </c>
      <c r="B3" s="15">
        <v>12</v>
      </c>
      <c r="C3" s="16">
        <v>17</v>
      </c>
      <c r="D3" s="16">
        <v>34</v>
      </c>
      <c r="E3" s="15">
        <v>40</v>
      </c>
    </row>
    <row r="4" spans="1:5" x14ac:dyDescent="0.2">
      <c r="A4">
        <v>3</v>
      </c>
      <c r="B4" s="15">
        <v>12</v>
      </c>
      <c r="C4" s="16">
        <v>17</v>
      </c>
      <c r="D4" s="16">
        <v>34</v>
      </c>
      <c r="E4" s="15">
        <v>40</v>
      </c>
    </row>
    <row r="5" spans="1:5" x14ac:dyDescent="0.2">
      <c r="A5">
        <v>4</v>
      </c>
      <c r="B5" s="15">
        <v>12</v>
      </c>
      <c r="C5" s="16">
        <v>17</v>
      </c>
      <c r="D5" s="16">
        <v>34</v>
      </c>
      <c r="E5" s="15">
        <v>40</v>
      </c>
    </row>
    <row r="6" spans="1:5" x14ac:dyDescent="0.2">
      <c r="A6">
        <v>5</v>
      </c>
      <c r="B6" s="15">
        <v>12</v>
      </c>
      <c r="C6" s="16">
        <v>17</v>
      </c>
      <c r="D6" s="16">
        <v>34</v>
      </c>
      <c r="E6" s="15">
        <v>40</v>
      </c>
    </row>
    <row r="7" spans="1:5" x14ac:dyDescent="0.2">
      <c r="A7">
        <v>6</v>
      </c>
      <c r="B7" s="15">
        <v>12</v>
      </c>
      <c r="C7" s="16">
        <v>17</v>
      </c>
      <c r="D7" s="16">
        <v>34</v>
      </c>
      <c r="E7" s="15">
        <v>40</v>
      </c>
    </row>
    <row r="8" spans="1:5" x14ac:dyDescent="0.2">
      <c r="A8">
        <v>7</v>
      </c>
      <c r="B8" s="15">
        <v>12</v>
      </c>
      <c r="C8" s="16">
        <v>17</v>
      </c>
      <c r="D8" s="16">
        <v>34</v>
      </c>
      <c r="E8" s="15">
        <v>40</v>
      </c>
    </row>
    <row r="9" spans="1:5" x14ac:dyDescent="0.2">
      <c r="A9">
        <v>8</v>
      </c>
      <c r="B9" s="15">
        <v>12</v>
      </c>
      <c r="C9" s="16">
        <v>17</v>
      </c>
      <c r="D9" s="16">
        <v>34</v>
      </c>
      <c r="E9" s="15">
        <v>40</v>
      </c>
    </row>
    <row r="10" spans="1:5" x14ac:dyDescent="0.2">
      <c r="A10">
        <v>9</v>
      </c>
      <c r="B10" s="15">
        <v>12</v>
      </c>
      <c r="C10" s="16">
        <v>17</v>
      </c>
      <c r="D10" s="16">
        <v>34</v>
      </c>
      <c r="E10" s="15">
        <v>40</v>
      </c>
    </row>
    <row r="11" spans="1:5" x14ac:dyDescent="0.2">
      <c r="A11">
        <v>10</v>
      </c>
      <c r="B11" s="15">
        <v>12</v>
      </c>
      <c r="C11" s="16">
        <v>17</v>
      </c>
      <c r="D11" s="16">
        <v>34</v>
      </c>
      <c r="E11" s="15">
        <v>40</v>
      </c>
    </row>
    <row r="12" spans="1:5" x14ac:dyDescent="0.2">
      <c r="A12">
        <v>11</v>
      </c>
      <c r="B12" s="15">
        <v>12</v>
      </c>
      <c r="C12" s="16">
        <v>17</v>
      </c>
      <c r="D12" s="16">
        <v>34</v>
      </c>
      <c r="E12" s="15">
        <v>40</v>
      </c>
    </row>
    <row r="13" spans="1:5" x14ac:dyDescent="0.2">
      <c r="A13">
        <v>12</v>
      </c>
      <c r="B13" s="15">
        <v>12</v>
      </c>
      <c r="C13" s="16">
        <v>17</v>
      </c>
      <c r="D13" s="16">
        <v>34</v>
      </c>
      <c r="E13" s="15">
        <v>40</v>
      </c>
    </row>
    <row r="14" spans="1:5" x14ac:dyDescent="0.2">
      <c r="A14">
        <v>13</v>
      </c>
      <c r="B14" s="15">
        <v>12</v>
      </c>
      <c r="C14" s="16">
        <v>17</v>
      </c>
      <c r="D14" s="16">
        <v>34</v>
      </c>
      <c r="E14" s="15">
        <v>40</v>
      </c>
    </row>
    <row r="15" spans="1:5" x14ac:dyDescent="0.2">
      <c r="A15">
        <v>14</v>
      </c>
      <c r="B15" s="15">
        <v>12</v>
      </c>
      <c r="C15" s="16">
        <v>17</v>
      </c>
      <c r="D15" s="16">
        <v>34</v>
      </c>
      <c r="E15" s="15">
        <v>40</v>
      </c>
    </row>
    <row r="16" spans="1:5" x14ac:dyDescent="0.2">
      <c r="A16">
        <v>15</v>
      </c>
      <c r="B16" s="15">
        <v>12</v>
      </c>
      <c r="C16" s="16">
        <v>17</v>
      </c>
      <c r="D16" s="16">
        <v>34</v>
      </c>
      <c r="E16" s="15">
        <v>40</v>
      </c>
    </row>
    <row r="17" spans="1:5" x14ac:dyDescent="0.2">
      <c r="A17">
        <v>16</v>
      </c>
      <c r="B17" s="15">
        <v>12</v>
      </c>
      <c r="C17" s="16">
        <v>17</v>
      </c>
      <c r="D17" s="16">
        <v>34</v>
      </c>
      <c r="E17" s="15">
        <v>40</v>
      </c>
    </row>
    <row r="18" spans="1:5" x14ac:dyDescent="0.2">
      <c r="A18">
        <v>17</v>
      </c>
      <c r="B18" s="15">
        <v>12</v>
      </c>
      <c r="C18" s="16">
        <v>17</v>
      </c>
      <c r="D18" s="16">
        <v>34</v>
      </c>
      <c r="E18" s="15">
        <v>40</v>
      </c>
    </row>
    <row r="19" spans="1:5" x14ac:dyDescent="0.2">
      <c r="A19">
        <v>18</v>
      </c>
      <c r="B19" s="15">
        <v>12</v>
      </c>
      <c r="C19" s="16">
        <v>17</v>
      </c>
      <c r="D19" s="16">
        <v>34</v>
      </c>
      <c r="E19" s="15">
        <v>40</v>
      </c>
    </row>
    <row r="20" spans="1:5" x14ac:dyDescent="0.2">
      <c r="A20">
        <v>19</v>
      </c>
      <c r="B20" s="15">
        <v>12</v>
      </c>
      <c r="C20" s="16">
        <v>17</v>
      </c>
      <c r="D20" s="16">
        <v>34</v>
      </c>
      <c r="E20" s="15">
        <v>40</v>
      </c>
    </row>
    <row r="21" spans="1:5" x14ac:dyDescent="0.2">
      <c r="A21">
        <v>20</v>
      </c>
      <c r="B21" s="15">
        <v>12</v>
      </c>
      <c r="C21" s="16">
        <v>17</v>
      </c>
      <c r="D21" s="16">
        <v>34</v>
      </c>
      <c r="E21" s="15">
        <v>40</v>
      </c>
    </row>
    <row r="22" spans="1:5" x14ac:dyDescent="0.2">
      <c r="A22">
        <v>21</v>
      </c>
      <c r="B22" s="15">
        <v>12</v>
      </c>
      <c r="C22" s="16">
        <v>17</v>
      </c>
      <c r="D22" s="16">
        <v>34</v>
      </c>
      <c r="E22" s="15">
        <v>40</v>
      </c>
    </row>
    <row r="23" spans="1:5" x14ac:dyDescent="0.2">
      <c r="A23">
        <v>22</v>
      </c>
      <c r="B23" s="15">
        <v>12</v>
      </c>
      <c r="C23" s="16">
        <v>17</v>
      </c>
      <c r="D23" s="16">
        <v>34</v>
      </c>
      <c r="E23" s="15">
        <v>40</v>
      </c>
    </row>
    <row r="24" spans="1:5" x14ac:dyDescent="0.2">
      <c r="A24">
        <v>23</v>
      </c>
      <c r="B24" s="15">
        <v>12</v>
      </c>
      <c r="C24" s="16">
        <v>17</v>
      </c>
      <c r="D24" s="16">
        <v>34</v>
      </c>
      <c r="E24" s="15">
        <v>40</v>
      </c>
    </row>
    <row r="25" spans="1:5" x14ac:dyDescent="0.2">
      <c r="A25">
        <v>24</v>
      </c>
      <c r="B25" s="15">
        <v>12</v>
      </c>
      <c r="C25" s="16">
        <v>17</v>
      </c>
      <c r="D25" s="16">
        <v>34</v>
      </c>
      <c r="E25" s="15">
        <v>40</v>
      </c>
    </row>
    <row r="26" spans="1:5" x14ac:dyDescent="0.2">
      <c r="A26">
        <v>25</v>
      </c>
      <c r="B26" s="15">
        <v>12</v>
      </c>
      <c r="C26" s="16">
        <v>17</v>
      </c>
      <c r="D26" s="16">
        <v>34</v>
      </c>
      <c r="E26" s="15">
        <v>40</v>
      </c>
    </row>
    <row r="27" spans="1:5" x14ac:dyDescent="0.2">
      <c r="A27">
        <v>26</v>
      </c>
      <c r="B27" s="15">
        <v>12</v>
      </c>
      <c r="C27" s="16">
        <v>17</v>
      </c>
      <c r="D27" s="16">
        <v>34</v>
      </c>
      <c r="E27" s="15">
        <v>40</v>
      </c>
    </row>
    <row r="28" spans="1:5" x14ac:dyDescent="0.2">
      <c r="A28">
        <v>27</v>
      </c>
      <c r="B28" s="15">
        <v>12</v>
      </c>
      <c r="C28" s="16">
        <v>17</v>
      </c>
      <c r="D28" s="16">
        <v>34</v>
      </c>
      <c r="E28" s="15">
        <v>40</v>
      </c>
    </row>
    <row r="29" spans="1:5" x14ac:dyDescent="0.2">
      <c r="A29">
        <v>28</v>
      </c>
      <c r="B29" s="15">
        <v>12</v>
      </c>
      <c r="C29" s="16">
        <v>17</v>
      </c>
      <c r="D29" s="16">
        <v>34</v>
      </c>
      <c r="E29" s="15">
        <v>40</v>
      </c>
    </row>
    <row r="30" spans="1:5" x14ac:dyDescent="0.2">
      <c r="A30">
        <v>29</v>
      </c>
      <c r="B30" s="15">
        <v>12</v>
      </c>
      <c r="C30" s="16">
        <v>17</v>
      </c>
      <c r="D30" s="16">
        <v>34</v>
      </c>
      <c r="E30" s="15">
        <v>40</v>
      </c>
    </row>
    <row r="31" spans="1:5" x14ac:dyDescent="0.2">
      <c r="A31">
        <v>30</v>
      </c>
      <c r="B31" s="15">
        <v>12</v>
      </c>
      <c r="C31" s="16">
        <v>17</v>
      </c>
      <c r="D31" s="16">
        <v>34</v>
      </c>
      <c r="E31" s="15">
        <v>40</v>
      </c>
    </row>
    <row r="32" spans="1:5" x14ac:dyDescent="0.2">
      <c r="A32">
        <v>31</v>
      </c>
      <c r="B32" s="15">
        <v>12</v>
      </c>
      <c r="C32" s="16">
        <v>17</v>
      </c>
      <c r="D32" s="16">
        <v>34</v>
      </c>
      <c r="E32" s="15">
        <v>40</v>
      </c>
    </row>
    <row r="33" spans="1:5" x14ac:dyDescent="0.2">
      <c r="A33">
        <v>32</v>
      </c>
      <c r="B33" s="15">
        <v>12</v>
      </c>
      <c r="C33" s="16">
        <v>17</v>
      </c>
      <c r="D33" s="16">
        <v>34</v>
      </c>
      <c r="E33" s="15">
        <v>40</v>
      </c>
    </row>
    <row r="34" spans="1:5" x14ac:dyDescent="0.2">
      <c r="A34">
        <v>33</v>
      </c>
      <c r="B34" s="15">
        <v>12</v>
      </c>
      <c r="C34" s="16">
        <v>17</v>
      </c>
      <c r="D34" s="16">
        <v>34</v>
      </c>
      <c r="E34" s="15">
        <v>40</v>
      </c>
    </row>
    <row r="35" spans="1:5" x14ac:dyDescent="0.2">
      <c r="A35">
        <v>34</v>
      </c>
      <c r="B35" s="15">
        <v>12</v>
      </c>
      <c r="C35" s="16">
        <v>17</v>
      </c>
      <c r="D35" s="16">
        <v>34</v>
      </c>
      <c r="E35" s="15">
        <v>40</v>
      </c>
    </row>
    <row r="36" spans="1:5" x14ac:dyDescent="0.2">
      <c r="A36">
        <v>35</v>
      </c>
      <c r="B36" s="15">
        <v>12</v>
      </c>
      <c r="C36" s="16">
        <v>17</v>
      </c>
      <c r="D36" s="16">
        <v>34</v>
      </c>
      <c r="E36" s="15">
        <v>40</v>
      </c>
    </row>
    <row r="37" spans="1:5" x14ac:dyDescent="0.2">
      <c r="A37">
        <v>36</v>
      </c>
      <c r="B37" s="15">
        <v>12</v>
      </c>
      <c r="C37" s="16">
        <v>17</v>
      </c>
      <c r="D37" s="16">
        <v>34</v>
      </c>
      <c r="E37" s="15">
        <v>40</v>
      </c>
    </row>
    <row r="38" spans="1:5" x14ac:dyDescent="0.2">
      <c r="A38">
        <v>37</v>
      </c>
      <c r="B38" s="15">
        <v>12</v>
      </c>
      <c r="C38" s="16">
        <v>17</v>
      </c>
      <c r="D38" s="16">
        <v>34</v>
      </c>
      <c r="E38" s="15">
        <v>40</v>
      </c>
    </row>
    <row r="39" spans="1:5" x14ac:dyDescent="0.2">
      <c r="A39">
        <v>38</v>
      </c>
      <c r="B39" s="15">
        <v>12</v>
      </c>
      <c r="C39" s="16">
        <v>17</v>
      </c>
      <c r="D39" s="16">
        <v>34</v>
      </c>
      <c r="E39" s="15">
        <v>40</v>
      </c>
    </row>
    <row r="40" spans="1:5" x14ac:dyDescent="0.2">
      <c r="A40">
        <v>39</v>
      </c>
      <c r="B40" s="15">
        <v>12</v>
      </c>
      <c r="C40" s="16">
        <v>17</v>
      </c>
      <c r="D40" s="16">
        <v>34</v>
      </c>
      <c r="E40" s="15">
        <v>40</v>
      </c>
    </row>
    <row r="41" spans="1:5" x14ac:dyDescent="0.2">
      <c r="A41">
        <v>40</v>
      </c>
      <c r="B41" s="15">
        <v>12</v>
      </c>
      <c r="C41" s="16">
        <v>17</v>
      </c>
      <c r="D41" s="16">
        <v>34</v>
      </c>
      <c r="E41" s="15">
        <v>40</v>
      </c>
    </row>
    <row r="42" spans="1:5" x14ac:dyDescent="0.2">
      <c r="A42">
        <v>41</v>
      </c>
      <c r="B42" s="15">
        <v>12</v>
      </c>
      <c r="C42" s="16">
        <v>17</v>
      </c>
      <c r="D42" s="16">
        <v>34</v>
      </c>
      <c r="E42" s="15">
        <v>40</v>
      </c>
    </row>
    <row r="43" spans="1:5" x14ac:dyDescent="0.2">
      <c r="A43">
        <v>42</v>
      </c>
      <c r="B43" s="15">
        <v>12</v>
      </c>
      <c r="C43" s="16">
        <v>17</v>
      </c>
      <c r="D43" s="16">
        <v>34</v>
      </c>
      <c r="E43" s="15">
        <v>40</v>
      </c>
    </row>
    <row r="44" spans="1:5" x14ac:dyDescent="0.2">
      <c r="A44">
        <v>43</v>
      </c>
      <c r="B44" s="15">
        <v>12</v>
      </c>
      <c r="C44" s="16">
        <v>17</v>
      </c>
      <c r="D44" s="16">
        <v>34</v>
      </c>
      <c r="E44" s="15">
        <v>40</v>
      </c>
    </row>
    <row r="45" spans="1:5" x14ac:dyDescent="0.2">
      <c r="A45">
        <v>44</v>
      </c>
      <c r="B45" s="15">
        <v>12</v>
      </c>
      <c r="C45" s="16">
        <v>17</v>
      </c>
      <c r="D45" s="16">
        <v>34</v>
      </c>
      <c r="E45" s="15">
        <v>40</v>
      </c>
    </row>
    <row r="46" spans="1:5" x14ac:dyDescent="0.2">
      <c r="A46">
        <v>45</v>
      </c>
      <c r="B46" s="15">
        <v>12</v>
      </c>
      <c r="C46" s="16">
        <v>17</v>
      </c>
      <c r="D46" s="16">
        <v>34</v>
      </c>
      <c r="E46" s="15">
        <v>40</v>
      </c>
    </row>
    <row r="47" spans="1:5" x14ac:dyDescent="0.2">
      <c r="A47">
        <v>46</v>
      </c>
      <c r="B47" s="15">
        <v>12</v>
      </c>
      <c r="C47" s="16">
        <v>17</v>
      </c>
      <c r="D47" s="16">
        <v>34</v>
      </c>
      <c r="E47" s="15">
        <v>40</v>
      </c>
    </row>
    <row r="48" spans="1:5" x14ac:dyDescent="0.2">
      <c r="A48">
        <v>47</v>
      </c>
      <c r="B48" s="15">
        <v>12</v>
      </c>
      <c r="C48" s="16">
        <v>17</v>
      </c>
      <c r="D48" s="16">
        <v>34</v>
      </c>
      <c r="E48" s="15">
        <v>40</v>
      </c>
    </row>
    <row r="49" spans="1:5" x14ac:dyDescent="0.2">
      <c r="A49">
        <v>48</v>
      </c>
      <c r="B49" s="15">
        <v>12</v>
      </c>
      <c r="C49" s="16">
        <v>17</v>
      </c>
      <c r="D49" s="16">
        <v>34</v>
      </c>
      <c r="E49" s="15">
        <v>40</v>
      </c>
    </row>
    <row r="50" spans="1:5" x14ac:dyDescent="0.2">
      <c r="A50">
        <v>49</v>
      </c>
      <c r="B50" s="15">
        <v>12</v>
      </c>
      <c r="C50" s="16">
        <v>17</v>
      </c>
      <c r="D50" s="16">
        <v>34</v>
      </c>
      <c r="E50" s="15">
        <v>40</v>
      </c>
    </row>
    <row r="51" spans="1:5" x14ac:dyDescent="0.2">
      <c r="A51">
        <v>50</v>
      </c>
      <c r="B51" s="15">
        <v>12</v>
      </c>
      <c r="C51" s="16">
        <v>17</v>
      </c>
      <c r="D51" s="16">
        <v>34</v>
      </c>
      <c r="E51" s="15">
        <v>40</v>
      </c>
    </row>
    <row r="52" spans="1:5" x14ac:dyDescent="0.2">
      <c r="A52">
        <v>51</v>
      </c>
      <c r="B52" s="15">
        <v>12</v>
      </c>
      <c r="C52" s="16">
        <v>17</v>
      </c>
      <c r="D52" s="16">
        <v>34</v>
      </c>
      <c r="E52" s="15">
        <v>40</v>
      </c>
    </row>
    <row r="53" spans="1:5" x14ac:dyDescent="0.2">
      <c r="A53">
        <v>52</v>
      </c>
      <c r="B53" s="15">
        <v>12</v>
      </c>
      <c r="C53" s="16">
        <v>17</v>
      </c>
      <c r="D53" s="16">
        <v>34</v>
      </c>
      <c r="E53" s="15">
        <v>40</v>
      </c>
    </row>
    <row r="54" spans="1:5" x14ac:dyDescent="0.2">
      <c r="A54">
        <v>53</v>
      </c>
      <c r="B54" s="15">
        <v>12</v>
      </c>
      <c r="C54" s="16">
        <v>17</v>
      </c>
      <c r="D54" s="16">
        <v>34</v>
      </c>
      <c r="E54" s="15">
        <v>40</v>
      </c>
    </row>
    <row r="55" spans="1:5" x14ac:dyDescent="0.2">
      <c r="A55">
        <v>54</v>
      </c>
      <c r="B55" s="15">
        <v>12</v>
      </c>
      <c r="C55" s="16">
        <v>17</v>
      </c>
      <c r="D55" s="16">
        <v>34</v>
      </c>
      <c r="E55" s="15">
        <v>40</v>
      </c>
    </row>
    <row r="56" spans="1:5" x14ac:dyDescent="0.2">
      <c r="A56">
        <v>55</v>
      </c>
      <c r="B56" s="15">
        <v>12</v>
      </c>
      <c r="C56" s="16">
        <v>17</v>
      </c>
      <c r="D56" s="16">
        <v>34</v>
      </c>
      <c r="E56" s="15">
        <v>40</v>
      </c>
    </row>
    <row r="57" spans="1:5" x14ac:dyDescent="0.2">
      <c r="A57">
        <v>56</v>
      </c>
      <c r="B57" s="15">
        <v>12</v>
      </c>
      <c r="C57" s="16">
        <v>17</v>
      </c>
      <c r="D57" s="16">
        <v>34</v>
      </c>
      <c r="E57" s="15">
        <v>40</v>
      </c>
    </row>
    <row r="58" spans="1:5" x14ac:dyDescent="0.2">
      <c r="A58">
        <v>57</v>
      </c>
      <c r="B58" s="15">
        <v>12</v>
      </c>
      <c r="C58" s="16">
        <v>17</v>
      </c>
      <c r="D58" s="16">
        <v>34</v>
      </c>
      <c r="E58" s="15">
        <v>40</v>
      </c>
    </row>
    <row r="59" spans="1:5" x14ac:dyDescent="0.2">
      <c r="A59">
        <v>58</v>
      </c>
      <c r="B59" s="15">
        <v>12</v>
      </c>
      <c r="C59" s="16">
        <v>17</v>
      </c>
      <c r="D59" s="16">
        <v>34</v>
      </c>
      <c r="E59" s="15">
        <v>40</v>
      </c>
    </row>
    <row r="60" spans="1:5" x14ac:dyDescent="0.2">
      <c r="A60">
        <v>59</v>
      </c>
      <c r="B60" s="15">
        <v>12</v>
      </c>
      <c r="C60" s="16">
        <v>17</v>
      </c>
      <c r="D60" s="16">
        <v>34</v>
      </c>
      <c r="E60" s="15">
        <v>40</v>
      </c>
    </row>
    <row r="61" spans="1:5" x14ac:dyDescent="0.2">
      <c r="A61">
        <v>60</v>
      </c>
      <c r="B61" s="15">
        <v>12</v>
      </c>
      <c r="C61" s="16">
        <v>17</v>
      </c>
      <c r="D61" s="16">
        <v>34</v>
      </c>
      <c r="E61" s="15">
        <v>40</v>
      </c>
    </row>
    <row r="62" spans="1:5" x14ac:dyDescent="0.2">
      <c r="A62">
        <v>61</v>
      </c>
      <c r="B62" s="15">
        <v>12</v>
      </c>
      <c r="C62" s="16">
        <v>17</v>
      </c>
      <c r="D62" s="16">
        <v>34</v>
      </c>
      <c r="E62" s="15">
        <v>40</v>
      </c>
    </row>
    <row r="63" spans="1:5" x14ac:dyDescent="0.2">
      <c r="A63">
        <v>62</v>
      </c>
      <c r="B63" s="15">
        <v>12</v>
      </c>
      <c r="C63" s="16">
        <v>17</v>
      </c>
      <c r="D63" s="16">
        <v>34</v>
      </c>
      <c r="E63" s="15">
        <v>40</v>
      </c>
    </row>
    <row r="64" spans="1:5" x14ac:dyDescent="0.2">
      <c r="A64">
        <v>63</v>
      </c>
      <c r="B64" s="15">
        <v>12</v>
      </c>
      <c r="C64" s="16">
        <v>17</v>
      </c>
      <c r="D64" s="16">
        <v>34</v>
      </c>
      <c r="E64" s="15">
        <v>40</v>
      </c>
    </row>
    <row r="65" spans="1:5" x14ac:dyDescent="0.2">
      <c r="A65">
        <v>64</v>
      </c>
      <c r="B65" s="15">
        <v>12</v>
      </c>
      <c r="C65" s="16">
        <v>17</v>
      </c>
      <c r="D65" s="16">
        <v>34</v>
      </c>
      <c r="E65" s="15">
        <v>40</v>
      </c>
    </row>
    <row r="66" spans="1:5" x14ac:dyDescent="0.2">
      <c r="A66">
        <v>65</v>
      </c>
      <c r="B66" s="15">
        <v>12</v>
      </c>
      <c r="C66" s="16">
        <v>17</v>
      </c>
      <c r="D66" s="16">
        <v>34</v>
      </c>
      <c r="E66" s="15">
        <v>40</v>
      </c>
    </row>
    <row r="67" spans="1:5" x14ac:dyDescent="0.2">
      <c r="A67">
        <v>66</v>
      </c>
      <c r="B67" s="15">
        <v>12</v>
      </c>
      <c r="C67" s="16">
        <v>17</v>
      </c>
      <c r="D67" s="16">
        <v>34</v>
      </c>
      <c r="E67" s="15">
        <v>40</v>
      </c>
    </row>
    <row r="68" spans="1:5" x14ac:dyDescent="0.2">
      <c r="A68">
        <v>67</v>
      </c>
      <c r="B68" s="15">
        <v>12</v>
      </c>
      <c r="C68" s="16">
        <v>17</v>
      </c>
      <c r="D68" s="16">
        <v>34</v>
      </c>
      <c r="E68" s="15">
        <v>40</v>
      </c>
    </row>
    <row r="69" spans="1:5" x14ac:dyDescent="0.2">
      <c r="A69">
        <v>68</v>
      </c>
      <c r="B69" s="15">
        <v>12</v>
      </c>
      <c r="C69" s="16">
        <v>17</v>
      </c>
      <c r="D69" s="16">
        <v>34</v>
      </c>
      <c r="E69" s="15">
        <v>40</v>
      </c>
    </row>
    <row r="70" spans="1:5" x14ac:dyDescent="0.2">
      <c r="A70">
        <v>69</v>
      </c>
      <c r="B70" s="15">
        <v>12</v>
      </c>
      <c r="C70" s="16">
        <v>17</v>
      </c>
      <c r="D70" s="16">
        <v>34</v>
      </c>
      <c r="E70" s="15">
        <v>40</v>
      </c>
    </row>
    <row r="71" spans="1:5" x14ac:dyDescent="0.2">
      <c r="A71">
        <v>70</v>
      </c>
      <c r="B71" s="15">
        <v>12</v>
      </c>
      <c r="C71" s="16">
        <v>17</v>
      </c>
      <c r="D71" s="16">
        <v>34</v>
      </c>
      <c r="E71" s="15">
        <v>40</v>
      </c>
    </row>
    <row r="72" spans="1:5" x14ac:dyDescent="0.2">
      <c r="A72">
        <v>71</v>
      </c>
      <c r="B72" s="15">
        <v>12</v>
      </c>
      <c r="C72" s="16">
        <v>17</v>
      </c>
      <c r="D72" s="16">
        <v>34</v>
      </c>
      <c r="E72" s="15">
        <v>40</v>
      </c>
    </row>
    <row r="73" spans="1:5" x14ac:dyDescent="0.2">
      <c r="A73">
        <v>72</v>
      </c>
      <c r="B73" s="15">
        <v>12</v>
      </c>
      <c r="C73" s="16">
        <v>17</v>
      </c>
      <c r="D73" s="16">
        <v>34</v>
      </c>
      <c r="E73" s="15">
        <v>40</v>
      </c>
    </row>
    <row r="74" spans="1:5" x14ac:dyDescent="0.2">
      <c r="A74">
        <v>73</v>
      </c>
      <c r="B74" s="15">
        <v>12</v>
      </c>
      <c r="C74" s="16">
        <v>17</v>
      </c>
      <c r="D74" s="16">
        <v>34</v>
      </c>
      <c r="E74" s="15">
        <v>40</v>
      </c>
    </row>
    <row r="75" spans="1:5" x14ac:dyDescent="0.2">
      <c r="A75">
        <v>74</v>
      </c>
      <c r="B75" s="15">
        <v>12</v>
      </c>
      <c r="C75" s="16">
        <v>17</v>
      </c>
      <c r="D75" s="16">
        <v>34</v>
      </c>
      <c r="E75" s="15">
        <v>40</v>
      </c>
    </row>
    <row r="76" spans="1:5" x14ac:dyDescent="0.2">
      <c r="A76">
        <v>75</v>
      </c>
      <c r="B76" s="15">
        <v>12</v>
      </c>
      <c r="C76" s="16">
        <v>17</v>
      </c>
      <c r="D76" s="16">
        <v>34</v>
      </c>
      <c r="E76" s="15">
        <v>40</v>
      </c>
    </row>
    <row r="77" spans="1:5" x14ac:dyDescent="0.2">
      <c r="A77">
        <v>76</v>
      </c>
      <c r="B77" s="15">
        <v>12</v>
      </c>
      <c r="C77" s="16">
        <v>17</v>
      </c>
      <c r="D77" s="16">
        <v>34</v>
      </c>
      <c r="E77" s="15">
        <v>40</v>
      </c>
    </row>
    <row r="78" spans="1:5" x14ac:dyDescent="0.2">
      <c r="A78">
        <v>77</v>
      </c>
      <c r="B78" s="15">
        <v>12</v>
      </c>
      <c r="C78" s="16">
        <v>17</v>
      </c>
      <c r="D78" s="16">
        <v>34</v>
      </c>
      <c r="E78" s="15">
        <v>40</v>
      </c>
    </row>
    <row r="79" spans="1:5" x14ac:dyDescent="0.2">
      <c r="A79">
        <v>78</v>
      </c>
      <c r="B79" s="15">
        <v>12</v>
      </c>
      <c r="C79" s="16">
        <v>17</v>
      </c>
      <c r="D79" s="16">
        <v>34</v>
      </c>
      <c r="E79" s="15">
        <v>40</v>
      </c>
    </row>
    <row r="80" spans="1:5" x14ac:dyDescent="0.2">
      <c r="A80">
        <v>79</v>
      </c>
      <c r="B80" s="15">
        <v>12</v>
      </c>
      <c r="C80" s="16">
        <v>17</v>
      </c>
      <c r="D80" s="16">
        <v>34</v>
      </c>
      <c r="E80" s="15">
        <v>40</v>
      </c>
    </row>
    <row r="81" spans="1:5" x14ac:dyDescent="0.2">
      <c r="A81">
        <v>80</v>
      </c>
      <c r="B81" s="15">
        <v>12</v>
      </c>
      <c r="C81" s="16">
        <v>17</v>
      </c>
      <c r="D81" s="16">
        <v>34</v>
      </c>
      <c r="E81" s="15">
        <v>40</v>
      </c>
    </row>
    <row r="82" spans="1:5" x14ac:dyDescent="0.2">
      <c r="A82">
        <v>81</v>
      </c>
      <c r="B82" s="15">
        <v>12</v>
      </c>
      <c r="C82" s="16">
        <v>17</v>
      </c>
      <c r="D82" s="16">
        <v>34</v>
      </c>
      <c r="E82" s="15">
        <v>40</v>
      </c>
    </row>
    <row r="83" spans="1:5" x14ac:dyDescent="0.2">
      <c r="A83">
        <v>82</v>
      </c>
      <c r="B83" s="15">
        <v>12</v>
      </c>
      <c r="C83" s="16">
        <v>17</v>
      </c>
      <c r="D83" s="16">
        <v>34</v>
      </c>
      <c r="E83" s="15">
        <v>40</v>
      </c>
    </row>
    <row r="84" spans="1:5" x14ac:dyDescent="0.2">
      <c r="A84">
        <v>83</v>
      </c>
      <c r="B84" s="15">
        <v>12</v>
      </c>
      <c r="C84" s="16">
        <v>17</v>
      </c>
      <c r="D84" s="16">
        <v>34</v>
      </c>
      <c r="E84" s="15">
        <v>40</v>
      </c>
    </row>
    <row r="85" spans="1:5" x14ac:dyDescent="0.2">
      <c r="A85">
        <v>84</v>
      </c>
      <c r="B85" s="15">
        <v>12</v>
      </c>
      <c r="C85" s="16">
        <v>17</v>
      </c>
      <c r="D85" s="16">
        <v>34</v>
      </c>
      <c r="E85" s="15">
        <v>40</v>
      </c>
    </row>
    <row r="86" spans="1:5" x14ac:dyDescent="0.2">
      <c r="A86">
        <v>85</v>
      </c>
      <c r="B86" s="15">
        <v>12</v>
      </c>
      <c r="C86" s="16">
        <v>17</v>
      </c>
      <c r="D86" s="16">
        <v>34</v>
      </c>
      <c r="E86" s="15">
        <v>40</v>
      </c>
    </row>
    <row r="87" spans="1:5" x14ac:dyDescent="0.2">
      <c r="A87">
        <v>86</v>
      </c>
      <c r="B87" s="15">
        <v>12</v>
      </c>
      <c r="C87" s="16">
        <v>17</v>
      </c>
      <c r="D87" s="16">
        <v>34</v>
      </c>
      <c r="E87" s="15">
        <v>40</v>
      </c>
    </row>
    <row r="88" spans="1:5" x14ac:dyDescent="0.2">
      <c r="A88">
        <v>87</v>
      </c>
      <c r="B88" s="15">
        <v>12</v>
      </c>
      <c r="C88" s="16">
        <v>17</v>
      </c>
      <c r="D88" s="16">
        <v>34</v>
      </c>
      <c r="E88" s="15">
        <v>40</v>
      </c>
    </row>
    <row r="89" spans="1:5" x14ac:dyDescent="0.2">
      <c r="A89">
        <v>88</v>
      </c>
      <c r="B89" s="15">
        <v>12</v>
      </c>
      <c r="C89" s="16">
        <v>17</v>
      </c>
      <c r="D89" s="16">
        <v>34</v>
      </c>
      <c r="E89" s="15">
        <v>40</v>
      </c>
    </row>
    <row r="90" spans="1:5" x14ac:dyDescent="0.2">
      <c r="A90">
        <v>89</v>
      </c>
      <c r="B90" s="15">
        <v>12</v>
      </c>
      <c r="C90" s="16">
        <v>17</v>
      </c>
      <c r="D90" s="16">
        <v>34</v>
      </c>
      <c r="E90" s="15">
        <v>40</v>
      </c>
    </row>
    <row r="91" spans="1:5" x14ac:dyDescent="0.2">
      <c r="A91">
        <v>90</v>
      </c>
      <c r="B91" s="15">
        <v>12</v>
      </c>
      <c r="C91" s="16">
        <v>17</v>
      </c>
      <c r="D91" s="16">
        <v>34</v>
      </c>
      <c r="E91" s="15">
        <v>40</v>
      </c>
    </row>
    <row r="92" spans="1:5" x14ac:dyDescent="0.2">
      <c r="A92">
        <v>91</v>
      </c>
      <c r="B92" s="15">
        <v>12</v>
      </c>
      <c r="C92" s="16">
        <v>17</v>
      </c>
      <c r="D92" s="16">
        <v>34</v>
      </c>
      <c r="E92" s="15">
        <v>40</v>
      </c>
    </row>
    <row r="93" spans="1:5" x14ac:dyDescent="0.2">
      <c r="A93">
        <v>92</v>
      </c>
      <c r="B93" s="15">
        <v>12</v>
      </c>
      <c r="C93" s="16">
        <v>17</v>
      </c>
      <c r="D93" s="16">
        <v>34</v>
      </c>
      <c r="E93" s="15">
        <v>40</v>
      </c>
    </row>
    <row r="94" spans="1:5" x14ac:dyDescent="0.2">
      <c r="A94">
        <v>93</v>
      </c>
      <c r="B94" s="15">
        <v>12</v>
      </c>
      <c r="C94" s="16">
        <v>17</v>
      </c>
      <c r="D94" s="16">
        <v>34</v>
      </c>
      <c r="E94" s="15">
        <v>40</v>
      </c>
    </row>
    <row r="95" spans="1:5" x14ac:dyDescent="0.2">
      <c r="A95">
        <v>94</v>
      </c>
      <c r="B95" s="15">
        <v>12</v>
      </c>
      <c r="C95" s="16">
        <v>17</v>
      </c>
      <c r="D95" s="16">
        <v>34</v>
      </c>
      <c r="E95" s="15">
        <v>40</v>
      </c>
    </row>
    <row r="96" spans="1:5" x14ac:dyDescent="0.2">
      <c r="A96">
        <v>95</v>
      </c>
      <c r="B96" s="15">
        <v>12</v>
      </c>
      <c r="C96" s="16">
        <v>17</v>
      </c>
      <c r="D96" s="16">
        <v>34</v>
      </c>
      <c r="E96" s="15">
        <v>40</v>
      </c>
    </row>
    <row r="97" spans="1:5" x14ac:dyDescent="0.2">
      <c r="A97">
        <v>96</v>
      </c>
      <c r="B97" s="15">
        <v>12</v>
      </c>
      <c r="C97" s="16">
        <v>17</v>
      </c>
      <c r="D97" s="16">
        <v>34</v>
      </c>
      <c r="E97" s="15">
        <v>40</v>
      </c>
    </row>
    <row r="98" spans="1:5" x14ac:dyDescent="0.2">
      <c r="A98">
        <v>97</v>
      </c>
      <c r="B98" s="15">
        <v>12</v>
      </c>
      <c r="C98" s="16">
        <v>17</v>
      </c>
      <c r="D98" s="16">
        <v>34</v>
      </c>
      <c r="E98" s="15">
        <v>40</v>
      </c>
    </row>
    <row r="99" spans="1:5" x14ac:dyDescent="0.2">
      <c r="A99">
        <v>98</v>
      </c>
      <c r="B99" s="15">
        <v>12</v>
      </c>
      <c r="C99" s="16">
        <v>17</v>
      </c>
      <c r="D99" s="16">
        <v>34</v>
      </c>
      <c r="E99" s="15">
        <v>40</v>
      </c>
    </row>
    <row r="100" spans="1:5" x14ac:dyDescent="0.2">
      <c r="A100">
        <v>99</v>
      </c>
      <c r="B100" s="15">
        <v>12</v>
      </c>
      <c r="C100" s="16">
        <v>17</v>
      </c>
      <c r="D100" s="16">
        <v>34</v>
      </c>
      <c r="E100" s="15">
        <v>40</v>
      </c>
    </row>
    <row r="101" spans="1:5" x14ac:dyDescent="0.2">
      <c r="A101">
        <v>100</v>
      </c>
      <c r="B101" s="15">
        <v>12</v>
      </c>
      <c r="C101" s="16">
        <v>17</v>
      </c>
      <c r="D101" s="16">
        <v>34</v>
      </c>
      <c r="E101" s="15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3</vt:i4>
      </vt:variant>
    </vt:vector>
  </HeadingPairs>
  <TitlesOfParts>
    <vt:vector size="12" baseType="lpstr">
      <vt:lpstr>line</vt:lpstr>
      <vt:lpstr>national_data</vt:lpstr>
      <vt:lpstr>penetration</vt:lpstr>
      <vt:lpstr>dem</vt:lpstr>
      <vt:lpstr>res</vt:lpstr>
      <vt:lpstr>dg</vt:lpstr>
      <vt:lpstr>cs</vt:lpstr>
      <vt:lpstr>ev</vt:lpstr>
      <vt:lpstr>travel</vt:lpstr>
      <vt:lpstr>bG</vt:lpstr>
      <vt:lpstr>Pmax</vt:lpstr>
      <vt:lpstr>Top_p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2023-04-05T16:49:39Z</dcterms:modified>
</cp:coreProperties>
</file>