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Projects\nature_communication-main\scaling\Data\SOEC\"/>
    </mc:Choice>
  </mc:AlternateContent>
  <xr:revisionPtr revIDLastSave="0" documentId="13_ncr:1_{7D003C62-42B5-4E04-A98C-11FCCB1260D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1" l="1"/>
  <c r="V5" i="1"/>
  <c r="K5" i="1" s="1"/>
  <c r="T5" i="1"/>
  <c r="AA4" i="1"/>
  <c r="V4" i="1"/>
  <c r="U4" i="1"/>
  <c r="K4" i="1" s="1"/>
  <c r="T4" i="1"/>
  <c r="K10" i="1"/>
  <c r="K11" i="1"/>
  <c r="K12" i="1"/>
  <c r="K13" i="1"/>
  <c r="K14" i="1"/>
  <c r="K15" i="1"/>
  <c r="K16" i="1"/>
  <c r="K6" i="1"/>
  <c r="K7" i="1"/>
  <c r="K8" i="1"/>
  <c r="K9" i="1"/>
  <c r="K3" i="1"/>
  <c r="S16" i="1"/>
  <c r="Q16" i="1"/>
  <c r="P16" i="1"/>
  <c r="S15" i="1"/>
  <c r="Q15" i="1"/>
  <c r="P15" i="1"/>
  <c r="S14" i="1"/>
  <c r="Q14" i="1"/>
  <c r="P14" i="1"/>
  <c r="S13" i="1"/>
  <c r="Q13" i="1"/>
  <c r="P13" i="1"/>
  <c r="S12" i="1"/>
  <c r="Q12" i="1"/>
  <c r="P12" i="1"/>
  <c r="S11" i="1"/>
  <c r="Q11" i="1"/>
  <c r="P11" i="1"/>
  <c r="S10" i="1"/>
  <c r="Q10" i="1"/>
  <c r="P10" i="1"/>
  <c r="S9" i="1"/>
  <c r="Q9" i="1"/>
  <c r="P9" i="1"/>
  <c r="S8" i="1"/>
  <c r="Q8" i="1"/>
  <c r="P8" i="1"/>
  <c r="S7" i="1"/>
  <c r="Q7" i="1"/>
  <c r="P7" i="1"/>
  <c r="S6" i="1"/>
  <c r="Q6" i="1"/>
  <c r="P6" i="1"/>
  <c r="S5" i="1"/>
  <c r="Q5" i="1"/>
  <c r="P5" i="1"/>
  <c r="S4" i="1"/>
  <c r="Q4" i="1"/>
  <c r="P4" i="1"/>
  <c r="S3" i="1"/>
  <c r="Q3" i="1"/>
  <c r="P3" i="1"/>
  <c r="S2" i="1"/>
  <c r="Q2" i="1"/>
  <c r="P2" i="1"/>
</calcChain>
</file>

<file path=xl/sharedStrings.xml><?xml version="1.0" encoding="utf-8"?>
<sst xmlns="http://schemas.openxmlformats.org/spreadsheetml/2006/main" count="91" uniqueCount="67">
  <si>
    <t>Process flow</t>
  </si>
  <si>
    <t>Equipment</t>
  </si>
  <si>
    <t>Section</t>
  </si>
  <si>
    <t>Type</t>
  </si>
  <si>
    <t>Nominal throughput(unit/hour)</t>
  </si>
  <si>
    <t>CAPEX($)</t>
  </si>
  <si>
    <t>lifetime(year)</t>
  </si>
  <si>
    <t>m</t>
  </si>
  <si>
    <t>b</t>
  </si>
  <si>
    <t>Gross area(m2)</t>
  </si>
  <si>
    <t>Weight(kg)</t>
  </si>
  <si>
    <t>Power(kW)</t>
  </si>
  <si>
    <t>Availability</t>
  </si>
  <si>
    <t>Performance</t>
  </si>
  <si>
    <t>Yields</t>
  </si>
  <si>
    <t>Yields section</t>
  </si>
  <si>
    <t>Real throughput(unit/hour)</t>
  </si>
  <si>
    <t>Workers</t>
  </si>
  <si>
    <t>Managers</t>
  </si>
  <si>
    <t>steel</t>
  </si>
  <si>
    <t>aluminium</t>
  </si>
  <si>
    <t>copper</t>
  </si>
  <si>
    <t>aluminium silicate</t>
  </si>
  <si>
    <t>rubber</t>
  </si>
  <si>
    <t>plastic</t>
  </si>
  <si>
    <t>silicon carbide</t>
  </si>
  <si>
    <t>ceramic</t>
  </si>
  <si>
    <t>titanium</t>
  </si>
  <si>
    <t>Tape_Casting_Semi</t>
  </si>
  <si>
    <t>Tape casting</t>
  </si>
  <si>
    <t>EEA</t>
  </si>
  <si>
    <t>Solid.Fluid</t>
  </si>
  <si>
    <t>Cutting</t>
  </si>
  <si>
    <t xml:space="preserve">Cutting </t>
  </si>
  <si>
    <t>Solid</t>
  </si>
  <si>
    <t>Screen_Printer_Semi</t>
  </si>
  <si>
    <t>Screen pinter</t>
  </si>
  <si>
    <t>Reflow_Oven_Semi</t>
  </si>
  <si>
    <t>Reflow oven</t>
  </si>
  <si>
    <t>PCB_Conveyer</t>
  </si>
  <si>
    <t>PCB conveyer</t>
  </si>
  <si>
    <t>PCB_Loader</t>
  </si>
  <si>
    <t>PCB loader</t>
  </si>
  <si>
    <t>Kiln_Semi</t>
  </si>
  <si>
    <t>Kiln</t>
  </si>
  <si>
    <t>Stamper_Semi</t>
  </si>
  <si>
    <t>Stamper</t>
  </si>
  <si>
    <t>Interconnect</t>
  </si>
  <si>
    <t>Pick_Place_Robot</t>
  </si>
  <si>
    <t>Pick robot</t>
  </si>
  <si>
    <t>Dryer_Semi</t>
  </si>
  <si>
    <t>dryer</t>
  </si>
  <si>
    <t>PVD_Semi</t>
  </si>
  <si>
    <t>PVD</t>
  </si>
  <si>
    <t>Inspection</t>
  </si>
  <si>
    <t>Inspection line</t>
  </si>
  <si>
    <t>Annealing_Semi</t>
  </si>
  <si>
    <t>Annuealing line</t>
  </si>
  <si>
    <t>Glass Seal</t>
  </si>
  <si>
    <t>Assembly_Semi</t>
  </si>
  <si>
    <t>assembly line</t>
  </si>
  <si>
    <t>Assembly</t>
  </si>
  <si>
    <t>Test_Semi</t>
  </si>
  <si>
    <t>Testing line</t>
  </si>
  <si>
    <t>zinconia</t>
  </si>
  <si>
    <t>tungsten carbide</t>
  </si>
  <si>
    <t>glass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</si>
</sst>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.000"/>
    <numFmt numFmtId="177" formatCode="#,##0.000000"/>
    <numFmt numFmtId="178" formatCode="#,##0.00000"/>
    <numFmt numFmtId="179" formatCode="#,##0.00%"/>
    <numFmt numFmtId="180" formatCode="#,##0.0%"/>
    <numFmt numFmtId="181" formatCode="#,##0.0000"/>
    <numFmt numFmtId="182" formatCode="#,##0.0"/>
    <numFmt numFmtId="183" formatCode="#,##0%"/>
  </numFmts>
  <fonts count="7">
    <font>
      <sz val="11"/>
      <color theme="1"/>
      <name val="宋体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Helvetica Neue"/>
      <family val="2"/>
    </font>
    <font>
      <sz val="11"/>
      <color rgb="FF000000"/>
      <name val="Helvetica"/>
      <family val="2"/>
    </font>
    <font>
      <sz val="10"/>
      <color rgb="FF000000"/>
      <name val="Helvetica Neue"/>
      <family val="2"/>
    </font>
    <font>
      <sz val="12"/>
      <color rgb="FF000000"/>
      <name val="Helvetica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1CBF4"/>
      </patternFill>
    </fill>
    <fill>
      <patternFill patternType="solid">
        <fgColor rgb="FFDCEAF7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76" fontId="1" fillId="2" borderId="2" xfId="0" applyNumberFormat="1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left"/>
    </xf>
    <xf numFmtId="177" fontId="1" fillId="2" borderId="2" xfId="0" applyNumberFormat="1" applyFont="1" applyFill="1" applyBorder="1" applyAlignment="1">
      <alignment horizontal="left"/>
    </xf>
    <xf numFmtId="178" fontId="1" fillId="2" borderId="2" xfId="0" applyNumberFormat="1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left"/>
    </xf>
    <xf numFmtId="179" fontId="1" fillId="2" borderId="1" xfId="0" applyNumberFormat="1" applyFont="1" applyFill="1" applyBorder="1" applyAlignment="1">
      <alignment horizontal="left"/>
    </xf>
    <xf numFmtId="180" fontId="1" fillId="2" borderId="2" xfId="0" applyNumberFormat="1" applyFont="1" applyFill="1" applyBorder="1" applyAlignment="1">
      <alignment horizontal="left"/>
    </xf>
    <xf numFmtId="180" fontId="1" fillId="2" borderId="3" xfId="0" applyNumberFormat="1" applyFont="1" applyFill="1" applyBorder="1" applyAlignment="1">
      <alignment horizontal="left"/>
    </xf>
    <xf numFmtId="181" fontId="1" fillId="2" borderId="3" xfId="0" applyNumberFormat="1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4" fontId="1" fillId="2" borderId="3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176" fontId="4" fillId="3" borderId="4" xfId="0" applyNumberFormat="1" applyFont="1" applyFill="1" applyBorder="1" applyAlignment="1">
      <alignment horizontal="right"/>
    </xf>
    <xf numFmtId="3" fontId="4" fillId="3" borderId="4" xfId="0" applyNumberFormat="1" applyFont="1" applyFill="1" applyBorder="1" applyAlignment="1">
      <alignment horizontal="right"/>
    </xf>
    <xf numFmtId="1" fontId="1" fillId="3" borderId="4" xfId="0" applyNumberFormat="1" applyFont="1" applyFill="1" applyBorder="1" applyAlignment="1">
      <alignment horizontal="left"/>
    </xf>
    <xf numFmtId="177" fontId="1" fillId="3" borderId="4" xfId="0" applyNumberFormat="1" applyFont="1" applyFill="1" applyBorder="1" applyAlignment="1">
      <alignment horizontal="left"/>
    </xf>
    <xf numFmtId="178" fontId="1" fillId="3" borderId="4" xfId="0" applyNumberFormat="1" applyFont="1" applyFill="1" applyBorder="1" applyAlignment="1">
      <alignment horizontal="left"/>
    </xf>
    <xf numFmtId="4" fontId="4" fillId="3" borderId="4" xfId="0" applyNumberFormat="1" applyFont="1" applyFill="1" applyBorder="1" applyAlignment="1">
      <alignment horizontal="right"/>
    </xf>
    <xf numFmtId="182" fontId="1" fillId="3" borderId="4" xfId="0" applyNumberFormat="1" applyFont="1" applyFill="1" applyBorder="1" applyAlignment="1">
      <alignment horizontal="left"/>
    </xf>
    <xf numFmtId="179" fontId="1" fillId="3" borderId="4" xfId="0" applyNumberFormat="1" applyFont="1" applyFill="1" applyBorder="1" applyAlignment="1">
      <alignment horizontal="left"/>
    </xf>
    <xf numFmtId="180" fontId="1" fillId="3" borderId="4" xfId="0" applyNumberFormat="1" applyFont="1" applyFill="1" applyBorder="1" applyAlignment="1">
      <alignment horizontal="left"/>
    </xf>
    <xf numFmtId="181" fontId="1" fillId="3" borderId="4" xfId="0" applyNumberFormat="1" applyFont="1" applyFill="1" applyBorder="1" applyAlignment="1">
      <alignment horizontal="left"/>
    </xf>
    <xf numFmtId="3" fontId="4" fillId="3" borderId="4" xfId="0" applyNumberFormat="1" applyFont="1" applyFill="1" applyBorder="1" applyAlignment="1">
      <alignment horizontal="left"/>
    </xf>
    <xf numFmtId="4" fontId="1" fillId="3" borderId="4" xfId="0" applyNumberFormat="1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1" fontId="1" fillId="4" borderId="5" xfId="0" applyNumberFormat="1" applyFont="1" applyFill="1" applyBorder="1" applyAlignment="1">
      <alignment horizontal="left"/>
    </xf>
    <xf numFmtId="177" fontId="1" fillId="4" borderId="5" xfId="0" applyNumberFormat="1" applyFont="1" applyFill="1" applyBorder="1" applyAlignment="1">
      <alignment horizontal="left"/>
    </xf>
    <xf numFmtId="178" fontId="1" fillId="4" borderId="5" xfId="0" applyNumberFormat="1" applyFont="1" applyFill="1" applyBorder="1" applyAlignment="1">
      <alignment horizontal="left"/>
    </xf>
    <xf numFmtId="182" fontId="1" fillId="4" borderId="5" xfId="0" applyNumberFormat="1" applyFont="1" applyFill="1" applyBorder="1" applyAlignment="1">
      <alignment horizontal="left"/>
    </xf>
    <xf numFmtId="179" fontId="1" fillId="4" borderId="5" xfId="0" applyNumberFormat="1" applyFont="1" applyFill="1" applyBorder="1" applyAlignment="1">
      <alignment horizontal="left"/>
    </xf>
    <xf numFmtId="180" fontId="1" fillId="0" borderId="6" xfId="0" applyNumberFormat="1" applyFont="1" applyBorder="1" applyAlignment="1">
      <alignment horizontal="right"/>
    </xf>
    <xf numFmtId="180" fontId="0" fillId="0" borderId="0" xfId="0" applyNumberFormat="1"/>
    <xf numFmtId="1" fontId="1" fillId="0" borderId="6" xfId="0" applyNumberFormat="1" applyFont="1" applyBorder="1" applyAlignment="1">
      <alignment horizontal="left"/>
    </xf>
    <xf numFmtId="176" fontId="1" fillId="4" borderId="5" xfId="0" applyNumberFormat="1" applyFont="1" applyFill="1" applyBorder="1" applyAlignment="1">
      <alignment horizontal="left"/>
    </xf>
    <xf numFmtId="177" fontId="1" fillId="0" borderId="6" xfId="0" applyNumberFormat="1" applyFont="1" applyBorder="1" applyAlignment="1">
      <alignment horizontal="right"/>
    </xf>
    <xf numFmtId="178" fontId="1" fillId="0" borderId="6" xfId="0" applyNumberFormat="1" applyFont="1" applyBorder="1" applyAlignment="1">
      <alignment horizontal="right"/>
    </xf>
    <xf numFmtId="182" fontId="1" fillId="0" borderId="6" xfId="0" applyNumberFormat="1" applyFont="1" applyBorder="1" applyAlignment="1">
      <alignment horizontal="right"/>
    </xf>
    <xf numFmtId="179" fontId="1" fillId="0" borderId="6" xfId="0" applyNumberFormat="1" applyFont="1" applyBorder="1" applyAlignment="1">
      <alignment horizontal="right"/>
    </xf>
    <xf numFmtId="3" fontId="1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/>
    </xf>
    <xf numFmtId="176" fontId="2" fillId="0" borderId="6" xfId="0" applyNumberFormat="1" applyFont="1" applyBorder="1" applyAlignment="1">
      <alignment horizontal="left"/>
    </xf>
    <xf numFmtId="3" fontId="2" fillId="0" borderId="6" xfId="0" applyNumberFormat="1" applyFont="1" applyBorder="1" applyAlignment="1">
      <alignment horizontal="left"/>
    </xf>
    <xf numFmtId="1" fontId="2" fillId="0" borderId="6" xfId="0" applyNumberFormat="1" applyFont="1" applyBorder="1" applyAlignment="1">
      <alignment horizontal="left"/>
    </xf>
    <xf numFmtId="177" fontId="2" fillId="0" borderId="6" xfId="0" applyNumberFormat="1" applyFont="1" applyBorder="1" applyAlignment="1">
      <alignment horizontal="left"/>
    </xf>
    <xf numFmtId="178" fontId="2" fillId="0" borderId="6" xfId="0" applyNumberFormat="1" applyFont="1" applyBorder="1" applyAlignment="1">
      <alignment horizontal="left"/>
    </xf>
    <xf numFmtId="4" fontId="2" fillId="0" borderId="6" xfId="0" applyNumberFormat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176" fontId="4" fillId="0" borderId="6" xfId="0" applyNumberFormat="1" applyFont="1" applyBorder="1" applyAlignment="1">
      <alignment horizontal="left"/>
    </xf>
    <xf numFmtId="3" fontId="4" fillId="0" borderId="6" xfId="0" applyNumberFormat="1" applyFont="1" applyBorder="1" applyAlignment="1">
      <alignment horizontal="left"/>
    </xf>
    <xf numFmtId="1" fontId="4" fillId="0" borderId="6" xfId="0" applyNumberFormat="1" applyFont="1" applyBorder="1" applyAlignment="1">
      <alignment horizontal="left"/>
    </xf>
    <xf numFmtId="177" fontId="4" fillId="0" borderId="6" xfId="0" applyNumberFormat="1" applyFont="1" applyBorder="1" applyAlignment="1">
      <alignment horizontal="left"/>
    </xf>
    <xf numFmtId="178" fontId="4" fillId="0" borderId="6" xfId="0" applyNumberFormat="1" applyFont="1" applyBorder="1" applyAlignment="1">
      <alignment horizontal="left"/>
    </xf>
    <xf numFmtId="4" fontId="4" fillId="0" borderId="6" xfId="0" applyNumberFormat="1" applyFont="1" applyBorder="1" applyAlignment="1">
      <alignment horizontal="left"/>
    </xf>
    <xf numFmtId="183" fontId="1" fillId="4" borderId="5" xfId="0" applyNumberFormat="1" applyFont="1" applyFill="1" applyBorder="1" applyAlignment="1">
      <alignment horizontal="right"/>
    </xf>
    <xf numFmtId="3" fontId="0" fillId="0" borderId="0" xfId="0" applyNumberFormat="1"/>
    <xf numFmtId="179" fontId="0" fillId="0" borderId="0" xfId="0" applyNumberFormat="1"/>
    <xf numFmtId="181" fontId="0" fillId="0" borderId="0" xfId="0" applyNumberFormat="1"/>
    <xf numFmtId="4" fontId="0" fillId="0" borderId="0" xfId="0" applyNumberFormat="1"/>
    <xf numFmtId="176" fontId="5" fillId="0" borderId="6" xfId="0" applyNumberFormat="1" applyFont="1" applyBorder="1" applyAlignment="1">
      <alignment horizontal="left"/>
    </xf>
    <xf numFmtId="176" fontId="0" fillId="0" borderId="0" xfId="0" applyNumberFormat="1"/>
    <xf numFmtId="1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E78"/>
  <sheetViews>
    <sheetView tabSelected="1" topLeftCell="C1" workbookViewId="0">
      <selection activeCell="K6" sqref="K6"/>
    </sheetView>
  </sheetViews>
  <sheetFormatPr defaultColWidth="8.875" defaultRowHeight="13.5"/>
  <cols>
    <col min="1" max="1" width="20.125" bestFit="1" customWidth="1"/>
    <col min="2" max="2" width="12.5" bestFit="1" customWidth="1"/>
    <col min="3" max="4" width="9.125" bestFit="1" customWidth="1"/>
    <col min="5" max="5" width="10.5" style="67" bestFit="1" customWidth="1"/>
    <col min="6" max="6" width="9" style="62" bestFit="1" customWidth="1"/>
    <col min="7" max="7" width="9" style="68" bestFit="1" customWidth="1"/>
    <col min="8" max="8" width="11" style="69" bestFit="1" customWidth="1"/>
    <col min="9" max="9" width="9.125" style="70" bestFit="1" customWidth="1"/>
    <col min="10" max="10" width="10" style="65" bestFit="1" customWidth="1"/>
    <col min="11" max="11" width="10.5" bestFit="1" customWidth="1"/>
    <col min="12" max="12" width="8.125" style="62" bestFit="1" customWidth="1"/>
    <col min="13" max="13" width="10" style="63" customWidth="1"/>
    <col min="14" max="14" width="8.375" style="39" bestFit="1" customWidth="1"/>
    <col min="15" max="15" width="7.625" style="39" bestFit="1" customWidth="1"/>
    <col min="16" max="16" width="14.375" style="39" bestFit="1" customWidth="1"/>
    <col min="17" max="17" width="11.125" style="64" bestFit="1" customWidth="1"/>
    <col min="18" max="18" width="11.125" style="62" bestFit="1" customWidth="1"/>
    <col min="19" max="19" width="11.125" style="65" bestFit="1" customWidth="1"/>
    <col min="20" max="27" width="11.125" bestFit="1" customWidth="1"/>
    <col min="28" max="28" width="16.5" customWidth="1"/>
    <col min="29" max="29" width="11.125" bestFit="1" customWidth="1"/>
    <col min="30" max="30" width="13.375" customWidth="1"/>
  </cols>
  <sheetData>
    <row r="1" spans="1:31" ht="18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2" t="s">
        <v>10</v>
      </c>
      <c r="L1" s="4" t="s">
        <v>11</v>
      </c>
      <c r="M1" s="9" t="s">
        <v>12</v>
      </c>
      <c r="N1" s="10" t="s">
        <v>13</v>
      </c>
      <c r="O1" s="11" t="s">
        <v>14</v>
      </c>
      <c r="P1" s="11" t="s">
        <v>15</v>
      </c>
      <c r="Q1" s="12" t="s">
        <v>16</v>
      </c>
      <c r="R1" s="13" t="s">
        <v>17</v>
      </c>
      <c r="S1" s="14" t="s">
        <v>18</v>
      </c>
      <c r="T1" s="1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27</v>
      </c>
      <c r="Z1" s="2" t="s">
        <v>26</v>
      </c>
      <c r="AA1" s="2" t="s">
        <v>24</v>
      </c>
      <c r="AB1" s="2" t="s">
        <v>25</v>
      </c>
      <c r="AC1" s="15" t="s">
        <v>64</v>
      </c>
      <c r="AD1" s="15" t="s">
        <v>65</v>
      </c>
      <c r="AE1" s="15" t="s">
        <v>66</v>
      </c>
    </row>
    <row r="2" spans="1:31" ht="18.75" customHeight="1">
      <c r="A2" s="16" t="s">
        <v>28</v>
      </c>
      <c r="B2" s="17" t="s">
        <v>29</v>
      </c>
      <c r="C2" s="18" t="s">
        <v>30</v>
      </c>
      <c r="D2" s="19" t="s">
        <v>31</v>
      </c>
      <c r="E2" s="20">
        <v>4.5128069999999992E-2</v>
      </c>
      <c r="F2" s="21">
        <v>160000</v>
      </c>
      <c r="G2" s="22">
        <v>20</v>
      </c>
      <c r="H2" s="23">
        <v>0.93503400000000003</v>
      </c>
      <c r="I2" s="24">
        <v>-9.6909999999999996E-2</v>
      </c>
      <c r="J2" s="25">
        <v>60.851500000000001</v>
      </c>
      <c r="K2" s="26">
        <v>0</v>
      </c>
      <c r="L2" s="21">
        <v>3</v>
      </c>
      <c r="M2" s="27">
        <v>0.86299999999999999</v>
      </c>
      <c r="N2" s="28">
        <v>0.999</v>
      </c>
      <c r="O2" s="28">
        <v>0.999</v>
      </c>
      <c r="P2" s="28">
        <f t="shared" ref="P2:P8" si="0">PRODUCT($O$2:$O$16)</f>
        <v>0.98510454636200206</v>
      </c>
      <c r="Q2" s="29">
        <f t="shared" ref="Q2:Q16" si="1">M2*N2*O2*E2</f>
        <v>3.8867672306704404E-2</v>
      </c>
      <c r="R2" s="30">
        <v>1</v>
      </c>
      <c r="S2" s="31">
        <f t="shared" ref="S2:S16" si="2">R2/10</f>
        <v>0.1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</row>
    <row r="3" spans="1:31" ht="18.75" customHeight="1">
      <c r="A3" s="16" t="s">
        <v>32</v>
      </c>
      <c r="B3" s="17" t="s">
        <v>33</v>
      </c>
      <c r="C3" s="18" t="s">
        <v>30</v>
      </c>
      <c r="D3" s="19" t="s">
        <v>34</v>
      </c>
      <c r="E3" s="20">
        <v>0.65068380000000003</v>
      </c>
      <c r="F3" s="21">
        <v>650000</v>
      </c>
      <c r="G3" s="22">
        <v>20</v>
      </c>
      <c r="H3" s="23">
        <v>0.93503400000000003</v>
      </c>
      <c r="I3" s="24">
        <v>-9.6909999999999996E-2</v>
      </c>
      <c r="J3" s="25">
        <v>20.531600000000001</v>
      </c>
      <c r="K3" s="26">
        <f>SUM(T3:AC3)</f>
        <v>945</v>
      </c>
      <c r="L3" s="21">
        <v>5</v>
      </c>
      <c r="M3" s="27">
        <v>0.86299999999999999</v>
      </c>
      <c r="N3" s="28">
        <v>0.999</v>
      </c>
      <c r="O3" s="28">
        <v>0.999</v>
      </c>
      <c r="P3" s="28">
        <f t="shared" si="0"/>
        <v>0.98510454636200206</v>
      </c>
      <c r="Q3" s="29">
        <f t="shared" si="1"/>
        <v>0.56041760070131941</v>
      </c>
      <c r="R3" s="30">
        <v>0</v>
      </c>
      <c r="S3" s="31">
        <f t="shared" si="2"/>
        <v>0</v>
      </c>
      <c r="T3" s="22">
        <v>500</v>
      </c>
      <c r="U3" s="22">
        <v>400</v>
      </c>
      <c r="V3" s="22">
        <v>45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</row>
    <row r="4" spans="1:31" ht="18.75" customHeight="1">
      <c r="A4" s="16" t="s">
        <v>35</v>
      </c>
      <c r="B4" s="17" t="s">
        <v>36</v>
      </c>
      <c r="C4" s="18" t="s">
        <v>30</v>
      </c>
      <c r="D4" s="19" t="s">
        <v>31</v>
      </c>
      <c r="E4" s="20">
        <v>0.10494899999999999</v>
      </c>
      <c r="F4" s="21">
        <v>60000</v>
      </c>
      <c r="G4" s="22">
        <v>20</v>
      </c>
      <c r="H4" s="23">
        <v>0.93503400000000003</v>
      </c>
      <c r="I4" s="24">
        <v>-9.6909999999999996E-2</v>
      </c>
      <c r="J4" s="25">
        <v>29.821899999999999</v>
      </c>
      <c r="K4" s="26">
        <f>SUM(T4:AC4)</f>
        <v>2640</v>
      </c>
      <c r="L4" s="21">
        <v>3</v>
      </c>
      <c r="M4" s="27">
        <v>0.86299999999999999</v>
      </c>
      <c r="N4" s="28">
        <v>0.999</v>
      </c>
      <c r="O4" s="28">
        <v>0.999</v>
      </c>
      <c r="P4" s="28">
        <f t="shared" si="0"/>
        <v>0.98510454636200206</v>
      </c>
      <c r="Q4" s="29">
        <f t="shared" si="1"/>
        <v>9.0389935596986992E-2</v>
      </c>
      <c r="R4" s="30">
        <v>0</v>
      </c>
      <c r="S4" s="31">
        <f t="shared" si="2"/>
        <v>0</v>
      </c>
      <c r="T4" s="22">
        <f>4*396</f>
        <v>1584</v>
      </c>
      <c r="U4" s="22">
        <f>4*132</f>
        <v>528</v>
      </c>
      <c r="V4" s="22">
        <f>4*66</f>
        <v>264</v>
      </c>
      <c r="W4" s="22">
        <v>0</v>
      </c>
      <c r="X4" s="22">
        <v>0</v>
      </c>
      <c r="Y4" s="22">
        <v>0</v>
      </c>
      <c r="Z4" s="22">
        <v>0</v>
      </c>
      <c r="AA4" s="22">
        <f>4*66</f>
        <v>264</v>
      </c>
      <c r="AB4" s="22">
        <v>0</v>
      </c>
      <c r="AC4" s="22">
        <v>0</v>
      </c>
      <c r="AD4" s="22">
        <v>0</v>
      </c>
      <c r="AE4" s="22">
        <v>0</v>
      </c>
    </row>
    <row r="5" spans="1:31" ht="18.75" customHeight="1">
      <c r="A5" s="16" t="s">
        <v>37</v>
      </c>
      <c r="B5" s="18" t="s">
        <v>38</v>
      </c>
      <c r="C5" s="18" t="s">
        <v>30</v>
      </c>
      <c r="D5" s="19" t="s">
        <v>34</v>
      </c>
      <c r="E5" s="20">
        <v>0.10494899999999999</v>
      </c>
      <c r="F5" s="21">
        <v>25000</v>
      </c>
      <c r="G5" s="22">
        <v>20</v>
      </c>
      <c r="H5" s="23">
        <v>0.93503400000000003</v>
      </c>
      <c r="I5" s="24">
        <v>-9.6909999999999996E-2</v>
      </c>
      <c r="J5" s="21">
        <v>6</v>
      </c>
      <c r="K5" s="26">
        <f>SUM(T5:AC5)</f>
        <v>12354</v>
      </c>
      <c r="L5" s="21">
        <v>15</v>
      </c>
      <c r="M5" s="27">
        <v>0.86299999999999999</v>
      </c>
      <c r="N5" s="28">
        <v>0.999</v>
      </c>
      <c r="O5" s="28">
        <v>0.999</v>
      </c>
      <c r="P5" s="28">
        <f t="shared" si="0"/>
        <v>0.98510454636200206</v>
      </c>
      <c r="Q5" s="29">
        <f t="shared" si="1"/>
        <v>9.0389935596986992E-2</v>
      </c>
      <c r="R5" s="30">
        <v>0</v>
      </c>
      <c r="S5" s="31">
        <f t="shared" si="2"/>
        <v>0</v>
      </c>
      <c r="T5" s="22">
        <f>7500+204.1</f>
        <v>7704.1</v>
      </c>
      <c r="U5" s="22">
        <f>1500+31.4</f>
        <v>1531.4</v>
      </c>
      <c r="V5" s="22">
        <f>1500+15.7</f>
        <v>1515.7</v>
      </c>
      <c r="W5" s="22">
        <v>1500</v>
      </c>
      <c r="X5" s="22">
        <v>40</v>
      </c>
      <c r="Y5" s="22">
        <v>0</v>
      </c>
      <c r="Z5" s="22">
        <v>0</v>
      </c>
      <c r="AA5" s="22">
        <v>0</v>
      </c>
      <c r="AB5" s="22">
        <v>62.8</v>
      </c>
      <c r="AC5" s="22">
        <v>0</v>
      </c>
      <c r="AD5" s="22">
        <v>0</v>
      </c>
      <c r="AE5" s="22">
        <v>0</v>
      </c>
    </row>
    <row r="6" spans="1:31" ht="18.75" customHeight="1">
      <c r="A6" s="16" t="s">
        <v>39</v>
      </c>
      <c r="B6" s="18" t="s">
        <v>40</v>
      </c>
      <c r="C6" s="18" t="s">
        <v>30</v>
      </c>
      <c r="D6" s="19" t="s">
        <v>34</v>
      </c>
      <c r="E6" s="20">
        <v>0.10494899999999999</v>
      </c>
      <c r="F6" s="21">
        <v>3595</v>
      </c>
      <c r="G6" s="22">
        <v>20</v>
      </c>
      <c r="H6" s="23">
        <v>0.93503400000000003</v>
      </c>
      <c r="I6" s="24">
        <v>-9.6909999999999996E-2</v>
      </c>
      <c r="J6" s="25">
        <v>2.4</v>
      </c>
      <c r="K6" s="26">
        <f t="shared" ref="K6:K7" si="3">SUM(T6:AC6)</f>
        <v>0</v>
      </c>
      <c r="L6" s="25">
        <v>0.1</v>
      </c>
      <c r="M6" s="27">
        <v>0.86299999999999999</v>
      </c>
      <c r="N6" s="28">
        <v>0.999</v>
      </c>
      <c r="O6" s="28">
        <v>0.999</v>
      </c>
      <c r="P6" s="28">
        <f t="shared" si="0"/>
        <v>0.98510454636200206</v>
      </c>
      <c r="Q6" s="29">
        <f t="shared" si="1"/>
        <v>9.0389935596986992E-2</v>
      </c>
      <c r="R6" s="30">
        <v>0</v>
      </c>
      <c r="S6" s="31">
        <f t="shared" si="2"/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</row>
    <row r="7" spans="1:31" ht="18.75" customHeight="1">
      <c r="A7" s="16" t="s">
        <v>41</v>
      </c>
      <c r="B7" s="18" t="s">
        <v>42</v>
      </c>
      <c r="C7" s="18" t="s">
        <v>30</v>
      </c>
      <c r="D7" s="19" t="s">
        <v>34</v>
      </c>
      <c r="E7" s="20">
        <v>0.10494899999999999</v>
      </c>
      <c r="F7" s="21">
        <v>10695</v>
      </c>
      <c r="G7" s="22">
        <v>20</v>
      </c>
      <c r="H7" s="23">
        <v>0.93503400000000003</v>
      </c>
      <c r="I7" s="24">
        <v>-9.6909999999999996E-2</v>
      </c>
      <c r="J7" s="25">
        <v>4.2</v>
      </c>
      <c r="K7" s="26">
        <f t="shared" si="3"/>
        <v>0</v>
      </c>
      <c r="L7" s="25">
        <v>0.3</v>
      </c>
      <c r="M7" s="27">
        <v>0.86299999999999999</v>
      </c>
      <c r="N7" s="28">
        <v>0.999</v>
      </c>
      <c r="O7" s="28">
        <v>0.999</v>
      </c>
      <c r="P7" s="28">
        <f t="shared" si="0"/>
        <v>0.98510454636200206</v>
      </c>
      <c r="Q7" s="29">
        <f t="shared" si="1"/>
        <v>9.0389935596986992E-2</v>
      </c>
      <c r="R7" s="30">
        <v>0</v>
      </c>
      <c r="S7" s="31">
        <f t="shared" si="2"/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</row>
    <row r="8" spans="1:31" ht="18.75" customHeight="1">
      <c r="A8" s="16" t="s">
        <v>43</v>
      </c>
      <c r="B8" s="18" t="s">
        <v>44</v>
      </c>
      <c r="C8" s="18" t="s">
        <v>30</v>
      </c>
      <c r="D8" s="19" t="s">
        <v>34</v>
      </c>
      <c r="E8" s="20">
        <v>1.7211635999999999E-2</v>
      </c>
      <c r="F8" s="21">
        <v>289109</v>
      </c>
      <c r="G8" s="22">
        <v>20</v>
      </c>
      <c r="H8" s="23">
        <v>0.93503400000000003</v>
      </c>
      <c r="I8" s="24">
        <v>-9.6909999999999996E-2</v>
      </c>
      <c r="J8" s="25">
        <v>57.785699999999999</v>
      </c>
      <c r="K8" s="26">
        <f>SUM(T8:AC8)</f>
        <v>314</v>
      </c>
      <c r="L8" s="21">
        <v>240</v>
      </c>
      <c r="M8" s="27">
        <v>0.86299999999999999</v>
      </c>
      <c r="N8" s="28">
        <v>0.999</v>
      </c>
      <c r="O8" s="28">
        <v>0.999</v>
      </c>
      <c r="P8" s="28">
        <f t="shared" si="0"/>
        <v>0.98510454636200206</v>
      </c>
      <c r="Q8" s="29">
        <f t="shared" si="1"/>
        <v>1.4823949437905867E-2</v>
      </c>
      <c r="R8" s="30">
        <v>1</v>
      </c>
      <c r="S8" s="31">
        <f t="shared" si="2"/>
        <v>0.1</v>
      </c>
      <c r="T8" s="22">
        <v>204.1</v>
      </c>
      <c r="U8" s="22">
        <v>31.4</v>
      </c>
      <c r="V8" s="22">
        <v>15.7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62.8</v>
      </c>
      <c r="AC8" s="22">
        <v>0</v>
      </c>
      <c r="AD8" s="22">
        <v>0</v>
      </c>
      <c r="AE8" s="22">
        <v>0</v>
      </c>
    </row>
    <row r="9" spans="1:31" ht="18.75" customHeight="1">
      <c r="A9" s="16" t="s">
        <v>45</v>
      </c>
      <c r="B9" s="18" t="s">
        <v>46</v>
      </c>
      <c r="C9" s="18" t="s">
        <v>47</v>
      </c>
      <c r="D9" s="19" t="s">
        <v>34</v>
      </c>
      <c r="E9" s="20">
        <v>0.12593879999999999</v>
      </c>
      <c r="F9" s="21">
        <v>480000</v>
      </c>
      <c r="G9" s="22">
        <v>20</v>
      </c>
      <c r="H9" s="23">
        <v>0.93503400000000003</v>
      </c>
      <c r="I9" s="24">
        <v>-9.6909999999999996E-2</v>
      </c>
      <c r="J9" s="25">
        <v>71.906999999999996</v>
      </c>
      <c r="K9" s="26">
        <f>SUM(T9:AC9)</f>
        <v>18000</v>
      </c>
      <c r="L9" s="21">
        <v>17</v>
      </c>
      <c r="M9" s="27">
        <v>0.86299999999999999</v>
      </c>
      <c r="N9" s="28">
        <v>0.999</v>
      </c>
      <c r="O9" s="28">
        <v>0.999</v>
      </c>
      <c r="P9" s="28">
        <f>PRODUCT($O$9:$O$16)</f>
        <v>0.9920279440699441</v>
      </c>
      <c r="Q9" s="29">
        <f t="shared" si="1"/>
        <v>0.10846792271638439</v>
      </c>
      <c r="R9" s="30">
        <v>1</v>
      </c>
      <c r="S9" s="31">
        <f t="shared" si="2"/>
        <v>0.1</v>
      </c>
      <c r="T9" s="22">
        <v>10800</v>
      </c>
      <c r="U9" s="22">
        <v>3600</v>
      </c>
      <c r="V9" s="22">
        <v>1800</v>
      </c>
      <c r="W9" s="22">
        <v>0</v>
      </c>
      <c r="X9" s="22">
        <v>1800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</row>
    <row r="10" spans="1:31" ht="18.75" customHeight="1">
      <c r="A10" s="16" t="s">
        <v>48</v>
      </c>
      <c r="B10" s="18" t="s">
        <v>49</v>
      </c>
      <c r="C10" s="18" t="s">
        <v>47</v>
      </c>
      <c r="D10" s="19" t="s">
        <v>34</v>
      </c>
      <c r="E10" s="20">
        <v>0.12593879999999999</v>
      </c>
      <c r="F10" s="21">
        <v>165000</v>
      </c>
      <c r="G10" s="22">
        <v>20</v>
      </c>
      <c r="H10" s="23">
        <v>0.93503400000000003</v>
      </c>
      <c r="I10" s="24">
        <v>-9.6909999999999996E-2</v>
      </c>
      <c r="J10" s="21">
        <v>0</v>
      </c>
      <c r="K10" s="26">
        <f t="shared" ref="K10:K16" si="4">SUM(T10:AC10)</f>
        <v>0</v>
      </c>
      <c r="L10" s="21">
        <v>2</v>
      </c>
      <c r="M10" s="27">
        <v>0.86299999999999999</v>
      </c>
      <c r="N10" s="28">
        <v>0.999</v>
      </c>
      <c r="O10" s="28">
        <v>0.999</v>
      </c>
      <c r="P10" s="28">
        <f>PRODUCT($O$9:$O$16)</f>
        <v>0.9920279440699441</v>
      </c>
      <c r="Q10" s="29">
        <f t="shared" si="1"/>
        <v>0.10846792271638439</v>
      </c>
      <c r="R10" s="30">
        <v>0</v>
      </c>
      <c r="S10" s="31">
        <f t="shared" si="2"/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</row>
    <row r="11" spans="1:31" ht="18.75" customHeight="1">
      <c r="A11" s="16" t="s">
        <v>50</v>
      </c>
      <c r="B11" s="18" t="s">
        <v>51</v>
      </c>
      <c r="C11" s="18" t="s">
        <v>47</v>
      </c>
      <c r="D11" s="19" t="s">
        <v>34</v>
      </c>
      <c r="E11" s="20">
        <v>0.12593879999999999</v>
      </c>
      <c r="F11" s="21">
        <v>500000</v>
      </c>
      <c r="G11" s="22">
        <v>20</v>
      </c>
      <c r="H11" s="23">
        <v>0.93503400000000003</v>
      </c>
      <c r="I11" s="24">
        <v>-9.6909999999999996E-2</v>
      </c>
      <c r="J11" s="21">
        <v>0</v>
      </c>
      <c r="K11" s="26">
        <f t="shared" si="4"/>
        <v>12040</v>
      </c>
      <c r="L11" s="21">
        <v>10</v>
      </c>
      <c r="M11" s="27">
        <v>0.86299999999999999</v>
      </c>
      <c r="N11" s="28">
        <v>0.999</v>
      </c>
      <c r="O11" s="28">
        <v>0.999</v>
      </c>
      <c r="P11" s="28">
        <f>PRODUCT($O$9:$O$16)</f>
        <v>0.9920279440699441</v>
      </c>
      <c r="Q11" s="29">
        <f t="shared" si="1"/>
        <v>0.10846792271638439</v>
      </c>
      <c r="R11" s="30">
        <v>0</v>
      </c>
      <c r="S11" s="31">
        <f t="shared" si="2"/>
        <v>0</v>
      </c>
      <c r="T11" s="22">
        <v>7500</v>
      </c>
      <c r="U11" s="22">
        <v>1500</v>
      </c>
      <c r="V11" s="22">
        <v>1500</v>
      </c>
      <c r="W11" s="22">
        <v>1500</v>
      </c>
      <c r="X11" s="22">
        <v>40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</row>
    <row r="12" spans="1:31" ht="18.75" customHeight="1">
      <c r="A12" s="16" t="s">
        <v>52</v>
      </c>
      <c r="B12" s="18" t="s">
        <v>53</v>
      </c>
      <c r="C12" s="18" t="s">
        <v>47</v>
      </c>
      <c r="D12" s="19" t="s">
        <v>34</v>
      </c>
      <c r="E12" s="20">
        <v>0.12593879999999999</v>
      </c>
      <c r="F12" s="21">
        <v>1920000</v>
      </c>
      <c r="G12" s="22">
        <v>20</v>
      </c>
      <c r="H12" s="23">
        <v>0.93503400000000003</v>
      </c>
      <c r="I12" s="24">
        <v>-9.6909999999999996E-2</v>
      </c>
      <c r="J12" s="21">
        <v>0</v>
      </c>
      <c r="K12" s="26">
        <f t="shared" si="4"/>
        <v>1200</v>
      </c>
      <c r="L12" s="21">
        <v>504</v>
      </c>
      <c r="M12" s="27">
        <v>0.86299999999999999</v>
      </c>
      <c r="N12" s="28">
        <v>0.999</v>
      </c>
      <c r="O12" s="28">
        <v>0.999</v>
      </c>
      <c r="P12" s="28">
        <f>PRODUCT($O$9:$O$16)</f>
        <v>0.9920279440699441</v>
      </c>
      <c r="Q12" s="29">
        <f t="shared" si="1"/>
        <v>0.10846792271638439</v>
      </c>
      <c r="R12" s="30">
        <v>0</v>
      </c>
      <c r="S12" s="31">
        <f t="shared" si="2"/>
        <v>0</v>
      </c>
      <c r="T12" s="22">
        <v>480</v>
      </c>
      <c r="U12" s="22">
        <v>240</v>
      </c>
      <c r="V12" s="22">
        <v>120</v>
      </c>
      <c r="W12" s="22">
        <v>0</v>
      </c>
      <c r="X12" s="22">
        <v>0</v>
      </c>
      <c r="Y12" s="22">
        <v>120</v>
      </c>
      <c r="Z12" s="22">
        <v>120</v>
      </c>
      <c r="AA12" s="22">
        <v>120</v>
      </c>
      <c r="AB12" s="22">
        <v>0</v>
      </c>
      <c r="AC12" s="22">
        <v>0</v>
      </c>
      <c r="AD12" s="22">
        <v>0</v>
      </c>
      <c r="AE12" s="22">
        <v>0</v>
      </c>
    </row>
    <row r="13" spans="1:31" ht="18.75" customHeight="1">
      <c r="A13" s="16" t="s">
        <v>54</v>
      </c>
      <c r="B13" s="18" t="s">
        <v>55</v>
      </c>
      <c r="C13" s="18" t="s">
        <v>47</v>
      </c>
      <c r="D13" s="19" t="s">
        <v>34</v>
      </c>
      <c r="E13" s="20">
        <v>0.12593879999999999</v>
      </c>
      <c r="F13" s="21">
        <v>250000</v>
      </c>
      <c r="G13" s="22">
        <v>20</v>
      </c>
      <c r="H13" s="23">
        <v>0.93503400000000003</v>
      </c>
      <c r="I13" s="24">
        <v>-9.6909999999999996E-2</v>
      </c>
      <c r="J13" s="21">
        <v>0</v>
      </c>
      <c r="K13" s="26">
        <f t="shared" si="4"/>
        <v>0</v>
      </c>
      <c r="L13" s="21">
        <v>10</v>
      </c>
      <c r="M13" s="27">
        <v>0.86299999999999999</v>
      </c>
      <c r="N13" s="28">
        <v>0.999</v>
      </c>
      <c r="O13" s="28">
        <v>0.999</v>
      </c>
      <c r="P13" s="28">
        <f>PRODUCT($O$13:$O$16)</f>
        <v>0.99600599600100004</v>
      </c>
      <c r="Q13" s="29">
        <f t="shared" si="1"/>
        <v>0.10846792271638439</v>
      </c>
      <c r="R13" s="30">
        <v>0</v>
      </c>
      <c r="S13" s="31">
        <f t="shared" si="2"/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</row>
    <row r="14" spans="1:31" ht="18.75" customHeight="1">
      <c r="A14" s="16" t="s">
        <v>56</v>
      </c>
      <c r="B14" s="18" t="s">
        <v>57</v>
      </c>
      <c r="C14" s="18" t="s">
        <v>58</v>
      </c>
      <c r="D14" s="19" t="s">
        <v>34</v>
      </c>
      <c r="E14" s="20">
        <v>1.3496441399999996E-2</v>
      </c>
      <c r="F14" s="21">
        <v>1200000</v>
      </c>
      <c r="G14" s="22">
        <v>20</v>
      </c>
      <c r="H14" s="23">
        <v>0.93503400000000003</v>
      </c>
      <c r="I14" s="24">
        <v>-9.6909999999999996E-2</v>
      </c>
      <c r="J14" s="25">
        <v>36.6967</v>
      </c>
      <c r="K14" s="26">
        <f t="shared" si="4"/>
        <v>314</v>
      </c>
      <c r="L14" s="21">
        <v>67</v>
      </c>
      <c r="M14" s="27">
        <v>0.86299999999999999</v>
      </c>
      <c r="N14" s="28">
        <v>0.999</v>
      </c>
      <c r="O14" s="28">
        <v>0.999</v>
      </c>
      <c r="P14" s="28">
        <f>PRODUCT($O$13:$O$16)</f>
        <v>0.99600599600100004</v>
      </c>
      <c r="Q14" s="29">
        <f t="shared" si="1"/>
        <v>1.1624145717772524E-2</v>
      </c>
      <c r="R14" s="30">
        <v>1</v>
      </c>
      <c r="S14" s="31">
        <f t="shared" si="2"/>
        <v>0.1</v>
      </c>
      <c r="T14" s="22">
        <v>204.1</v>
      </c>
      <c r="U14" s="22">
        <v>31.4</v>
      </c>
      <c r="V14" s="22">
        <v>15.7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62.8</v>
      </c>
      <c r="AC14" s="22">
        <v>0</v>
      </c>
      <c r="AD14" s="22">
        <v>0</v>
      </c>
      <c r="AE14" s="22">
        <v>0</v>
      </c>
    </row>
    <row r="15" spans="1:31" ht="18.75" customHeight="1">
      <c r="A15" s="16" t="s">
        <v>59</v>
      </c>
      <c r="B15" s="18" t="s">
        <v>60</v>
      </c>
      <c r="C15" s="18" t="s">
        <v>61</v>
      </c>
      <c r="D15" s="19" t="s">
        <v>34</v>
      </c>
      <c r="E15" s="20">
        <v>5.8351644</v>
      </c>
      <c r="F15" s="21">
        <v>400000</v>
      </c>
      <c r="G15" s="22">
        <v>20</v>
      </c>
      <c r="H15" s="23">
        <v>0.93503400000000003</v>
      </c>
      <c r="I15" s="24">
        <v>-9.6909999999999996E-2</v>
      </c>
      <c r="J15" s="25">
        <v>94.761099999999999</v>
      </c>
      <c r="K15" s="26">
        <f t="shared" si="4"/>
        <v>2540</v>
      </c>
      <c r="L15" s="21">
        <v>34</v>
      </c>
      <c r="M15" s="27">
        <v>0.86299999999999999</v>
      </c>
      <c r="N15" s="28">
        <v>0.999</v>
      </c>
      <c r="O15" s="28">
        <v>0.999</v>
      </c>
      <c r="P15" s="28">
        <f>PRODUCT($O$15:$O$16)</f>
        <v>0.99800100000000003</v>
      </c>
      <c r="Q15" s="29">
        <f t="shared" si="1"/>
        <v>5.0256804191924775</v>
      </c>
      <c r="R15" s="30">
        <v>1</v>
      </c>
      <c r="S15" s="31">
        <f t="shared" si="2"/>
        <v>0.1</v>
      </c>
      <c r="T15" s="22">
        <v>1774</v>
      </c>
      <c r="U15" s="22">
        <v>383</v>
      </c>
      <c r="V15" s="22">
        <v>129</v>
      </c>
      <c r="W15" s="22">
        <v>0</v>
      </c>
      <c r="X15" s="22">
        <v>0</v>
      </c>
      <c r="Y15" s="22">
        <v>0</v>
      </c>
      <c r="Z15" s="22">
        <v>0</v>
      </c>
      <c r="AA15" s="22">
        <v>254</v>
      </c>
      <c r="AB15" s="22">
        <v>0</v>
      </c>
      <c r="AC15" s="22">
        <v>0</v>
      </c>
      <c r="AD15" s="22">
        <v>0</v>
      </c>
      <c r="AE15" s="22">
        <v>0</v>
      </c>
    </row>
    <row r="16" spans="1:31" ht="19.5" customHeight="1">
      <c r="A16" s="16" t="s">
        <v>62</v>
      </c>
      <c r="B16" s="18" t="s">
        <v>63</v>
      </c>
      <c r="C16" s="18" t="s">
        <v>61</v>
      </c>
      <c r="D16" s="19" t="s">
        <v>34</v>
      </c>
      <c r="E16" s="20">
        <v>1.8198156599999998E-2</v>
      </c>
      <c r="F16" s="21">
        <v>700000</v>
      </c>
      <c r="G16" s="22">
        <v>20</v>
      </c>
      <c r="H16" s="23">
        <v>0.93503400000000003</v>
      </c>
      <c r="I16" s="24">
        <v>-9.6909999999999996E-2</v>
      </c>
      <c r="J16" s="25">
        <v>23.4116</v>
      </c>
      <c r="K16" s="26">
        <f t="shared" si="4"/>
        <v>0</v>
      </c>
      <c r="L16" s="21">
        <v>30</v>
      </c>
      <c r="M16" s="27">
        <v>0.86299999999999999</v>
      </c>
      <c r="N16" s="28">
        <v>0.999</v>
      </c>
      <c r="O16" s="28">
        <v>0.999</v>
      </c>
      <c r="P16" s="28">
        <f>PRODUCT($O$15:$O$16)</f>
        <v>0.99800100000000003</v>
      </c>
      <c r="Q16" s="29">
        <f t="shared" si="1"/>
        <v>1.5673614832517543E-2</v>
      </c>
      <c r="R16" s="30">
        <v>0</v>
      </c>
      <c r="S16" s="31">
        <f t="shared" si="2"/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</row>
    <row r="17" spans="1:29" ht="18.75" customHeight="1">
      <c r="A17" s="32"/>
      <c r="B17" s="32"/>
      <c r="C17" s="32"/>
      <c r="D17" s="32"/>
      <c r="E17" s="33"/>
      <c r="F17" s="33"/>
      <c r="G17" s="33"/>
      <c r="H17" s="34"/>
      <c r="I17" s="35"/>
      <c r="J17" s="36"/>
      <c r="K17" s="36"/>
      <c r="L17" s="36"/>
      <c r="M17" s="37"/>
      <c r="N17" s="38"/>
      <c r="O17" s="38"/>
      <c r="Q17" s="33"/>
      <c r="R17" s="33"/>
      <c r="S17" s="33"/>
      <c r="T17" s="33"/>
      <c r="U17" s="33"/>
      <c r="V17" s="33"/>
      <c r="W17" s="33"/>
      <c r="X17" s="33"/>
      <c r="Y17" s="33"/>
      <c r="Z17" s="40"/>
      <c r="AA17" s="40"/>
      <c r="AB17" s="40"/>
      <c r="AC17" s="40"/>
    </row>
    <row r="18" spans="1:29" ht="18.75" customHeight="1">
      <c r="A18" s="32"/>
      <c r="B18" s="32"/>
      <c r="C18" s="32"/>
      <c r="D18" s="32"/>
      <c r="E18" s="33"/>
      <c r="F18" s="33"/>
      <c r="G18" s="33"/>
      <c r="H18" s="34"/>
      <c r="I18" s="35"/>
      <c r="J18" s="36"/>
      <c r="K18" s="36"/>
      <c r="L18" s="36"/>
      <c r="M18" s="37"/>
      <c r="N18" s="38"/>
      <c r="O18" s="38"/>
      <c r="Q18" s="33"/>
      <c r="R18" s="33"/>
      <c r="S18" s="33"/>
      <c r="T18" s="33"/>
      <c r="U18" s="33"/>
      <c r="V18" s="33"/>
      <c r="W18" s="33"/>
      <c r="X18" s="33"/>
      <c r="Y18" s="33"/>
      <c r="Z18" s="40"/>
      <c r="AA18" s="40"/>
      <c r="AB18" s="40"/>
      <c r="AC18" s="40"/>
    </row>
    <row r="19" spans="1:29" ht="18.75" customHeight="1">
      <c r="A19" s="32"/>
      <c r="B19" s="32"/>
      <c r="C19" s="32"/>
      <c r="D19" s="32"/>
      <c r="E19" s="41"/>
      <c r="F19" s="33"/>
      <c r="G19" s="33"/>
      <c r="H19" s="34"/>
      <c r="I19" s="35"/>
      <c r="J19" s="36"/>
      <c r="K19" s="36"/>
      <c r="L19" s="36"/>
      <c r="M19" s="37"/>
      <c r="N19" s="38"/>
      <c r="O19" s="38"/>
      <c r="Q19" s="33"/>
      <c r="R19" s="33"/>
      <c r="S19" s="33"/>
      <c r="T19" s="33"/>
      <c r="U19" s="33"/>
      <c r="V19" s="33"/>
      <c r="W19" s="33"/>
      <c r="X19" s="33"/>
      <c r="Y19" s="33"/>
      <c r="Z19" s="40"/>
      <c r="AA19" s="40"/>
      <c r="AB19" s="40"/>
      <c r="AC19" s="40"/>
    </row>
    <row r="20" spans="1:29" ht="18.75" customHeight="1">
      <c r="A20" s="32"/>
      <c r="B20" s="32"/>
      <c r="C20" s="32"/>
      <c r="D20" s="32"/>
      <c r="E20" s="41"/>
      <c r="F20" s="33"/>
      <c r="G20" s="33"/>
      <c r="H20" s="34"/>
      <c r="I20" s="35"/>
      <c r="J20" s="36"/>
      <c r="K20" s="36"/>
      <c r="L20" s="36"/>
      <c r="M20" s="37"/>
      <c r="N20" s="38"/>
      <c r="O20" s="38"/>
      <c r="Q20" s="33"/>
      <c r="R20" s="33"/>
      <c r="S20" s="33"/>
      <c r="T20" s="33"/>
      <c r="U20" s="33"/>
      <c r="V20" s="33"/>
      <c r="W20" s="33"/>
      <c r="X20" s="33"/>
      <c r="Y20" s="33"/>
      <c r="Z20" s="40"/>
      <c r="AA20" s="40"/>
      <c r="AB20" s="40"/>
      <c r="AC20" s="40"/>
    </row>
    <row r="21" spans="1:29" ht="18.75" customHeight="1">
      <c r="A21" s="32"/>
      <c r="B21" s="32"/>
      <c r="C21" s="32"/>
      <c r="D21" s="32"/>
      <c r="E21" s="41"/>
      <c r="F21" s="33"/>
      <c r="G21" s="33"/>
      <c r="H21" s="34"/>
      <c r="I21" s="35"/>
      <c r="J21" s="36"/>
      <c r="K21" s="36"/>
      <c r="L21" s="36"/>
      <c r="M21" s="37"/>
      <c r="N21" s="38"/>
      <c r="O21" s="38"/>
      <c r="Q21" s="33"/>
      <c r="R21" s="33"/>
      <c r="S21" s="33"/>
      <c r="T21" s="33"/>
      <c r="U21" s="33"/>
      <c r="V21" s="33"/>
      <c r="W21" s="33"/>
      <c r="X21" s="33"/>
      <c r="Y21" s="33"/>
      <c r="Z21" s="40"/>
      <c r="AA21" s="40"/>
      <c r="AB21" s="40"/>
      <c r="AC21" s="40"/>
    </row>
    <row r="22" spans="1:29" ht="18.75" customHeight="1">
      <c r="A22" s="32"/>
      <c r="B22" s="32"/>
      <c r="C22" s="32"/>
      <c r="D22" s="32"/>
      <c r="E22" s="41"/>
      <c r="F22" s="33"/>
      <c r="G22" s="33"/>
      <c r="H22" s="34"/>
      <c r="I22" s="35"/>
      <c r="J22" s="36"/>
      <c r="K22" s="36"/>
      <c r="L22" s="36"/>
      <c r="M22" s="37"/>
      <c r="N22" s="38"/>
      <c r="O22" s="38"/>
      <c r="Q22" s="33"/>
      <c r="R22" s="33"/>
      <c r="S22" s="33"/>
      <c r="T22" s="33"/>
      <c r="U22" s="33"/>
      <c r="V22" s="33"/>
      <c r="W22" s="33"/>
      <c r="X22" s="33"/>
      <c r="Y22" s="33"/>
      <c r="Z22" s="40"/>
      <c r="AA22" s="40"/>
      <c r="AB22" s="40"/>
      <c r="AC22" s="40"/>
    </row>
    <row r="23" spans="1:29" ht="18.75" customHeight="1">
      <c r="A23" s="32"/>
      <c r="B23" s="32"/>
      <c r="C23" s="32"/>
      <c r="D23" s="32"/>
      <c r="E23" s="41"/>
      <c r="F23" s="33"/>
      <c r="G23" s="33"/>
      <c r="H23" s="34"/>
      <c r="I23" s="35"/>
      <c r="J23" s="36"/>
      <c r="K23" s="36"/>
      <c r="L23" s="36"/>
      <c r="M23" s="37"/>
      <c r="N23" s="38"/>
      <c r="O23" s="38"/>
      <c r="Q23" s="33"/>
      <c r="R23" s="33"/>
      <c r="S23" s="33"/>
      <c r="T23" s="33"/>
      <c r="U23" s="33"/>
      <c r="V23" s="33"/>
      <c r="W23" s="33"/>
      <c r="X23" s="33"/>
      <c r="Y23" s="33"/>
      <c r="Z23" s="40"/>
      <c r="AA23" s="40"/>
      <c r="AB23" s="40"/>
      <c r="AC23" s="40"/>
    </row>
    <row r="24" spans="1:29" ht="18.75" customHeight="1">
      <c r="A24" s="32"/>
      <c r="B24" s="32"/>
      <c r="C24" s="32"/>
      <c r="D24" s="32"/>
      <c r="E24" s="41"/>
      <c r="F24" s="33"/>
      <c r="G24" s="33"/>
      <c r="H24" s="34"/>
      <c r="I24" s="35"/>
      <c r="J24" s="36"/>
      <c r="K24" s="36"/>
      <c r="L24" s="36"/>
      <c r="M24" s="37"/>
      <c r="N24" s="38"/>
      <c r="O24" s="38"/>
      <c r="Q24" s="33"/>
      <c r="R24" s="33"/>
      <c r="S24" s="33"/>
      <c r="T24" s="33"/>
      <c r="U24" s="33"/>
      <c r="V24" s="33"/>
      <c r="W24" s="33"/>
      <c r="X24" s="33"/>
      <c r="Y24" s="33"/>
      <c r="Z24" s="40"/>
      <c r="AA24" s="40"/>
      <c r="AB24" s="40"/>
      <c r="AC24" s="40"/>
    </row>
    <row r="25" spans="1:29" ht="18.75" customHeight="1">
      <c r="A25" s="32"/>
      <c r="B25" s="32"/>
      <c r="C25" s="32"/>
      <c r="D25" s="32"/>
      <c r="E25" s="41"/>
      <c r="F25" s="33"/>
      <c r="G25" s="33"/>
      <c r="H25" s="34"/>
      <c r="I25" s="35"/>
      <c r="J25" s="36"/>
      <c r="K25" s="36"/>
      <c r="L25" s="36"/>
      <c r="M25" s="37"/>
      <c r="N25" s="38"/>
      <c r="O25" s="38"/>
      <c r="Q25" s="33"/>
      <c r="R25" s="33"/>
      <c r="S25" s="33"/>
      <c r="T25" s="33"/>
      <c r="U25" s="33"/>
      <c r="V25" s="33"/>
      <c r="W25" s="33"/>
      <c r="X25" s="33"/>
      <c r="Y25" s="33"/>
      <c r="Z25" s="40"/>
      <c r="AA25" s="40"/>
      <c r="AB25" s="40"/>
      <c r="AC25" s="40"/>
    </row>
    <row r="26" spans="1:29" ht="18.75" customHeight="1">
      <c r="A26" s="32"/>
      <c r="B26" s="32"/>
      <c r="C26" s="32"/>
      <c r="D26" s="32"/>
      <c r="E26" s="41"/>
      <c r="F26" s="33"/>
      <c r="G26" s="33"/>
      <c r="H26" s="34"/>
      <c r="I26" s="35"/>
      <c r="J26" s="36"/>
      <c r="K26" s="36"/>
      <c r="L26" s="36"/>
      <c r="M26" s="37"/>
      <c r="N26" s="38"/>
      <c r="O26" s="38"/>
      <c r="Q26" s="33"/>
      <c r="R26" s="33"/>
      <c r="S26" s="33"/>
      <c r="T26" s="33"/>
      <c r="U26" s="33"/>
      <c r="V26" s="33"/>
      <c r="W26" s="33"/>
      <c r="X26" s="33"/>
      <c r="Y26" s="33"/>
      <c r="Z26" s="40"/>
      <c r="AA26" s="40"/>
      <c r="AB26" s="40"/>
      <c r="AC26" s="40"/>
    </row>
    <row r="27" spans="1:29" ht="18.75" customHeight="1">
      <c r="A27" s="32"/>
      <c r="B27" s="32"/>
      <c r="C27" s="32"/>
      <c r="D27" s="32"/>
      <c r="E27" s="41"/>
      <c r="F27" s="33"/>
      <c r="G27" s="33"/>
      <c r="H27" s="34"/>
      <c r="I27" s="35"/>
      <c r="J27" s="36"/>
      <c r="K27" s="36"/>
      <c r="L27" s="36"/>
      <c r="M27" s="37"/>
      <c r="N27" s="38"/>
      <c r="O27" s="38"/>
      <c r="Q27" s="33"/>
      <c r="R27" s="33"/>
      <c r="S27" s="33"/>
      <c r="T27" s="33"/>
      <c r="U27" s="33"/>
      <c r="V27" s="33"/>
      <c r="W27" s="33"/>
      <c r="X27" s="33"/>
      <c r="Y27" s="33"/>
      <c r="Z27" s="40"/>
      <c r="AA27" s="40"/>
      <c r="AB27" s="40"/>
      <c r="AC27" s="40"/>
    </row>
    <row r="28" spans="1:29" ht="18.75" customHeight="1">
      <c r="A28" s="32"/>
      <c r="B28" s="32"/>
      <c r="C28" s="32"/>
      <c r="D28" s="32"/>
      <c r="E28" s="41"/>
      <c r="F28" s="33"/>
      <c r="G28" s="33"/>
      <c r="H28" s="34"/>
      <c r="I28" s="35"/>
      <c r="J28" s="36"/>
      <c r="K28" s="36"/>
      <c r="L28" s="36"/>
      <c r="M28" s="37"/>
      <c r="N28" s="38"/>
      <c r="O28" s="38"/>
      <c r="Q28" s="33"/>
      <c r="R28" s="33"/>
      <c r="S28" s="33"/>
      <c r="T28" s="33"/>
      <c r="U28" s="33"/>
      <c r="V28" s="33"/>
      <c r="W28" s="33"/>
      <c r="X28" s="33"/>
      <c r="Y28" s="33"/>
      <c r="Z28" s="40"/>
      <c r="AA28" s="40"/>
      <c r="AB28" s="40"/>
      <c r="AC28" s="40"/>
    </row>
    <row r="29" spans="1:29" ht="18.75" customHeight="1">
      <c r="A29" s="32"/>
      <c r="B29" s="32"/>
      <c r="C29" s="32"/>
      <c r="D29" s="32"/>
      <c r="E29" s="41"/>
      <c r="F29" s="33"/>
      <c r="G29" s="33"/>
      <c r="H29" s="34"/>
      <c r="I29" s="35"/>
      <c r="J29" s="36"/>
      <c r="K29" s="36"/>
      <c r="L29" s="36"/>
      <c r="M29" s="37"/>
      <c r="N29" s="38"/>
      <c r="O29" s="38"/>
      <c r="Q29" s="33"/>
      <c r="R29" s="33"/>
      <c r="S29" s="33"/>
      <c r="T29" s="33"/>
      <c r="U29" s="33"/>
      <c r="V29" s="33"/>
      <c r="W29" s="33"/>
      <c r="X29" s="33"/>
      <c r="Y29" s="33"/>
      <c r="Z29" s="40"/>
      <c r="AA29" s="40"/>
      <c r="AB29" s="40"/>
      <c r="AC29" s="40"/>
    </row>
    <row r="30" spans="1:29" ht="18.75" customHeight="1">
      <c r="A30" s="32"/>
      <c r="B30" s="32"/>
      <c r="C30" s="32"/>
      <c r="D30" s="32"/>
      <c r="E30" s="41"/>
      <c r="F30" s="33"/>
      <c r="G30" s="33"/>
      <c r="H30" s="34"/>
      <c r="I30" s="35"/>
      <c r="J30" s="36"/>
      <c r="K30" s="36"/>
      <c r="L30" s="36"/>
      <c r="M30" s="37"/>
      <c r="N30" s="38"/>
      <c r="O30" s="38"/>
      <c r="Q30" s="33"/>
      <c r="R30" s="33"/>
      <c r="S30" s="33"/>
      <c r="T30" s="33"/>
      <c r="U30" s="33"/>
      <c r="V30" s="33"/>
      <c r="W30" s="33"/>
      <c r="X30" s="33"/>
      <c r="Y30" s="33"/>
      <c r="Z30" s="40"/>
      <c r="AA30" s="40"/>
      <c r="AB30" s="40"/>
      <c r="AC30" s="40"/>
    </row>
    <row r="31" spans="1:29" ht="18.75" customHeight="1">
      <c r="A31" s="32"/>
      <c r="B31" s="32"/>
      <c r="C31" s="32"/>
      <c r="D31" s="32"/>
      <c r="E31" s="41"/>
      <c r="F31" s="33"/>
      <c r="G31" s="33"/>
      <c r="H31" s="34"/>
      <c r="I31" s="35"/>
      <c r="J31" s="36"/>
      <c r="K31" s="36"/>
      <c r="L31" s="36"/>
      <c r="M31" s="37"/>
      <c r="N31" s="38"/>
      <c r="O31" s="38"/>
      <c r="Q31" s="33"/>
      <c r="R31" s="33"/>
      <c r="S31" s="33"/>
      <c r="T31" s="33"/>
      <c r="U31" s="33"/>
      <c r="V31" s="33"/>
      <c r="W31" s="33"/>
      <c r="X31" s="33"/>
      <c r="Y31" s="33"/>
      <c r="Z31" s="40"/>
      <c r="AA31" s="40"/>
      <c r="AB31" s="40"/>
      <c r="AC31" s="40"/>
    </row>
    <row r="32" spans="1:29" ht="18.75" customHeight="1">
      <c r="A32" s="32"/>
      <c r="B32" s="32"/>
      <c r="C32" s="32"/>
      <c r="D32" s="32"/>
      <c r="E32" s="41"/>
      <c r="F32" s="33"/>
      <c r="G32" s="33"/>
      <c r="H32" s="34"/>
      <c r="I32" s="35"/>
      <c r="J32" s="36"/>
      <c r="K32" s="36"/>
      <c r="L32" s="36"/>
      <c r="M32" s="37"/>
      <c r="N32" s="38"/>
      <c r="O32" s="38"/>
      <c r="Q32" s="33"/>
      <c r="R32" s="33"/>
      <c r="S32" s="33"/>
      <c r="T32" s="33"/>
      <c r="U32" s="33"/>
      <c r="V32" s="33"/>
      <c r="W32" s="33"/>
      <c r="X32" s="33"/>
      <c r="Y32" s="33"/>
      <c r="Z32" s="40"/>
      <c r="AA32" s="40"/>
      <c r="AB32" s="40"/>
      <c r="AC32" s="40"/>
    </row>
    <row r="33" spans="1:29" ht="18.75" customHeight="1">
      <c r="A33" s="32"/>
      <c r="B33" s="32"/>
      <c r="C33" s="32"/>
      <c r="D33" s="32"/>
      <c r="E33" s="41"/>
      <c r="F33" s="33"/>
      <c r="G33" s="33"/>
      <c r="H33" s="34"/>
      <c r="I33" s="35"/>
      <c r="J33" s="36"/>
      <c r="K33" s="36"/>
      <c r="L33" s="36"/>
      <c r="M33" s="37"/>
      <c r="N33" s="38"/>
      <c r="O33" s="38"/>
      <c r="Q33" s="33"/>
      <c r="R33" s="33"/>
      <c r="S33" s="33"/>
      <c r="T33" s="33"/>
      <c r="U33" s="33"/>
      <c r="V33" s="33"/>
      <c r="W33" s="33"/>
      <c r="X33" s="33"/>
      <c r="Y33" s="33"/>
      <c r="Z33" s="40"/>
      <c r="AA33" s="40"/>
      <c r="AB33" s="40"/>
      <c r="AC33" s="40"/>
    </row>
    <row r="34" spans="1:29" ht="18.75" customHeight="1">
      <c r="A34" s="32"/>
      <c r="B34" s="32"/>
      <c r="C34" s="32"/>
      <c r="D34" s="32"/>
      <c r="E34" s="41"/>
      <c r="F34" s="33"/>
      <c r="G34" s="33"/>
      <c r="H34" s="34"/>
      <c r="I34" s="35"/>
      <c r="J34" s="36"/>
      <c r="K34" s="36"/>
      <c r="L34" s="36"/>
      <c r="M34" s="37"/>
      <c r="N34" s="38"/>
      <c r="O34" s="38"/>
      <c r="Q34" s="33"/>
      <c r="R34" s="33"/>
      <c r="S34" s="33"/>
      <c r="T34" s="33"/>
      <c r="U34" s="33"/>
      <c r="V34" s="33"/>
      <c r="W34" s="33"/>
      <c r="X34" s="33"/>
      <c r="Y34" s="33"/>
      <c r="Z34" s="40"/>
      <c r="AA34" s="40"/>
      <c r="AB34" s="40"/>
      <c r="AC34" s="40"/>
    </row>
    <row r="35" spans="1:29" ht="18.75" customHeight="1">
      <c r="A35" s="32"/>
      <c r="B35" s="32"/>
      <c r="C35" s="32"/>
      <c r="D35" s="32"/>
      <c r="E35" s="41"/>
      <c r="F35" s="33"/>
      <c r="G35" s="33"/>
      <c r="H35" s="34"/>
      <c r="I35" s="35"/>
      <c r="J35" s="36"/>
      <c r="K35" s="36"/>
      <c r="L35" s="36"/>
      <c r="M35" s="37"/>
      <c r="N35" s="38"/>
      <c r="O35" s="38"/>
      <c r="Q35" s="33"/>
      <c r="R35" s="33"/>
      <c r="S35" s="33"/>
      <c r="T35" s="33"/>
      <c r="U35" s="33"/>
      <c r="V35" s="33"/>
      <c r="W35" s="33"/>
      <c r="X35" s="33"/>
      <c r="Y35" s="33"/>
      <c r="Z35" s="40"/>
      <c r="AA35" s="40"/>
      <c r="AB35" s="40"/>
      <c r="AC35" s="40"/>
    </row>
    <row r="36" spans="1:29" ht="18.75" customHeight="1">
      <c r="A36" s="32"/>
      <c r="B36" s="32"/>
      <c r="C36" s="32"/>
      <c r="D36" s="32"/>
      <c r="E36" s="41"/>
      <c r="F36" s="33"/>
      <c r="G36" s="33"/>
      <c r="H36" s="34"/>
      <c r="I36" s="35"/>
      <c r="J36" s="36"/>
      <c r="K36" s="36"/>
      <c r="L36" s="36"/>
      <c r="M36" s="37"/>
      <c r="N36" s="38"/>
      <c r="O36" s="38"/>
      <c r="Q36" s="33"/>
      <c r="R36" s="33"/>
      <c r="S36" s="33"/>
      <c r="T36" s="33"/>
      <c r="U36" s="33"/>
      <c r="V36" s="33"/>
      <c r="W36" s="33"/>
      <c r="X36" s="33"/>
      <c r="Y36" s="33"/>
      <c r="Z36" s="40"/>
      <c r="AA36" s="40"/>
      <c r="AB36" s="40"/>
      <c r="AC36" s="40"/>
    </row>
    <row r="37" spans="1:29" ht="18.75" customHeight="1">
      <c r="A37" s="32"/>
      <c r="B37" s="32"/>
      <c r="C37" s="32"/>
      <c r="D37" s="32"/>
      <c r="E37" s="41"/>
      <c r="F37" s="33"/>
      <c r="G37" s="33"/>
      <c r="H37" s="34"/>
      <c r="I37" s="35"/>
      <c r="J37" s="36"/>
      <c r="K37" s="36"/>
      <c r="L37" s="36"/>
      <c r="M37" s="37"/>
      <c r="N37" s="38"/>
      <c r="O37" s="38"/>
      <c r="Q37" s="33"/>
      <c r="R37" s="33"/>
      <c r="S37" s="33"/>
      <c r="T37" s="33"/>
      <c r="U37" s="33"/>
      <c r="V37" s="33"/>
      <c r="W37" s="33"/>
      <c r="X37" s="33"/>
      <c r="Y37" s="33"/>
      <c r="Z37" s="40"/>
      <c r="AA37" s="40"/>
      <c r="AB37" s="40"/>
      <c r="AC37" s="40"/>
    </row>
    <row r="38" spans="1:29" ht="18.75" customHeight="1">
      <c r="A38" s="32"/>
      <c r="B38" s="32"/>
      <c r="C38" s="32"/>
      <c r="D38" s="32"/>
      <c r="E38" s="41"/>
      <c r="F38" s="33"/>
      <c r="G38" s="33"/>
      <c r="H38" s="34"/>
      <c r="I38" s="35"/>
      <c r="J38" s="36"/>
      <c r="K38" s="36"/>
      <c r="L38" s="36"/>
      <c r="M38" s="37"/>
      <c r="N38" s="38"/>
      <c r="O38" s="38"/>
      <c r="Q38" s="33"/>
      <c r="R38" s="33"/>
      <c r="S38" s="33"/>
      <c r="T38" s="33"/>
      <c r="U38" s="33"/>
      <c r="V38" s="33"/>
      <c r="W38" s="33"/>
      <c r="X38" s="33"/>
      <c r="Y38" s="33"/>
      <c r="Z38" s="40"/>
      <c r="AA38" s="40"/>
      <c r="AB38" s="40"/>
      <c r="AC38" s="40"/>
    </row>
    <row r="39" spans="1:29" ht="18.75" customHeight="1">
      <c r="A39" s="32"/>
      <c r="B39" s="32"/>
      <c r="C39" s="32"/>
      <c r="D39" s="32"/>
      <c r="E39" s="41"/>
      <c r="F39" s="33"/>
      <c r="G39" s="33"/>
      <c r="H39" s="34"/>
      <c r="I39" s="35"/>
      <c r="J39" s="36"/>
      <c r="K39" s="36"/>
      <c r="L39" s="36"/>
      <c r="M39" s="37"/>
      <c r="N39" s="38"/>
      <c r="O39" s="38"/>
      <c r="Q39" s="33"/>
      <c r="R39" s="33"/>
      <c r="S39" s="33"/>
      <c r="T39" s="33"/>
      <c r="U39" s="33"/>
      <c r="V39" s="33"/>
      <c r="W39" s="33"/>
      <c r="X39" s="33"/>
      <c r="Y39" s="33"/>
      <c r="Z39" s="40"/>
      <c r="AA39" s="40"/>
      <c r="AB39" s="40"/>
      <c r="AC39" s="40"/>
    </row>
    <row r="40" spans="1:29" ht="18.75" customHeight="1">
      <c r="A40" s="32"/>
      <c r="B40" s="32"/>
      <c r="C40" s="32"/>
      <c r="D40" s="32"/>
      <c r="E40" s="33"/>
      <c r="F40" s="33"/>
      <c r="G40" s="33"/>
      <c r="H40" s="34"/>
      <c r="I40" s="35"/>
      <c r="J40" s="36"/>
      <c r="K40" s="36"/>
      <c r="L40" s="36"/>
      <c r="M40" s="37"/>
      <c r="N40" s="38"/>
      <c r="O40" s="38"/>
      <c r="Q40" s="33"/>
      <c r="R40" s="33"/>
      <c r="S40" s="33"/>
      <c r="T40" s="33"/>
      <c r="U40" s="33"/>
      <c r="V40" s="33"/>
      <c r="W40" s="33"/>
      <c r="X40" s="33"/>
      <c r="Y40" s="33"/>
      <c r="Z40" s="40"/>
      <c r="AA40" s="40"/>
      <c r="AB40" s="40"/>
      <c r="AC40" s="40"/>
    </row>
    <row r="41" spans="1:29" ht="18.75" customHeight="1">
      <c r="E41" s="40"/>
      <c r="F41" s="40"/>
      <c r="G41" s="40"/>
      <c r="H41" s="42"/>
      <c r="I41" s="43"/>
      <c r="J41" s="44"/>
      <c r="K41" s="44"/>
      <c r="L41" s="44"/>
      <c r="M41" s="45"/>
      <c r="N41" s="38"/>
      <c r="O41" s="38"/>
      <c r="Q41" s="40"/>
      <c r="R41" s="46"/>
      <c r="S41" s="46"/>
      <c r="T41" s="40"/>
      <c r="U41" s="40"/>
      <c r="V41" s="40"/>
      <c r="W41" s="40"/>
      <c r="X41" s="40"/>
      <c r="Y41" s="40"/>
      <c r="Z41" s="40"/>
      <c r="AA41" s="40"/>
      <c r="AB41" s="40"/>
      <c r="AC41" s="40"/>
    </row>
    <row r="42" spans="1:29" ht="18.75" customHeight="1">
      <c r="E42" s="40"/>
      <c r="F42" s="40"/>
      <c r="G42" s="40"/>
      <c r="H42" s="42"/>
      <c r="I42" s="43"/>
      <c r="J42" s="44"/>
      <c r="K42" s="44"/>
      <c r="L42" s="44"/>
      <c r="M42" s="45"/>
      <c r="N42" s="38"/>
      <c r="O42" s="38"/>
      <c r="Q42" s="40"/>
      <c r="R42" s="46"/>
      <c r="S42" s="46"/>
      <c r="T42" s="40"/>
      <c r="U42" s="40"/>
      <c r="V42" s="40"/>
      <c r="W42" s="40"/>
      <c r="X42" s="40"/>
      <c r="Y42" s="40"/>
      <c r="Z42" s="40"/>
      <c r="AA42" s="40"/>
      <c r="AB42" s="40"/>
      <c r="AC42" s="40"/>
    </row>
    <row r="43" spans="1:29" ht="18.75" customHeight="1">
      <c r="A43" s="47"/>
      <c r="B43" s="47"/>
      <c r="C43" s="47"/>
      <c r="D43" s="47"/>
      <c r="E43" s="48"/>
      <c r="F43" s="49"/>
      <c r="G43" s="50"/>
      <c r="H43" s="51"/>
      <c r="I43" s="52"/>
      <c r="J43" s="53"/>
      <c r="K43" s="47"/>
      <c r="L43" s="44"/>
      <c r="M43" s="45"/>
      <c r="N43" s="38"/>
      <c r="O43" s="38"/>
      <c r="Q43" s="40"/>
      <c r="R43" s="46"/>
      <c r="S43" s="46"/>
      <c r="T43" s="40"/>
      <c r="U43" s="40"/>
      <c r="V43" s="40"/>
      <c r="W43" s="40"/>
      <c r="X43" s="40"/>
      <c r="Y43" s="40"/>
      <c r="Z43" s="40"/>
      <c r="AA43" s="40"/>
      <c r="AB43" s="40"/>
      <c r="AC43" s="40"/>
    </row>
    <row r="44" spans="1:29" ht="18.75" customHeight="1">
      <c r="A44" s="47"/>
      <c r="B44" s="54"/>
      <c r="C44" s="54"/>
      <c r="D44" s="54"/>
      <c r="E44" s="55"/>
      <c r="F44" s="56"/>
      <c r="G44" s="57"/>
      <c r="H44" s="58"/>
      <c r="I44" s="59"/>
      <c r="J44" s="60"/>
      <c r="K44" s="54"/>
      <c r="L44" s="44"/>
      <c r="M44" s="45"/>
      <c r="N44" s="61"/>
      <c r="O44" s="38"/>
      <c r="Q44" s="40"/>
      <c r="R44" s="46"/>
      <c r="S44" s="46"/>
      <c r="T44" s="40"/>
      <c r="U44" s="40"/>
      <c r="V44" s="40"/>
      <c r="W44" s="40"/>
      <c r="X44" s="40"/>
      <c r="Y44" s="40"/>
      <c r="Z44" s="40"/>
      <c r="AA44" s="40"/>
      <c r="AB44" s="40"/>
      <c r="AC44" s="40"/>
    </row>
    <row r="45" spans="1:29" ht="18" customHeight="1">
      <c r="A45" s="47"/>
      <c r="B45" s="54"/>
      <c r="C45" s="54"/>
      <c r="D45" s="54"/>
      <c r="E45" s="55"/>
      <c r="F45" s="56"/>
      <c r="G45" s="57"/>
      <c r="H45" s="58"/>
      <c r="I45" s="59"/>
      <c r="J45" s="60"/>
      <c r="K45" s="54"/>
    </row>
    <row r="46" spans="1:29" ht="18" customHeight="1">
      <c r="A46" s="47"/>
      <c r="B46" s="54"/>
      <c r="C46" s="54"/>
      <c r="D46" s="54"/>
      <c r="E46" s="55"/>
      <c r="F46" s="56"/>
      <c r="G46" s="57"/>
      <c r="H46" s="58"/>
      <c r="I46" s="59"/>
      <c r="J46" s="60"/>
      <c r="K46" s="54"/>
    </row>
    <row r="47" spans="1:29" ht="18" customHeight="1">
      <c r="A47" s="47"/>
      <c r="B47" s="54"/>
      <c r="C47" s="54"/>
      <c r="D47" s="54"/>
      <c r="E47" s="55"/>
      <c r="F47" s="56"/>
      <c r="G47" s="57"/>
      <c r="H47" s="58"/>
      <c r="I47" s="59"/>
      <c r="J47" s="60"/>
      <c r="K47" s="54"/>
    </row>
    <row r="48" spans="1:29" ht="18" customHeight="1">
      <c r="A48" s="47"/>
      <c r="B48" s="54"/>
      <c r="C48" s="54"/>
      <c r="D48" s="54"/>
      <c r="E48" s="55"/>
      <c r="F48" s="56"/>
      <c r="G48" s="57"/>
      <c r="H48" s="58"/>
      <c r="I48" s="59"/>
      <c r="J48" s="60"/>
      <c r="K48" s="54"/>
    </row>
    <row r="49" spans="1:11" ht="18" customHeight="1">
      <c r="A49" s="47"/>
      <c r="B49" s="54"/>
      <c r="C49" s="54"/>
      <c r="D49" s="54"/>
      <c r="E49" s="55"/>
      <c r="F49" s="56"/>
      <c r="G49" s="57"/>
      <c r="H49" s="58"/>
      <c r="I49" s="59"/>
      <c r="J49" s="60"/>
      <c r="K49" s="54"/>
    </row>
    <row r="50" spans="1:11" ht="18" customHeight="1">
      <c r="A50" s="47"/>
      <c r="B50" s="54"/>
      <c r="C50" s="54"/>
      <c r="D50" s="54"/>
      <c r="E50" s="55"/>
      <c r="F50" s="56"/>
      <c r="G50" s="57"/>
      <c r="H50" s="58"/>
      <c r="I50" s="59"/>
      <c r="J50" s="60"/>
      <c r="K50" s="54"/>
    </row>
    <row r="51" spans="1:11" ht="18" customHeight="1">
      <c r="A51" s="47"/>
      <c r="B51" s="54"/>
      <c r="C51" s="54"/>
      <c r="D51" s="54"/>
      <c r="E51" s="66"/>
      <c r="F51" s="56"/>
      <c r="G51" s="57"/>
      <c r="H51" s="58"/>
      <c r="I51" s="59"/>
      <c r="J51" s="60"/>
      <c r="K51" s="54"/>
    </row>
    <row r="52" spans="1:11" ht="18" customHeight="1">
      <c r="A52" s="47"/>
      <c r="B52" s="54"/>
      <c r="C52" s="54"/>
      <c r="D52" s="54"/>
      <c r="E52" s="66"/>
      <c r="F52" s="56"/>
      <c r="G52" s="57"/>
      <c r="H52" s="58"/>
      <c r="I52" s="59"/>
      <c r="J52" s="60"/>
      <c r="K52" s="54"/>
    </row>
    <row r="53" spans="1:11" ht="18" customHeight="1">
      <c r="A53" s="47"/>
      <c r="B53" s="54"/>
      <c r="C53" s="54"/>
      <c r="D53" s="54"/>
      <c r="E53" s="66"/>
      <c r="F53" s="56"/>
      <c r="G53" s="57"/>
      <c r="H53" s="58"/>
      <c r="I53" s="59"/>
      <c r="J53" s="60"/>
      <c r="K53" s="54"/>
    </row>
    <row r="54" spans="1:11" ht="18" customHeight="1">
      <c r="A54" s="47"/>
      <c r="B54" s="54"/>
      <c r="C54" s="54"/>
      <c r="D54" s="54"/>
      <c r="E54" s="66"/>
      <c r="F54" s="56"/>
      <c r="G54" s="57"/>
      <c r="H54" s="58"/>
      <c r="I54" s="59"/>
      <c r="J54" s="60"/>
      <c r="K54" s="54"/>
    </row>
    <row r="55" spans="1:11" ht="18" customHeight="1">
      <c r="A55" s="47"/>
      <c r="B55" s="54"/>
      <c r="C55" s="54"/>
      <c r="D55" s="54"/>
      <c r="E55" s="66"/>
      <c r="F55" s="56"/>
      <c r="G55" s="57"/>
      <c r="H55" s="58"/>
      <c r="I55" s="59"/>
      <c r="J55" s="60"/>
      <c r="K55" s="54"/>
    </row>
    <row r="56" spans="1:11" ht="18" customHeight="1">
      <c r="A56" s="47"/>
      <c r="B56" s="54"/>
      <c r="C56" s="54"/>
      <c r="D56" s="54"/>
      <c r="E56" s="55"/>
      <c r="F56" s="56"/>
      <c r="G56" s="57"/>
      <c r="H56" s="58"/>
      <c r="I56" s="59"/>
      <c r="J56" s="60"/>
      <c r="K56" s="54"/>
    </row>
    <row r="57" spans="1:11" ht="18" customHeight="1">
      <c r="A57" s="47"/>
      <c r="B57" s="54"/>
      <c r="C57" s="54"/>
      <c r="D57" s="54"/>
      <c r="E57" s="55"/>
      <c r="F57" s="56"/>
      <c r="G57" s="57"/>
      <c r="H57" s="58"/>
      <c r="I57" s="59"/>
      <c r="J57" s="60"/>
      <c r="K57" s="54"/>
    </row>
    <row r="58" spans="1:11" ht="18" customHeight="1">
      <c r="A58" s="47"/>
      <c r="B58" s="54"/>
      <c r="C58" s="54"/>
      <c r="D58" s="54"/>
      <c r="E58" s="55"/>
      <c r="F58" s="56"/>
      <c r="G58" s="57"/>
      <c r="H58" s="58"/>
      <c r="I58" s="59"/>
      <c r="J58" s="60"/>
      <c r="K58" s="54"/>
    </row>
    <row r="59" spans="1:11" ht="18" customHeight="1">
      <c r="A59" s="47"/>
      <c r="B59" s="54"/>
      <c r="C59" s="54"/>
      <c r="D59" s="54"/>
      <c r="E59" s="55"/>
      <c r="F59" s="56"/>
      <c r="G59" s="57"/>
      <c r="H59" s="58"/>
      <c r="I59" s="59"/>
      <c r="J59" s="60"/>
      <c r="K59" s="54"/>
    </row>
    <row r="60" spans="1:11" ht="18" customHeight="1">
      <c r="A60" s="47"/>
      <c r="B60" s="54"/>
      <c r="C60" s="54"/>
      <c r="D60" s="54"/>
      <c r="E60" s="55"/>
      <c r="F60" s="56"/>
      <c r="G60" s="57"/>
      <c r="H60" s="58"/>
      <c r="I60" s="59"/>
      <c r="J60" s="60"/>
      <c r="K60" s="54"/>
    </row>
    <row r="61" spans="1:11" ht="18" customHeight="1">
      <c r="A61" s="47"/>
      <c r="B61" s="54"/>
      <c r="C61" s="54"/>
      <c r="D61" s="54"/>
      <c r="E61" s="55"/>
      <c r="F61" s="56"/>
      <c r="G61" s="57"/>
      <c r="H61" s="58"/>
      <c r="I61" s="59"/>
      <c r="J61" s="60"/>
      <c r="K61" s="54"/>
    </row>
    <row r="62" spans="1:11" ht="18" customHeight="1">
      <c r="A62" s="47"/>
      <c r="B62" s="54"/>
      <c r="C62" s="54"/>
      <c r="D62" s="54"/>
      <c r="E62" s="66"/>
      <c r="F62" s="56"/>
      <c r="G62" s="57"/>
      <c r="H62" s="58"/>
      <c r="I62" s="59"/>
      <c r="J62" s="60"/>
      <c r="K62" s="54"/>
    </row>
    <row r="63" spans="1:11" ht="18" customHeight="1">
      <c r="A63" s="47"/>
      <c r="B63" s="54"/>
      <c r="C63" s="54"/>
      <c r="D63" s="54"/>
      <c r="E63" s="66"/>
      <c r="F63" s="56"/>
      <c r="G63" s="57"/>
      <c r="H63" s="58"/>
      <c r="I63" s="59"/>
      <c r="J63" s="60"/>
      <c r="K63" s="54"/>
    </row>
    <row r="64" spans="1:11" ht="18" customHeight="1">
      <c r="A64" s="47"/>
      <c r="B64" s="54"/>
      <c r="C64" s="54"/>
      <c r="D64" s="54"/>
      <c r="E64" s="66"/>
      <c r="F64" s="56"/>
      <c r="G64" s="57"/>
      <c r="H64" s="58"/>
      <c r="I64" s="59"/>
      <c r="J64" s="60"/>
      <c r="K64" s="54"/>
    </row>
    <row r="65" spans="1:11" ht="18" customHeight="1">
      <c r="A65" s="47"/>
      <c r="B65" s="54"/>
      <c r="C65" s="54"/>
      <c r="D65" s="54"/>
      <c r="E65" s="66"/>
      <c r="F65" s="56"/>
      <c r="G65" s="57"/>
      <c r="H65" s="58"/>
      <c r="I65" s="59"/>
      <c r="J65" s="60"/>
      <c r="K65" s="54"/>
    </row>
    <row r="66" spans="1:11" ht="18" customHeight="1">
      <c r="A66" s="47"/>
      <c r="B66" s="54"/>
      <c r="C66" s="54"/>
      <c r="D66" s="54"/>
      <c r="E66" s="66"/>
      <c r="F66" s="56"/>
      <c r="G66" s="57"/>
      <c r="H66" s="58"/>
      <c r="I66" s="59"/>
      <c r="J66" s="60"/>
      <c r="K66" s="54"/>
    </row>
    <row r="67" spans="1:11" ht="18" customHeight="1">
      <c r="A67" s="47"/>
      <c r="B67" s="54"/>
      <c r="C67" s="54"/>
      <c r="D67" s="54"/>
      <c r="E67" s="66"/>
      <c r="F67" s="56"/>
      <c r="G67" s="57"/>
      <c r="H67" s="58"/>
      <c r="I67" s="59"/>
      <c r="J67" s="60"/>
      <c r="K67" s="54"/>
    </row>
    <row r="68" spans="1:11" ht="18" customHeight="1">
      <c r="A68" s="47"/>
      <c r="B68" s="54"/>
      <c r="C68" s="54"/>
      <c r="D68" s="54"/>
      <c r="E68" s="66"/>
      <c r="F68" s="56"/>
      <c r="G68" s="57"/>
      <c r="H68" s="58"/>
      <c r="I68" s="59"/>
      <c r="J68" s="60"/>
      <c r="K68" s="54"/>
    </row>
    <row r="69" spans="1:11" ht="18" customHeight="1">
      <c r="A69" s="47"/>
      <c r="B69" s="54"/>
      <c r="C69" s="54"/>
      <c r="D69" s="54"/>
      <c r="E69" s="66"/>
      <c r="F69" s="56"/>
      <c r="G69" s="57"/>
      <c r="H69" s="58"/>
      <c r="I69" s="59"/>
      <c r="J69" s="60"/>
      <c r="K69" s="54"/>
    </row>
    <row r="70" spans="1:11" ht="18" customHeight="1">
      <c r="A70" s="47"/>
      <c r="B70" s="54"/>
      <c r="C70" s="54"/>
      <c r="D70" s="54"/>
      <c r="E70" s="55"/>
      <c r="F70" s="56"/>
      <c r="G70" s="57"/>
      <c r="H70" s="58"/>
      <c r="I70" s="59"/>
      <c r="J70" s="60"/>
      <c r="K70" s="54"/>
    </row>
    <row r="71" spans="1:11" ht="18" customHeight="1">
      <c r="A71" s="47"/>
      <c r="B71" s="54"/>
      <c r="C71" s="54"/>
      <c r="D71" s="54"/>
      <c r="E71" s="55"/>
      <c r="F71" s="56"/>
      <c r="G71" s="57"/>
      <c r="H71" s="58"/>
      <c r="I71" s="59"/>
      <c r="J71" s="60"/>
      <c r="K71" s="54"/>
    </row>
    <row r="72" spans="1:11" ht="18" customHeight="1">
      <c r="A72" s="47"/>
      <c r="B72" s="54"/>
      <c r="C72" s="54"/>
      <c r="D72" s="54"/>
      <c r="E72" s="55"/>
      <c r="F72" s="56"/>
      <c r="G72" s="57"/>
      <c r="H72" s="58"/>
      <c r="I72" s="59"/>
      <c r="J72" s="60"/>
      <c r="K72" s="54"/>
    </row>
    <row r="73" spans="1:11" ht="18" customHeight="1">
      <c r="A73" s="47"/>
      <c r="B73" s="54"/>
      <c r="C73" s="54"/>
      <c r="D73" s="54"/>
      <c r="E73" s="55"/>
      <c r="F73" s="56"/>
      <c r="G73" s="57"/>
      <c r="H73" s="58"/>
      <c r="I73" s="59"/>
      <c r="J73" s="60"/>
      <c r="K73" s="54"/>
    </row>
    <row r="74" spans="1:11" ht="18" customHeight="1">
      <c r="A74" s="47"/>
      <c r="B74" s="54"/>
      <c r="C74" s="54"/>
      <c r="D74" s="54"/>
      <c r="E74" s="55"/>
      <c r="F74" s="56"/>
      <c r="G74" s="57"/>
      <c r="H74" s="58"/>
      <c r="I74" s="59"/>
      <c r="J74" s="60"/>
      <c r="K74" s="54"/>
    </row>
    <row r="75" spans="1:11" ht="18" customHeight="1">
      <c r="A75" s="47"/>
      <c r="B75" s="54"/>
      <c r="C75" s="54"/>
      <c r="D75" s="54"/>
      <c r="E75" s="55"/>
      <c r="F75" s="56"/>
      <c r="G75" s="57"/>
      <c r="H75" s="58"/>
      <c r="I75" s="59"/>
      <c r="J75" s="60"/>
      <c r="K75" s="54"/>
    </row>
    <row r="76" spans="1:11" ht="18" customHeight="1">
      <c r="A76" s="47"/>
      <c r="B76" s="54"/>
      <c r="C76" s="54"/>
      <c r="D76" s="54"/>
      <c r="E76" s="55"/>
      <c r="F76" s="56"/>
      <c r="G76" s="57"/>
      <c r="H76" s="58"/>
      <c r="I76" s="59"/>
      <c r="J76" s="60"/>
      <c r="K76" s="54"/>
    </row>
    <row r="77" spans="1:11" ht="18" customHeight="1">
      <c r="A77" s="47"/>
      <c r="B77" s="54"/>
      <c r="C77" s="54"/>
      <c r="D77" s="54"/>
      <c r="E77" s="55"/>
      <c r="F77" s="56"/>
      <c r="G77" s="57"/>
      <c r="H77" s="58"/>
      <c r="I77" s="59"/>
      <c r="J77" s="60"/>
      <c r="K77" s="54"/>
    </row>
    <row r="78" spans="1:11" ht="18" customHeight="1">
      <c r="A78" s="47"/>
      <c r="B78" s="54"/>
      <c r="C78" s="54"/>
      <c r="D78" s="54"/>
      <c r="E78" s="55"/>
      <c r="F78" s="56"/>
      <c r="G78" s="57"/>
      <c r="H78" s="58"/>
      <c r="I78" s="59"/>
      <c r="J78" s="60"/>
      <c r="K78" s="54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马 之川</cp:lastModifiedBy>
  <dcterms:created xsi:type="dcterms:W3CDTF">2024-03-30T16:00:12Z</dcterms:created>
  <dcterms:modified xsi:type="dcterms:W3CDTF">2024-04-15T09:58:22Z</dcterms:modified>
</cp:coreProperties>
</file>