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herb" sheetId="1" r:id="rId1"/>
    <sheet name="Dan" sheetId="2" r:id="rId2"/>
    <sheet name="simple" sheetId="3" r:id="rId3"/>
  </sheets>
  <calcPr calcId="144525"/>
</workbook>
</file>

<file path=xl/sharedStrings.xml><?xml version="1.0" encoding="utf-8"?>
<sst xmlns="http://schemas.openxmlformats.org/spreadsheetml/2006/main" count="687" uniqueCount="161">
  <si>
    <t>序号</t>
  </si>
  <si>
    <t>品级</t>
  </si>
  <si>
    <t>名称</t>
  </si>
  <si>
    <t>正常售卖价</t>
  </si>
  <si>
    <t>正常购买价</t>
  </si>
  <si>
    <t>草药堂购买价</t>
  </si>
  <si>
    <t>一品</t>
  </si>
  <si>
    <t>银月花</t>
  </si>
  <si>
    <t>流莹草</t>
  </si>
  <si>
    <t>恒心草</t>
  </si>
  <si>
    <t>宁心草</t>
  </si>
  <si>
    <t>天青花</t>
  </si>
  <si>
    <t>凝血草</t>
  </si>
  <si>
    <t>宁神花</t>
  </si>
  <si>
    <t>疑血草</t>
  </si>
  <si>
    <t>二品</t>
  </si>
  <si>
    <t>剑芦</t>
  </si>
  <si>
    <t>何首乌</t>
  </si>
  <si>
    <t>夏枯草</t>
  </si>
  <si>
    <t>夜交藤</t>
  </si>
  <si>
    <t>红绫草</t>
  </si>
  <si>
    <t>龙葵</t>
  </si>
  <si>
    <t>轻灵草</t>
  </si>
  <si>
    <t>天元果</t>
  </si>
  <si>
    <t>风灵花</t>
  </si>
  <si>
    <t>火精枣</t>
  </si>
  <si>
    <t>蛇涎果</t>
  </si>
  <si>
    <t>罗犀草</t>
  </si>
  <si>
    <t>蛇诞果</t>
  </si>
  <si>
    <t>七星草</t>
  </si>
  <si>
    <t>弗兰草</t>
  </si>
  <si>
    <t>百草露</t>
  </si>
  <si>
    <t>玄参</t>
  </si>
  <si>
    <t>地黄参</t>
  </si>
  <si>
    <t>三品</t>
  </si>
  <si>
    <t>五柳根</t>
  </si>
  <si>
    <t>幻心草</t>
  </si>
  <si>
    <t>雪凝花</t>
  </si>
  <si>
    <t>玄冰花</t>
  </si>
  <si>
    <t>玉龙参</t>
  </si>
  <si>
    <t>乌稠木</t>
  </si>
  <si>
    <t>炼魂珠</t>
  </si>
  <si>
    <t>炼血珠</t>
  </si>
  <si>
    <t>天灵果</t>
  </si>
  <si>
    <t>伴妖草</t>
  </si>
  <si>
    <t>补天芝</t>
  </si>
  <si>
    <t>龙纹草</t>
  </si>
  <si>
    <t>冰灵果</t>
  </si>
  <si>
    <t>九叶芝</t>
  </si>
  <si>
    <t>枫香脂</t>
  </si>
  <si>
    <t>灯心草</t>
  </si>
  <si>
    <t>锦地罗</t>
  </si>
  <si>
    <t>龙鳞果</t>
  </si>
  <si>
    <t>剑心竹</t>
  </si>
  <si>
    <t>紫猴花</t>
  </si>
  <si>
    <t>鬼臼草</t>
  </si>
  <si>
    <t>菩提花</t>
  </si>
  <si>
    <t>伏龙参</t>
  </si>
  <si>
    <t>石龙芮</t>
  </si>
  <si>
    <t>凌风花</t>
  </si>
  <si>
    <t>四品</t>
  </si>
  <si>
    <t>狼桃</t>
  </si>
  <si>
    <t>白沉脂</t>
  </si>
  <si>
    <t>血莲精</t>
  </si>
  <si>
    <t>鸡冠草</t>
  </si>
  <si>
    <t>黑天麻</t>
  </si>
  <si>
    <t>银精芝</t>
  </si>
  <si>
    <t>鬼面花</t>
  </si>
  <si>
    <t>冥胎骨</t>
  </si>
  <si>
    <t>万魂晶</t>
  </si>
  <si>
    <t>玉髓芝</t>
  </si>
  <si>
    <t>阴凝草</t>
  </si>
  <si>
    <t>苦曼藤</t>
  </si>
  <si>
    <t>主药</t>
  </si>
  <si>
    <t>主药数量</t>
  </si>
  <si>
    <t>主药单价</t>
  </si>
  <si>
    <t>主药单价(高)</t>
  </si>
  <si>
    <t>主药总价</t>
  </si>
  <si>
    <t>主药总价(高)</t>
  </si>
  <si>
    <t>辅药</t>
  </si>
  <si>
    <t>辅药数量</t>
  </si>
  <si>
    <t>辅药单价</t>
  </si>
  <si>
    <t>辅药单价(高)</t>
  </si>
  <si>
    <t>辅药总价</t>
  </si>
  <si>
    <t>辅药总价(高)</t>
  </si>
  <si>
    <t>药引</t>
  </si>
  <si>
    <t>药引数量</t>
  </si>
  <si>
    <t>药引单价</t>
  </si>
  <si>
    <t>药引单价(高)</t>
  </si>
  <si>
    <t>药引总价</t>
  </si>
  <si>
    <t>药引总价(高)</t>
  </si>
  <si>
    <t>总成本</t>
  </si>
  <si>
    <t>总成本(高)</t>
  </si>
  <si>
    <t>普通收购价</t>
  </si>
  <si>
    <t>丹药房收购价</t>
  </si>
  <si>
    <t>人收购价</t>
  </si>
  <si>
    <t>化瘀丹</t>
  </si>
  <si>
    <t>洗髓丹</t>
  </si>
  <si>
    <t>生骨丹</t>
  </si>
  <si>
    <t>冰心丹</t>
  </si>
  <si>
    <t>凝神丹</t>
  </si>
  <si>
    <t>龙虎丹</t>
  </si>
  <si>
    <t>引灵丹</t>
  </si>
  <si>
    <t>聚甲丹</t>
  </si>
  <si>
    <t>龟灵丹</t>
  </si>
  <si>
    <t>培元丹</t>
  </si>
  <si>
    <t>养气丹</t>
  </si>
  <si>
    <t>疾行丹</t>
  </si>
  <si>
    <t>黄龙丹</t>
  </si>
  <si>
    <t>葵水丹</t>
  </si>
  <si>
    <t>锐金丹</t>
  </si>
  <si>
    <t>乙木丹</t>
  </si>
  <si>
    <t>厚土丹</t>
  </si>
  <si>
    <t>净血丹</t>
  </si>
  <si>
    <t>明心丹</t>
  </si>
  <si>
    <t>御剑丹</t>
  </si>
  <si>
    <t>真金丹</t>
  </si>
  <si>
    <t>森木丹</t>
  </si>
  <si>
    <t>生水丹</t>
  </si>
  <si>
    <t>聚火丹</t>
  </si>
  <si>
    <t>玄土丹</t>
  </si>
  <si>
    <t>续命丹</t>
  </si>
  <si>
    <t>炼甲丹</t>
  </si>
  <si>
    <t>龟甲丹</t>
  </si>
  <si>
    <t>回元丹</t>
  </si>
  <si>
    <t>九转丹</t>
  </si>
  <si>
    <t>清蕴丹</t>
  </si>
  <si>
    <t>冰元丹</t>
  </si>
  <si>
    <t>筑基丹</t>
  </si>
  <si>
    <t>养魂丹</t>
  </si>
  <si>
    <t>启灵丹</t>
  </si>
  <si>
    <t>草还丹</t>
  </si>
  <si>
    <t>锻体丹</t>
  </si>
  <si>
    <t>延寿丹</t>
  </si>
  <si>
    <t>清脉丹</t>
  </si>
  <si>
    <t>幻心玄丹</t>
  </si>
  <si>
    <t>溯金丹</t>
  </si>
  <si>
    <t>万木丹</t>
  </si>
  <si>
    <t>玄水丹</t>
  </si>
  <si>
    <t>真阳丹</t>
  </si>
  <si>
    <t>地元丹</t>
  </si>
  <si>
    <t>奕剑丹</t>
  </si>
  <si>
    <t>凝金丹</t>
  </si>
  <si>
    <t>凝木丹</t>
  </si>
  <si>
    <t>凝水丹</t>
  </si>
  <si>
    <t>凝火丹</t>
  </si>
  <si>
    <t>凝土丹</t>
  </si>
  <si>
    <t>玄武丹</t>
  </si>
  <si>
    <t>金元丹</t>
  </si>
  <si>
    <t>木元丹</t>
  </si>
  <si>
    <t>水元丹</t>
  </si>
  <si>
    <t>回春丹</t>
  </si>
  <si>
    <t>易经丹</t>
  </si>
  <si>
    <t>金刚铁骨丹</t>
  </si>
  <si>
    <t>神行丹</t>
  </si>
  <si>
    <t>森芒丹</t>
  </si>
  <si>
    <t>浩森丹</t>
  </si>
  <si>
    <t>五品</t>
  </si>
  <si>
    <t>青灵丹</t>
  </si>
  <si>
    <t>丹药房收购利润</t>
  </si>
  <si>
    <t>人收购利润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</si>
</sst>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topLeftCell="A43" workbookViewId="0">
      <selection activeCell="H56" sqref="H56"/>
    </sheetView>
  </sheetViews>
  <sheetFormatPr defaultColWidth="9" defaultRowHeight="14.25" outlineLevelCol="5"/>
  <cols>
    <col min="4" max="4" width="11" customWidth="1"/>
    <col min="5" max="5" width="11.1083333333333" customWidth="1"/>
    <col min="6" max="6" width="14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 t="s">
        <v>6</v>
      </c>
      <c r="C2" s="2" t="s">
        <v>7</v>
      </c>
      <c r="D2" s="2">
        <v>3</v>
      </c>
      <c r="E2" s="2">
        <f>D2*2</f>
        <v>6</v>
      </c>
      <c r="F2" s="2">
        <f>E2*1.5</f>
        <v>9</v>
      </c>
    </row>
    <row r="3" spans="1:6">
      <c r="A3" s="2">
        <v>2</v>
      </c>
      <c r="B3" s="2" t="s">
        <v>6</v>
      </c>
      <c r="C3" s="2" t="s">
        <v>8</v>
      </c>
      <c r="D3" s="2">
        <v>3</v>
      </c>
      <c r="E3" s="2">
        <f>D3*2</f>
        <v>6</v>
      </c>
      <c r="F3" s="2">
        <f>E3*1.5</f>
        <v>9</v>
      </c>
    </row>
    <row r="4" spans="1:6">
      <c r="A4" s="2">
        <v>3</v>
      </c>
      <c r="B4" s="2" t="s">
        <v>6</v>
      </c>
      <c r="C4" s="2" t="s">
        <v>9</v>
      </c>
      <c r="D4" s="2">
        <v>3</v>
      </c>
      <c r="E4" s="2">
        <f t="shared" ref="E4:E14" si="0">D4*2</f>
        <v>6</v>
      </c>
      <c r="F4" s="2">
        <f t="shared" ref="F4:F14" si="1">E4*1.5</f>
        <v>9</v>
      </c>
    </row>
    <row r="5" spans="1:6">
      <c r="A5" s="2">
        <v>4</v>
      </c>
      <c r="B5" s="2" t="s">
        <v>6</v>
      </c>
      <c r="C5" s="2" t="s">
        <v>10</v>
      </c>
      <c r="D5" s="2">
        <v>3</v>
      </c>
      <c r="E5" s="2">
        <f t="shared" si="0"/>
        <v>6</v>
      </c>
      <c r="F5" s="2">
        <f t="shared" si="1"/>
        <v>9</v>
      </c>
    </row>
    <row r="6" spans="1:6">
      <c r="A6" s="2">
        <v>5</v>
      </c>
      <c r="B6" s="2" t="s">
        <v>6</v>
      </c>
      <c r="C6" s="2" t="s">
        <v>11</v>
      </c>
      <c r="D6" s="2">
        <v>3</v>
      </c>
      <c r="E6" s="2">
        <f t="shared" si="0"/>
        <v>6</v>
      </c>
      <c r="F6" s="2">
        <f t="shared" si="1"/>
        <v>9</v>
      </c>
    </row>
    <row r="7" spans="1:6">
      <c r="A7" s="2">
        <v>6</v>
      </c>
      <c r="B7" s="2" t="s">
        <v>6</v>
      </c>
      <c r="C7" s="2" t="s">
        <v>12</v>
      </c>
      <c r="D7" s="2">
        <v>3</v>
      </c>
      <c r="E7" s="2">
        <f t="shared" si="0"/>
        <v>6</v>
      </c>
      <c r="F7" s="2">
        <f t="shared" si="1"/>
        <v>9</v>
      </c>
    </row>
    <row r="8" spans="1:6">
      <c r="A8" s="2">
        <v>7</v>
      </c>
      <c r="B8" s="2" t="s">
        <v>6</v>
      </c>
      <c r="C8" s="2" t="s">
        <v>13</v>
      </c>
      <c r="D8" s="2">
        <v>3</v>
      </c>
      <c r="E8" s="2">
        <f t="shared" si="0"/>
        <v>6</v>
      </c>
      <c r="F8" s="2">
        <f t="shared" si="1"/>
        <v>9</v>
      </c>
    </row>
    <row r="9" spans="1:6">
      <c r="A9" s="2">
        <v>8</v>
      </c>
      <c r="B9" s="2" t="s">
        <v>6</v>
      </c>
      <c r="C9" s="2" t="s">
        <v>14</v>
      </c>
      <c r="D9" s="2">
        <v>3</v>
      </c>
      <c r="E9" s="2">
        <f t="shared" si="0"/>
        <v>6</v>
      </c>
      <c r="F9" s="2">
        <f t="shared" si="1"/>
        <v>9</v>
      </c>
    </row>
    <row r="10" spans="1:6">
      <c r="A10" s="2">
        <v>9</v>
      </c>
      <c r="B10" s="2" t="s">
        <v>15</v>
      </c>
      <c r="C10" s="2" t="s">
        <v>16</v>
      </c>
      <c r="D10" s="2">
        <v>12</v>
      </c>
      <c r="E10" s="2">
        <f t="shared" si="0"/>
        <v>24</v>
      </c>
      <c r="F10" s="2">
        <f t="shared" si="1"/>
        <v>36</v>
      </c>
    </row>
    <row r="11" spans="1:6">
      <c r="A11" s="2">
        <v>10</v>
      </c>
      <c r="B11" s="2" t="s">
        <v>15</v>
      </c>
      <c r="C11" s="2" t="s">
        <v>17</v>
      </c>
      <c r="D11" s="2">
        <v>12</v>
      </c>
      <c r="E11" s="2">
        <f t="shared" si="0"/>
        <v>24</v>
      </c>
      <c r="F11" s="2">
        <f t="shared" si="1"/>
        <v>36</v>
      </c>
    </row>
    <row r="12" spans="1:6">
      <c r="A12" s="2">
        <v>11</v>
      </c>
      <c r="B12" s="2" t="s">
        <v>15</v>
      </c>
      <c r="C12" s="2" t="s">
        <v>18</v>
      </c>
      <c r="D12" s="2">
        <v>12</v>
      </c>
      <c r="E12" s="2">
        <f t="shared" si="0"/>
        <v>24</v>
      </c>
      <c r="F12" s="2">
        <f t="shared" si="1"/>
        <v>36</v>
      </c>
    </row>
    <row r="13" spans="1:6">
      <c r="A13" s="2">
        <v>12</v>
      </c>
      <c r="B13" s="2" t="s">
        <v>15</v>
      </c>
      <c r="C13" s="2" t="s">
        <v>19</v>
      </c>
      <c r="D13" s="2">
        <v>12</v>
      </c>
      <c r="E13" s="2">
        <f t="shared" si="0"/>
        <v>24</v>
      </c>
      <c r="F13" s="2">
        <f t="shared" si="1"/>
        <v>36</v>
      </c>
    </row>
    <row r="14" spans="1:6">
      <c r="A14" s="2">
        <v>13</v>
      </c>
      <c r="B14" s="2" t="s">
        <v>15</v>
      </c>
      <c r="C14" s="2" t="s">
        <v>20</v>
      </c>
      <c r="D14" s="2">
        <v>12</v>
      </c>
      <c r="E14" s="2">
        <f t="shared" si="0"/>
        <v>24</v>
      </c>
      <c r="F14" s="2">
        <f t="shared" si="1"/>
        <v>36</v>
      </c>
    </row>
    <row r="15" spans="1:6">
      <c r="A15" s="2">
        <v>14</v>
      </c>
      <c r="B15" s="2" t="s">
        <v>15</v>
      </c>
      <c r="C15" s="2" t="s">
        <v>21</v>
      </c>
      <c r="D15" s="2">
        <v>12</v>
      </c>
      <c r="E15" s="2">
        <f t="shared" ref="E15:E22" si="2">D15*2</f>
        <v>24</v>
      </c>
      <c r="F15" s="2">
        <f t="shared" ref="F15:F22" si="3">E15*1.5</f>
        <v>36</v>
      </c>
    </row>
    <row r="16" spans="1:6">
      <c r="A16" s="2">
        <v>15</v>
      </c>
      <c r="B16" s="2" t="s">
        <v>15</v>
      </c>
      <c r="C16" s="2" t="s">
        <v>22</v>
      </c>
      <c r="D16" s="2">
        <v>12</v>
      </c>
      <c r="E16" s="2">
        <f t="shared" si="2"/>
        <v>24</v>
      </c>
      <c r="F16" s="2">
        <f t="shared" si="3"/>
        <v>36</v>
      </c>
    </row>
    <row r="17" spans="1:6">
      <c r="A17" s="2">
        <v>16</v>
      </c>
      <c r="B17" s="2" t="s">
        <v>15</v>
      </c>
      <c r="C17" s="2" t="s">
        <v>23</v>
      </c>
      <c r="D17" s="2">
        <v>12</v>
      </c>
      <c r="E17" s="2">
        <f t="shared" si="2"/>
        <v>24</v>
      </c>
      <c r="F17" s="2">
        <f t="shared" si="3"/>
        <v>36</v>
      </c>
    </row>
    <row r="18" spans="1:6">
      <c r="A18" s="2">
        <v>17</v>
      </c>
      <c r="B18" s="2" t="s">
        <v>15</v>
      </c>
      <c r="C18" s="2" t="s">
        <v>24</v>
      </c>
      <c r="D18" s="2">
        <v>12</v>
      </c>
      <c r="E18" s="2">
        <f t="shared" si="2"/>
        <v>24</v>
      </c>
      <c r="F18" s="2">
        <f t="shared" si="3"/>
        <v>36</v>
      </c>
    </row>
    <row r="19" spans="1:6">
      <c r="A19" s="2">
        <v>18</v>
      </c>
      <c r="B19" s="2" t="s">
        <v>15</v>
      </c>
      <c r="C19" s="2" t="s">
        <v>25</v>
      </c>
      <c r="D19" s="2">
        <v>12</v>
      </c>
      <c r="E19" s="2">
        <f t="shared" si="2"/>
        <v>24</v>
      </c>
      <c r="F19" s="2">
        <f t="shared" si="3"/>
        <v>36</v>
      </c>
    </row>
    <row r="20" spans="1:6">
      <c r="A20" s="2">
        <v>19</v>
      </c>
      <c r="B20" s="2" t="s">
        <v>15</v>
      </c>
      <c r="C20" s="2" t="s">
        <v>26</v>
      </c>
      <c r="D20" s="2">
        <v>12</v>
      </c>
      <c r="E20" s="2">
        <f t="shared" si="2"/>
        <v>24</v>
      </c>
      <c r="F20" s="2">
        <f t="shared" si="3"/>
        <v>36</v>
      </c>
    </row>
    <row r="21" spans="1:6">
      <c r="A21" s="2">
        <v>20</v>
      </c>
      <c r="B21" s="2" t="s">
        <v>15</v>
      </c>
      <c r="C21" s="2" t="s">
        <v>27</v>
      </c>
      <c r="D21" s="2">
        <v>12</v>
      </c>
      <c r="E21" s="2">
        <f t="shared" si="2"/>
        <v>24</v>
      </c>
      <c r="F21" s="2">
        <f t="shared" si="3"/>
        <v>36</v>
      </c>
    </row>
    <row r="22" spans="1:6">
      <c r="A22" s="2">
        <v>21</v>
      </c>
      <c r="B22" s="2" t="s">
        <v>15</v>
      </c>
      <c r="C22" s="2" t="s">
        <v>28</v>
      </c>
      <c r="D22" s="2">
        <v>12</v>
      </c>
      <c r="E22" s="2">
        <f t="shared" si="2"/>
        <v>24</v>
      </c>
      <c r="F22" s="2">
        <f t="shared" si="3"/>
        <v>36</v>
      </c>
    </row>
    <row r="23" spans="1:6">
      <c r="A23" s="2">
        <v>22</v>
      </c>
      <c r="B23" s="2" t="s">
        <v>15</v>
      </c>
      <c r="C23" s="2" t="s">
        <v>29</v>
      </c>
      <c r="D23" s="2">
        <v>12</v>
      </c>
      <c r="E23" s="2">
        <f t="shared" ref="E23:E27" si="4">D23*2</f>
        <v>24</v>
      </c>
      <c r="F23" s="2">
        <f t="shared" ref="F23:F27" si="5">E23*1.5</f>
        <v>36</v>
      </c>
    </row>
    <row r="24" spans="1:6">
      <c r="A24" s="2">
        <v>23</v>
      </c>
      <c r="B24" s="2" t="s">
        <v>15</v>
      </c>
      <c r="C24" s="2" t="s">
        <v>30</v>
      </c>
      <c r="D24" s="2">
        <v>12</v>
      </c>
      <c r="E24" s="2">
        <f t="shared" si="4"/>
        <v>24</v>
      </c>
      <c r="F24" s="2">
        <f t="shared" si="5"/>
        <v>36</v>
      </c>
    </row>
    <row r="25" spans="1:6">
      <c r="A25" s="2">
        <v>24</v>
      </c>
      <c r="B25" s="2" t="s">
        <v>15</v>
      </c>
      <c r="C25" s="2" t="s">
        <v>31</v>
      </c>
      <c r="D25" s="2">
        <v>12</v>
      </c>
      <c r="E25" s="2">
        <f t="shared" si="4"/>
        <v>24</v>
      </c>
      <c r="F25" s="2">
        <f t="shared" si="5"/>
        <v>36</v>
      </c>
    </row>
    <row r="26" spans="1:6">
      <c r="A26" s="2">
        <v>25</v>
      </c>
      <c r="B26" s="2" t="s">
        <v>15</v>
      </c>
      <c r="C26" s="2" t="s">
        <v>32</v>
      </c>
      <c r="D26" s="2">
        <v>12</v>
      </c>
      <c r="E26" s="2">
        <f t="shared" si="4"/>
        <v>24</v>
      </c>
      <c r="F26" s="2">
        <f t="shared" si="5"/>
        <v>36</v>
      </c>
    </row>
    <row r="27" spans="1:6">
      <c r="A27" s="2"/>
      <c r="B27" s="2" t="s">
        <v>15</v>
      </c>
      <c r="C27" s="2" t="s">
        <v>33</v>
      </c>
      <c r="D27" s="2">
        <v>12</v>
      </c>
      <c r="E27" s="2">
        <f t="shared" si="4"/>
        <v>24</v>
      </c>
      <c r="F27" s="2">
        <f t="shared" si="5"/>
        <v>36</v>
      </c>
    </row>
    <row r="28" spans="1:6">
      <c r="A28" s="2">
        <v>26</v>
      </c>
      <c r="B28" s="2" t="s">
        <v>34</v>
      </c>
      <c r="C28" s="2" t="s">
        <v>35</v>
      </c>
      <c r="D28" s="2">
        <v>135</v>
      </c>
      <c r="E28" s="2">
        <f t="shared" ref="E28:E33" si="6">D28*2</f>
        <v>270</v>
      </c>
      <c r="F28" s="2">
        <f t="shared" ref="F28:F33" si="7">E28*1.5</f>
        <v>405</v>
      </c>
    </row>
    <row r="29" spans="1:6">
      <c r="A29" s="2">
        <v>27</v>
      </c>
      <c r="B29" s="2" t="s">
        <v>34</v>
      </c>
      <c r="C29" s="2" t="s">
        <v>36</v>
      </c>
      <c r="D29" s="2">
        <v>135</v>
      </c>
      <c r="E29" s="2">
        <f t="shared" si="6"/>
        <v>270</v>
      </c>
      <c r="F29" s="2">
        <f t="shared" si="7"/>
        <v>405</v>
      </c>
    </row>
    <row r="30" spans="1:6">
      <c r="A30" s="2">
        <v>28</v>
      </c>
      <c r="B30" s="2" t="s">
        <v>34</v>
      </c>
      <c r="C30" s="2" t="s">
        <v>37</v>
      </c>
      <c r="D30" s="2">
        <v>135</v>
      </c>
      <c r="E30" s="2">
        <f t="shared" si="6"/>
        <v>270</v>
      </c>
      <c r="F30" s="2">
        <f t="shared" si="7"/>
        <v>405</v>
      </c>
    </row>
    <row r="31" spans="1:6">
      <c r="A31" s="2">
        <v>29</v>
      </c>
      <c r="B31" s="2" t="s">
        <v>34</v>
      </c>
      <c r="C31" s="2" t="s">
        <v>38</v>
      </c>
      <c r="D31" s="2">
        <v>135</v>
      </c>
      <c r="E31" s="2">
        <f t="shared" si="6"/>
        <v>270</v>
      </c>
      <c r="F31" s="2">
        <f t="shared" si="7"/>
        <v>405</v>
      </c>
    </row>
    <row r="32" spans="1:6">
      <c r="A32" s="2">
        <v>30</v>
      </c>
      <c r="B32" s="2" t="s">
        <v>34</v>
      </c>
      <c r="C32" s="2" t="s">
        <v>39</v>
      </c>
      <c r="D32" s="2">
        <v>135</v>
      </c>
      <c r="E32" s="2">
        <f t="shared" si="6"/>
        <v>270</v>
      </c>
      <c r="F32" s="2">
        <f t="shared" si="7"/>
        <v>405</v>
      </c>
    </row>
    <row r="33" spans="1:6">
      <c r="A33" s="2">
        <v>31</v>
      </c>
      <c r="B33" s="2" t="s">
        <v>34</v>
      </c>
      <c r="C33" s="2" t="s">
        <v>40</v>
      </c>
      <c r="D33" s="2">
        <v>135</v>
      </c>
      <c r="E33" s="2">
        <f t="shared" si="6"/>
        <v>270</v>
      </c>
      <c r="F33" s="2">
        <f t="shared" si="7"/>
        <v>405</v>
      </c>
    </row>
    <row r="34" spans="1:6">
      <c r="A34" s="2">
        <v>32</v>
      </c>
      <c r="B34" s="2" t="s">
        <v>34</v>
      </c>
      <c r="C34" s="2" t="s">
        <v>41</v>
      </c>
      <c r="D34" s="2">
        <v>135</v>
      </c>
      <c r="E34" s="2">
        <f t="shared" ref="E34:E46" si="8">D34*2</f>
        <v>270</v>
      </c>
      <c r="F34" s="2">
        <f t="shared" ref="F34:F46" si="9">E34*1.5</f>
        <v>405</v>
      </c>
    </row>
    <row r="35" spans="1:6">
      <c r="A35" s="2">
        <v>33</v>
      </c>
      <c r="B35" s="2" t="s">
        <v>34</v>
      </c>
      <c r="C35" s="2" t="s">
        <v>42</v>
      </c>
      <c r="D35" s="2">
        <v>135</v>
      </c>
      <c r="E35" s="2">
        <f t="shared" si="8"/>
        <v>270</v>
      </c>
      <c r="F35" s="2">
        <f t="shared" si="9"/>
        <v>405</v>
      </c>
    </row>
    <row r="36" spans="1:6">
      <c r="A36" s="2">
        <v>34</v>
      </c>
      <c r="B36" s="2" t="s">
        <v>34</v>
      </c>
      <c r="C36" s="2" t="s">
        <v>43</v>
      </c>
      <c r="D36" s="2">
        <v>135</v>
      </c>
      <c r="E36" s="2">
        <f t="shared" si="8"/>
        <v>270</v>
      </c>
      <c r="F36" s="2">
        <f t="shared" si="9"/>
        <v>405</v>
      </c>
    </row>
    <row r="37" spans="1:6">
      <c r="A37" s="2">
        <v>35</v>
      </c>
      <c r="B37" s="2" t="s">
        <v>34</v>
      </c>
      <c r="C37" s="2" t="s">
        <v>44</v>
      </c>
      <c r="D37" s="2">
        <v>135</v>
      </c>
      <c r="E37" s="2">
        <f t="shared" si="8"/>
        <v>270</v>
      </c>
      <c r="F37" s="2">
        <f t="shared" si="9"/>
        <v>405</v>
      </c>
    </row>
    <row r="38" spans="1:6">
      <c r="A38" s="2">
        <v>36</v>
      </c>
      <c r="B38" s="2" t="s">
        <v>34</v>
      </c>
      <c r="C38" s="2" t="s">
        <v>45</v>
      </c>
      <c r="D38" s="2">
        <v>135</v>
      </c>
      <c r="E38" s="2">
        <f t="shared" si="8"/>
        <v>270</v>
      </c>
      <c r="F38" s="2">
        <f t="shared" si="9"/>
        <v>405</v>
      </c>
    </row>
    <row r="39" spans="1:6">
      <c r="A39" s="2">
        <v>37</v>
      </c>
      <c r="B39" s="2" t="s">
        <v>34</v>
      </c>
      <c r="C39" s="2" t="s">
        <v>46</v>
      </c>
      <c r="D39" s="2">
        <v>135</v>
      </c>
      <c r="E39" s="2">
        <f t="shared" si="8"/>
        <v>270</v>
      </c>
      <c r="F39" s="2">
        <f t="shared" si="9"/>
        <v>405</v>
      </c>
    </row>
    <row r="40" spans="1:6">
      <c r="A40" s="2">
        <v>38</v>
      </c>
      <c r="B40" s="2" t="s">
        <v>34</v>
      </c>
      <c r="C40" s="2" t="s">
        <v>47</v>
      </c>
      <c r="D40" s="2">
        <v>135</v>
      </c>
      <c r="E40" s="2">
        <f t="shared" si="8"/>
        <v>270</v>
      </c>
      <c r="F40" s="2">
        <f t="shared" si="9"/>
        <v>405</v>
      </c>
    </row>
    <row r="41" spans="1:6">
      <c r="A41" s="2">
        <v>39</v>
      </c>
      <c r="B41" s="2" t="s">
        <v>34</v>
      </c>
      <c r="C41" s="2" t="s">
        <v>48</v>
      </c>
      <c r="D41" s="2">
        <v>135</v>
      </c>
      <c r="E41" s="2">
        <f t="shared" si="8"/>
        <v>270</v>
      </c>
      <c r="F41" s="2">
        <f t="shared" si="9"/>
        <v>405</v>
      </c>
    </row>
    <row r="42" spans="1:6">
      <c r="A42" s="2">
        <v>40</v>
      </c>
      <c r="B42" s="2" t="s">
        <v>34</v>
      </c>
      <c r="C42" s="2" t="s">
        <v>49</v>
      </c>
      <c r="D42" s="2">
        <v>135</v>
      </c>
      <c r="E42" s="2">
        <f t="shared" si="8"/>
        <v>270</v>
      </c>
      <c r="F42" s="2">
        <f t="shared" si="9"/>
        <v>405</v>
      </c>
    </row>
    <row r="43" spans="1:6">
      <c r="A43" s="2">
        <v>41</v>
      </c>
      <c r="B43" s="2" t="s">
        <v>34</v>
      </c>
      <c r="C43" s="2" t="s">
        <v>50</v>
      </c>
      <c r="D43" s="2">
        <v>135</v>
      </c>
      <c r="E43" s="2">
        <f t="shared" si="8"/>
        <v>270</v>
      </c>
      <c r="F43" s="2">
        <f t="shared" si="9"/>
        <v>405</v>
      </c>
    </row>
    <row r="44" spans="1:6">
      <c r="A44" s="2"/>
      <c r="B44" s="2" t="s">
        <v>34</v>
      </c>
      <c r="C44" s="2" t="s">
        <v>51</v>
      </c>
      <c r="D44" s="2">
        <v>135</v>
      </c>
      <c r="E44" s="2">
        <f t="shared" si="8"/>
        <v>270</v>
      </c>
      <c r="F44" s="2">
        <f t="shared" si="9"/>
        <v>405</v>
      </c>
    </row>
    <row r="45" spans="1:6">
      <c r="A45" s="2"/>
      <c r="B45" s="2" t="s">
        <v>34</v>
      </c>
      <c r="C45" s="2" t="s">
        <v>52</v>
      </c>
      <c r="D45" s="2">
        <v>135</v>
      </c>
      <c r="E45" s="2">
        <f t="shared" si="8"/>
        <v>270</v>
      </c>
      <c r="F45" s="2">
        <f t="shared" si="9"/>
        <v>405</v>
      </c>
    </row>
    <row r="46" spans="1:6">
      <c r="A46" s="2"/>
      <c r="B46" s="2" t="s">
        <v>34</v>
      </c>
      <c r="C46" s="2" t="s">
        <v>53</v>
      </c>
      <c r="D46" s="2">
        <v>135</v>
      </c>
      <c r="E46" s="2">
        <f t="shared" si="8"/>
        <v>270</v>
      </c>
      <c r="F46" s="2">
        <f t="shared" si="9"/>
        <v>405</v>
      </c>
    </row>
    <row r="47" spans="1:6">
      <c r="A47" s="2"/>
      <c r="B47" s="2" t="s">
        <v>34</v>
      </c>
      <c r="C47" s="2" t="s">
        <v>54</v>
      </c>
      <c r="D47" s="2">
        <v>135</v>
      </c>
      <c r="E47" s="2">
        <f t="shared" ref="E47:E53" si="10">D47*2</f>
        <v>270</v>
      </c>
      <c r="F47" s="2">
        <f t="shared" ref="F47:F53" si="11">E47*1.5</f>
        <v>405</v>
      </c>
    </row>
    <row r="48" spans="1:6">
      <c r="A48" s="2"/>
      <c r="B48" s="2" t="s">
        <v>34</v>
      </c>
      <c r="C48" s="2" t="s">
        <v>55</v>
      </c>
      <c r="D48" s="2">
        <v>135</v>
      </c>
      <c r="E48" s="2">
        <f t="shared" si="10"/>
        <v>270</v>
      </c>
      <c r="F48" s="2">
        <f t="shared" si="11"/>
        <v>405</v>
      </c>
    </row>
    <row r="49" spans="1:6">
      <c r="A49" s="2"/>
      <c r="B49" s="2" t="s">
        <v>34</v>
      </c>
      <c r="C49" s="2" t="s">
        <v>56</v>
      </c>
      <c r="D49" s="2">
        <v>135</v>
      </c>
      <c r="E49" s="2">
        <f t="shared" si="10"/>
        <v>270</v>
      </c>
      <c r="F49" s="2">
        <f t="shared" si="11"/>
        <v>405</v>
      </c>
    </row>
    <row r="50" spans="1:6">
      <c r="A50" s="2"/>
      <c r="B50" s="2" t="s">
        <v>34</v>
      </c>
      <c r="C50" s="2" t="s">
        <v>57</v>
      </c>
      <c r="D50" s="2">
        <v>135</v>
      </c>
      <c r="E50" s="2">
        <f t="shared" si="10"/>
        <v>270</v>
      </c>
      <c r="F50" s="2">
        <f t="shared" si="11"/>
        <v>405</v>
      </c>
    </row>
    <row r="51" spans="1:6">
      <c r="A51" s="2"/>
      <c r="B51" s="2" t="s">
        <v>34</v>
      </c>
      <c r="C51" s="2" t="s">
        <v>58</v>
      </c>
      <c r="D51" s="2">
        <v>135</v>
      </c>
      <c r="E51" s="2">
        <f t="shared" si="10"/>
        <v>270</v>
      </c>
      <c r="F51" s="2">
        <f t="shared" si="11"/>
        <v>405</v>
      </c>
    </row>
    <row r="52" spans="1:6">
      <c r="A52" s="2"/>
      <c r="B52" s="2" t="s">
        <v>34</v>
      </c>
      <c r="C52" s="2" t="s">
        <v>59</v>
      </c>
      <c r="D52" s="2">
        <v>135</v>
      </c>
      <c r="E52" s="2">
        <f t="shared" si="10"/>
        <v>270</v>
      </c>
      <c r="F52" s="2">
        <f t="shared" si="11"/>
        <v>405</v>
      </c>
    </row>
    <row r="53" spans="1:6">
      <c r="A53" s="2"/>
      <c r="B53" s="2" t="s">
        <v>60</v>
      </c>
      <c r="C53" s="2" t="s">
        <v>61</v>
      </c>
      <c r="D53" s="2">
        <v>1440</v>
      </c>
      <c r="E53" s="2">
        <f t="shared" si="10"/>
        <v>2880</v>
      </c>
      <c r="F53" s="2">
        <f t="shared" si="11"/>
        <v>4320</v>
      </c>
    </row>
    <row r="54" spans="1:6">
      <c r="A54" s="2"/>
      <c r="B54" s="2" t="s">
        <v>60</v>
      </c>
      <c r="C54" s="2" t="s">
        <v>62</v>
      </c>
      <c r="D54" s="2">
        <v>1440</v>
      </c>
      <c r="E54" s="2">
        <f t="shared" ref="E54:E58" si="12">D54*2</f>
        <v>2880</v>
      </c>
      <c r="F54" s="2">
        <f t="shared" ref="F54:F58" si="13">E54*1.5</f>
        <v>4320</v>
      </c>
    </row>
    <row r="55" spans="1:6">
      <c r="A55" s="2"/>
      <c r="B55" s="2" t="s">
        <v>60</v>
      </c>
      <c r="C55" s="2" t="s">
        <v>63</v>
      </c>
      <c r="D55" s="2">
        <v>1440</v>
      </c>
      <c r="E55" s="2">
        <f t="shared" si="12"/>
        <v>2880</v>
      </c>
      <c r="F55" s="2">
        <f t="shared" si="13"/>
        <v>4320</v>
      </c>
    </row>
    <row r="56" spans="1:6">
      <c r="A56" s="2"/>
      <c r="B56" s="2" t="s">
        <v>60</v>
      </c>
      <c r="C56" s="2" t="s">
        <v>64</v>
      </c>
      <c r="D56" s="2">
        <v>1440</v>
      </c>
      <c r="E56" s="2">
        <f t="shared" si="12"/>
        <v>2880</v>
      </c>
      <c r="F56" s="2">
        <f t="shared" si="13"/>
        <v>4320</v>
      </c>
    </row>
    <row r="57" spans="1:6">
      <c r="A57" s="2"/>
      <c r="B57" s="2" t="s">
        <v>60</v>
      </c>
      <c r="C57" s="2" t="s">
        <v>65</v>
      </c>
      <c r="D57" s="2">
        <v>1440</v>
      </c>
      <c r="E57" s="2">
        <f t="shared" si="12"/>
        <v>2880</v>
      </c>
      <c r="F57" s="2">
        <f t="shared" si="13"/>
        <v>4320</v>
      </c>
    </row>
    <row r="58" spans="1:6">
      <c r="A58" s="2">
        <v>42</v>
      </c>
      <c r="B58" s="2" t="s">
        <v>60</v>
      </c>
      <c r="C58" s="2" t="s">
        <v>66</v>
      </c>
      <c r="D58" s="2">
        <v>1440</v>
      </c>
      <c r="E58" s="2">
        <f t="shared" si="12"/>
        <v>2880</v>
      </c>
      <c r="F58" s="2">
        <f t="shared" si="13"/>
        <v>4320</v>
      </c>
    </row>
    <row r="59" spans="1:6">
      <c r="A59" s="2">
        <v>43</v>
      </c>
      <c r="B59" s="2" t="s">
        <v>60</v>
      </c>
      <c r="C59" s="2" t="s">
        <v>67</v>
      </c>
      <c r="D59" s="2">
        <v>1440</v>
      </c>
      <c r="E59" s="2">
        <f t="shared" ref="E59:E64" si="14">D59*2</f>
        <v>2880</v>
      </c>
      <c r="F59" s="2">
        <f t="shared" ref="F59:F64" si="15">E59*1.5</f>
        <v>4320</v>
      </c>
    </row>
    <row r="60" spans="1:6">
      <c r="A60" s="2">
        <v>44</v>
      </c>
      <c r="B60" s="2" t="s">
        <v>60</v>
      </c>
      <c r="C60" s="2" t="s">
        <v>68</v>
      </c>
      <c r="D60" s="2">
        <v>1440</v>
      </c>
      <c r="E60" s="2">
        <f t="shared" si="14"/>
        <v>2880</v>
      </c>
      <c r="F60" s="2">
        <f t="shared" si="15"/>
        <v>4320</v>
      </c>
    </row>
    <row r="61" spans="1:6">
      <c r="A61" s="2">
        <v>45</v>
      </c>
      <c r="B61" s="2" t="s">
        <v>60</v>
      </c>
      <c r="C61" s="2" t="s">
        <v>69</v>
      </c>
      <c r="D61" s="2">
        <v>1440</v>
      </c>
      <c r="E61" s="2">
        <f t="shared" si="14"/>
        <v>2880</v>
      </c>
      <c r="F61" s="2">
        <f t="shared" si="15"/>
        <v>4320</v>
      </c>
    </row>
    <row r="62" spans="1:6">
      <c r="A62" s="2">
        <v>46</v>
      </c>
      <c r="B62" s="2" t="s">
        <v>60</v>
      </c>
      <c r="C62" s="2" t="s">
        <v>70</v>
      </c>
      <c r="D62" s="2">
        <v>1440</v>
      </c>
      <c r="E62" s="2">
        <f t="shared" si="14"/>
        <v>2880</v>
      </c>
      <c r="F62" s="2">
        <f t="shared" si="15"/>
        <v>4320</v>
      </c>
    </row>
    <row r="63" spans="1:6">
      <c r="A63" s="2">
        <v>47</v>
      </c>
      <c r="B63" s="2" t="s">
        <v>60</v>
      </c>
      <c r="C63" s="2" t="s">
        <v>71</v>
      </c>
      <c r="D63" s="2">
        <v>1440</v>
      </c>
      <c r="E63" s="2">
        <f t="shared" si="14"/>
        <v>2880</v>
      </c>
      <c r="F63" s="2">
        <f t="shared" si="15"/>
        <v>4320</v>
      </c>
    </row>
    <row r="64" spans="1:6">
      <c r="A64" s="2">
        <v>48</v>
      </c>
      <c r="B64" s="2" t="s">
        <v>60</v>
      </c>
      <c r="C64" s="2" t="s">
        <v>72</v>
      </c>
      <c r="D64" s="2">
        <v>1440</v>
      </c>
      <c r="E64" s="2">
        <f t="shared" si="14"/>
        <v>2880</v>
      </c>
      <c r="F64" s="2">
        <f t="shared" si="15"/>
        <v>4320</v>
      </c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  <row r="68" spans="1:6">
      <c r="A68" s="2"/>
      <c r="B68" s="2"/>
      <c r="C68" s="2"/>
      <c r="D68" s="2"/>
      <c r="E68" s="2"/>
      <c r="F68" s="2"/>
    </row>
    <row r="69" spans="1:6">
      <c r="A69" s="2"/>
      <c r="B69" s="2"/>
      <c r="C69" s="2"/>
      <c r="D69" s="2"/>
      <c r="E69" s="2"/>
      <c r="F69" s="2"/>
    </row>
    <row r="70" spans="1:6">
      <c r="A70" s="2"/>
      <c r="B70" s="2"/>
      <c r="C70" s="2"/>
      <c r="D70" s="2"/>
      <c r="E70" s="2"/>
      <c r="F70" s="2"/>
    </row>
    <row r="71" spans="1:6">
      <c r="A71" s="2"/>
      <c r="B71" s="2"/>
      <c r="C71" s="2"/>
      <c r="D71" s="2"/>
      <c r="E71" s="2"/>
      <c r="F71" s="2"/>
    </row>
  </sheetData>
  <sortState ref="A2:C15">
    <sortCondition ref="B2" descending="1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1"/>
  <sheetViews>
    <sheetView zoomScale="130" zoomScaleNormal="130" topLeftCell="A51" workbookViewId="0">
      <selection activeCell="G67" sqref="G67"/>
    </sheetView>
  </sheetViews>
  <sheetFormatPr defaultColWidth="9" defaultRowHeight="14.25"/>
  <cols>
    <col min="3" max="3" width="11.3333333333333" customWidth="1"/>
    <col min="7" max="7" width="13.6666666666667" customWidth="1"/>
    <col min="8" max="8" width="12.2166666666667" customWidth="1"/>
    <col min="9" max="9" width="13.1083333333333" customWidth="1"/>
    <col min="26" max="26" width="13.1083333333333" customWidth="1"/>
    <col min="27" max="29" width="13.8833333333333" customWidth="1"/>
    <col min="30" max="30" width="13.4416666666667" customWidth="1"/>
    <col min="31" max="31" width="14.1083333333333" customWidth="1"/>
    <col min="32" max="32" width="12.5583333333333" customWidth="1"/>
    <col min="33" max="33" width="11.3333333333333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2</v>
      </c>
    </row>
    <row r="2" spans="1:33">
      <c r="A2" s="2">
        <v>1</v>
      </c>
      <c r="B2" s="2" t="s">
        <v>6</v>
      </c>
      <c r="C2" s="2" t="s">
        <v>96</v>
      </c>
      <c r="D2" s="2" t="s">
        <v>7</v>
      </c>
      <c r="E2" s="2">
        <v>1</v>
      </c>
      <c r="F2" s="2">
        <f>VLOOKUP(D2,herb!$C$1:$F$71,3,FALSE)</f>
        <v>6</v>
      </c>
      <c r="G2" s="2">
        <f>VLOOKUP(D2,herb!$C$1:$F$71,4,FALSE)</f>
        <v>9</v>
      </c>
      <c r="H2" s="2">
        <f t="shared" ref="H2:H29" si="0">E2*F2</f>
        <v>6</v>
      </c>
      <c r="I2" s="2">
        <f t="shared" ref="I2:I29" si="1">E2*G2</f>
        <v>9</v>
      </c>
      <c r="J2" s="2" t="s">
        <v>8</v>
      </c>
      <c r="K2" s="2">
        <v>1</v>
      </c>
      <c r="L2" s="2"/>
      <c r="M2" s="2">
        <f>IF(ISERROR(VLOOKUP(J2,herb!$C$1:$F$71,4,FALSE)),0,VLOOKUP(J2,herb!$C$1:$F$71,4,FALSE))</f>
        <v>9</v>
      </c>
      <c r="N2" s="2">
        <f t="shared" ref="N2:N29" si="2">K2*L2</f>
        <v>0</v>
      </c>
      <c r="O2" s="2">
        <f t="shared" ref="O2:O29" si="3">K2*M2</f>
        <v>9</v>
      </c>
      <c r="P2" s="2"/>
      <c r="Q2" s="3">
        <v>0</v>
      </c>
      <c r="R2" s="2">
        <f>IF(ISERROR(VLOOKUP(P2,herb!$C$1:$F$71,3,FALSE)),0,VLOOKUP(P2,herb!$C$1:$F$71,3,FALSE))</f>
        <v>0</v>
      </c>
      <c r="S2" s="2">
        <f>IF(ISERROR(VLOOKUP(P2,herb!$C$1:$F$71,4,FALSE)),0,VLOOKUP(P2,herb!$C$1:$F$71,4,FALSE))</f>
        <v>0</v>
      </c>
      <c r="T2" s="2">
        <f t="shared" ref="T2:T29" si="4">R2*Q2</f>
        <v>0</v>
      </c>
      <c r="U2" s="2">
        <f t="shared" ref="U2:U29" si="5">Q2*S2</f>
        <v>0</v>
      </c>
      <c r="V2" s="2" t="s">
        <v>9</v>
      </c>
      <c r="W2" s="2">
        <v>1</v>
      </c>
      <c r="X2" s="2">
        <f>IF(ISERROR(VLOOKUP(V2,herb!$C$1:$F$70,3,FALSE)),0,VLOOKUP(V2,herb!$C$1:$F$70,3,FALSE))</f>
        <v>6</v>
      </c>
      <c r="Y2" s="2">
        <f>IF(ISERROR(VLOOKUP(V2,herb!$C$1:$F$70,4,FALSE)),0,VLOOKUP(V2,herb!$C$1:$F$70,4,FALSE))</f>
        <v>9</v>
      </c>
      <c r="Z2" s="2">
        <f t="shared" ref="Z2:Z29" si="6">W2*X2</f>
        <v>6</v>
      </c>
      <c r="AA2" s="2">
        <f t="shared" ref="AA2:AA29" si="7">W2*Y2</f>
        <v>9</v>
      </c>
      <c r="AB2" s="2">
        <f t="shared" ref="AB2:AB29" si="8">H2+N2+T2+Z2</f>
        <v>12</v>
      </c>
      <c r="AC2" s="2">
        <f t="shared" ref="AC2:AC29" si="9">I2+O2+U2+AA2</f>
        <v>27</v>
      </c>
      <c r="AD2" s="2">
        <v>34</v>
      </c>
      <c r="AE2" s="2">
        <f>AD2*1.8</f>
        <v>61.2</v>
      </c>
      <c r="AF2" s="2">
        <f>AD2*2</f>
        <v>68</v>
      </c>
      <c r="AG2" s="2" t="s">
        <v>96</v>
      </c>
    </row>
    <row r="3" spans="1:33">
      <c r="A3" s="2">
        <v>2</v>
      </c>
      <c r="B3" s="2" t="s">
        <v>6</v>
      </c>
      <c r="C3" s="2" t="s">
        <v>97</v>
      </c>
      <c r="D3" s="2" t="s">
        <v>20</v>
      </c>
      <c r="E3" s="2">
        <v>5</v>
      </c>
      <c r="F3" s="2">
        <f>VLOOKUP(D3,herb!$C$1:$F$71,3,FALSE)</f>
        <v>24</v>
      </c>
      <c r="G3" s="2">
        <f>VLOOKUP(D3,herb!$C$1:$F$71,4,FALSE)</f>
        <v>36</v>
      </c>
      <c r="H3" s="2">
        <f t="shared" si="0"/>
        <v>120</v>
      </c>
      <c r="I3" s="2">
        <f t="shared" si="1"/>
        <v>180</v>
      </c>
      <c r="J3" s="2"/>
      <c r="K3" s="3">
        <v>0</v>
      </c>
      <c r="L3" s="2">
        <f>IF(ISERROR(VLOOKUP(J3,herb!$C$1:$F$71,3,FALSE)),0,VLOOKUP(J3,herb!$C$1:$F$71,3,FALSE))</f>
        <v>0</v>
      </c>
      <c r="M3" s="2">
        <f>IF(ISERROR(VLOOKUP(J3,herb!$C$1:$F$71,4,FALSE)),0,VLOOKUP(J3,herb!$C$1:$F$71,4,FALSE))</f>
        <v>0</v>
      </c>
      <c r="N3" s="2">
        <f t="shared" si="2"/>
        <v>0</v>
      </c>
      <c r="O3" s="2">
        <f t="shared" si="3"/>
        <v>0</v>
      </c>
      <c r="P3" s="2"/>
      <c r="Q3" s="3">
        <v>0</v>
      </c>
      <c r="R3" s="2">
        <f>IF(ISERROR(VLOOKUP(P3,herb!$C$1:$F$71,3,FALSE)),0,VLOOKUP(P3,herb!$C$1:$F$71,3,FALSE))</f>
        <v>0</v>
      </c>
      <c r="S3" s="2">
        <f>IF(ISERROR(VLOOKUP(P3,herb!$C$1:$F$71,4,FALSE)),0,VLOOKUP(P3,herb!$C$1:$F$71,4,FALSE))</f>
        <v>0</v>
      </c>
      <c r="T3" s="2">
        <f t="shared" si="4"/>
        <v>0</v>
      </c>
      <c r="U3" s="2">
        <f t="shared" si="5"/>
        <v>0</v>
      </c>
      <c r="V3" s="2" t="s">
        <v>9</v>
      </c>
      <c r="W3" s="2">
        <v>1</v>
      </c>
      <c r="X3" s="2">
        <f>IF(ISERROR(VLOOKUP(V3,herb!$C$1:$F$70,3,FALSE)),0,VLOOKUP(V3,herb!$C$1:$F$70,3,FALSE))</f>
        <v>6</v>
      </c>
      <c r="Y3" s="2">
        <f>IF(ISERROR(VLOOKUP(V3,herb!$C$1:$F$70,4,FALSE)),0,VLOOKUP(V3,herb!$C$1:$F$70,4,FALSE))</f>
        <v>9</v>
      </c>
      <c r="Z3" s="2">
        <f t="shared" si="6"/>
        <v>6</v>
      </c>
      <c r="AA3" s="2">
        <f t="shared" si="7"/>
        <v>9</v>
      </c>
      <c r="AB3" s="2">
        <f t="shared" si="8"/>
        <v>126</v>
      </c>
      <c r="AC3" s="2">
        <f t="shared" si="9"/>
        <v>189</v>
      </c>
      <c r="AD3" s="2">
        <v>112</v>
      </c>
      <c r="AE3" s="2">
        <f t="shared" ref="AE3:AE61" si="10">AD3*1.8</f>
        <v>201.6</v>
      </c>
      <c r="AF3" s="2">
        <f t="shared" ref="AF3:AF13" si="11">AD3*2</f>
        <v>224</v>
      </c>
      <c r="AG3" s="2" t="s">
        <v>97</v>
      </c>
    </row>
    <row r="4" spans="1:33">
      <c r="A4" s="2">
        <v>3</v>
      </c>
      <c r="B4" s="2" t="s">
        <v>6</v>
      </c>
      <c r="C4" s="2" t="s">
        <v>98</v>
      </c>
      <c r="D4" s="2" t="s">
        <v>7</v>
      </c>
      <c r="E4" s="2">
        <v>1</v>
      </c>
      <c r="F4" s="2">
        <f>VLOOKUP(D4,herb!$C$1:$F$71,3,FALSE)</f>
        <v>6</v>
      </c>
      <c r="G4" s="2">
        <f>VLOOKUP(D4,herb!$C$1:$F$71,4,FALSE)</f>
        <v>9</v>
      </c>
      <c r="H4" s="2">
        <f t="shared" si="0"/>
        <v>6</v>
      </c>
      <c r="I4" s="2">
        <f t="shared" si="1"/>
        <v>9</v>
      </c>
      <c r="J4" s="3" t="s">
        <v>17</v>
      </c>
      <c r="K4" s="3">
        <v>1</v>
      </c>
      <c r="L4" s="2">
        <f>IF(ISERROR(VLOOKUP(J4,herb!$C$1:$F$71,3,FALSE)),0,VLOOKUP(J4,herb!$C$1:$F$71,3,FALSE))</f>
        <v>24</v>
      </c>
      <c r="M4" s="2">
        <f>IF(ISERROR(VLOOKUP(J4,herb!$C$1:$F$71,4,FALSE)),0,VLOOKUP(J4,herb!$C$1:$F$71,4,FALSE))</f>
        <v>36</v>
      </c>
      <c r="N4" s="2">
        <f t="shared" si="2"/>
        <v>24</v>
      </c>
      <c r="O4" s="2">
        <f t="shared" si="3"/>
        <v>36</v>
      </c>
      <c r="P4" s="2"/>
      <c r="Q4" s="3">
        <v>0</v>
      </c>
      <c r="R4" s="2">
        <f>IF(ISERROR(VLOOKUP(P4,herb!$C$1:$F$71,3,FALSE)),0,VLOOKUP(P4,herb!$C$1:$F$71,3,FALSE))</f>
        <v>0</v>
      </c>
      <c r="S4" s="2">
        <f>IF(ISERROR(VLOOKUP(P4,herb!$C$1:$F$71,4,FALSE)),0,VLOOKUP(P4,herb!$C$1:$F$71,4,FALSE))</f>
        <v>0</v>
      </c>
      <c r="T4" s="2">
        <f t="shared" si="4"/>
        <v>0</v>
      </c>
      <c r="U4" s="2">
        <f t="shared" si="5"/>
        <v>0</v>
      </c>
      <c r="V4" s="2" t="s">
        <v>9</v>
      </c>
      <c r="W4" s="2">
        <v>1</v>
      </c>
      <c r="X4" s="2">
        <f>IF(ISERROR(VLOOKUP(V4,herb!$C$1:$F$70,3,FALSE)),0,VLOOKUP(V4,herb!$C$1:$F$70,3,FALSE))</f>
        <v>6</v>
      </c>
      <c r="Y4" s="2">
        <f>IF(ISERROR(VLOOKUP(V4,herb!$C$1:$F$70,4,FALSE)),0,VLOOKUP(V4,herb!$C$1:$F$70,4,FALSE))</f>
        <v>9</v>
      </c>
      <c r="Z4" s="2">
        <f t="shared" si="6"/>
        <v>6</v>
      </c>
      <c r="AA4" s="2">
        <f t="shared" si="7"/>
        <v>9</v>
      </c>
      <c r="AB4" s="2">
        <f t="shared" si="8"/>
        <v>36</v>
      </c>
      <c r="AC4" s="2">
        <f t="shared" si="9"/>
        <v>54</v>
      </c>
      <c r="AD4" s="2">
        <v>53</v>
      </c>
      <c r="AE4" s="2">
        <f t="shared" si="10"/>
        <v>95.4</v>
      </c>
      <c r="AF4" s="2">
        <f t="shared" si="11"/>
        <v>106</v>
      </c>
      <c r="AG4" s="2" t="s">
        <v>98</v>
      </c>
    </row>
    <row r="5" spans="1:33">
      <c r="A5" s="2">
        <v>4</v>
      </c>
      <c r="B5" s="2" t="s">
        <v>6</v>
      </c>
      <c r="C5" s="2" t="s">
        <v>99</v>
      </c>
      <c r="D5" s="2" t="s">
        <v>19</v>
      </c>
      <c r="E5" s="2">
        <v>2</v>
      </c>
      <c r="F5" s="2">
        <f>VLOOKUP(D5,herb!$C$1:$F$71,3,FALSE)</f>
        <v>24</v>
      </c>
      <c r="G5" s="2">
        <f>VLOOKUP(D5,herb!$C$1:$F$71,4,FALSE)</f>
        <v>36</v>
      </c>
      <c r="H5" s="2">
        <f t="shared" si="0"/>
        <v>48</v>
      </c>
      <c r="I5" s="2">
        <f t="shared" si="1"/>
        <v>72</v>
      </c>
      <c r="J5" s="3" t="s">
        <v>10</v>
      </c>
      <c r="K5" s="3">
        <v>3</v>
      </c>
      <c r="L5" s="2">
        <f>IF(ISERROR(VLOOKUP(J5,herb!$C$1:$F$71,3,FALSE)),0,VLOOKUP(J5,herb!$C$1:$F$71,3,FALSE))</f>
        <v>6</v>
      </c>
      <c r="M5" s="2">
        <f>IF(ISERROR(VLOOKUP(J5,herb!$C$1:$F$71,4,FALSE)),0,VLOOKUP(J5,herb!$C$1:$F$71,4,FALSE))</f>
        <v>9</v>
      </c>
      <c r="N5" s="2">
        <f t="shared" si="2"/>
        <v>18</v>
      </c>
      <c r="O5" s="2">
        <f t="shared" si="3"/>
        <v>27</v>
      </c>
      <c r="P5" s="2"/>
      <c r="Q5" s="3">
        <v>0</v>
      </c>
      <c r="R5" s="2">
        <f>IF(ISERROR(VLOOKUP(P5,herb!$C$1:$F$71,3,FALSE)),0,VLOOKUP(P5,herb!$C$1:$F$71,3,FALSE))</f>
        <v>0</v>
      </c>
      <c r="S5" s="2">
        <f>IF(ISERROR(VLOOKUP(P5,herb!$C$1:$F$71,4,FALSE)),0,VLOOKUP(P5,herb!$C$1:$F$71,4,FALSE))</f>
        <v>0</v>
      </c>
      <c r="T5" s="2">
        <f t="shared" si="4"/>
        <v>0</v>
      </c>
      <c r="U5" s="2">
        <f t="shared" si="5"/>
        <v>0</v>
      </c>
      <c r="V5" s="2" t="s">
        <v>29</v>
      </c>
      <c r="W5" s="3">
        <v>1</v>
      </c>
      <c r="X5" s="2">
        <f>IF(ISERROR(VLOOKUP(V5,herb!$C$1:$F$70,3,FALSE)),0,VLOOKUP(V5,herb!$C$1:$F$70,3,FALSE))</f>
        <v>24</v>
      </c>
      <c r="Y5" s="2">
        <f>IF(ISERROR(VLOOKUP(V5,herb!$C$1:$F$70,4,FALSE)),0,VLOOKUP(V5,herb!$C$1:$F$70,4,FALSE))</f>
        <v>36</v>
      </c>
      <c r="Z5" s="2">
        <f t="shared" si="6"/>
        <v>24</v>
      </c>
      <c r="AA5" s="2">
        <f t="shared" si="7"/>
        <v>36</v>
      </c>
      <c r="AB5" s="2">
        <f t="shared" si="8"/>
        <v>90</v>
      </c>
      <c r="AC5" s="2">
        <f t="shared" si="9"/>
        <v>135</v>
      </c>
      <c r="AD5" s="2">
        <v>84</v>
      </c>
      <c r="AE5" s="2">
        <f t="shared" si="10"/>
        <v>151.2</v>
      </c>
      <c r="AF5" s="2">
        <f t="shared" si="11"/>
        <v>168</v>
      </c>
      <c r="AG5" s="2" t="s">
        <v>99</v>
      </c>
    </row>
    <row r="6" spans="1:33">
      <c r="A6" s="2">
        <v>5</v>
      </c>
      <c r="B6" s="2" t="s">
        <v>6</v>
      </c>
      <c r="C6" s="2" t="s">
        <v>100</v>
      </c>
      <c r="D6" s="2" t="s">
        <v>18</v>
      </c>
      <c r="E6" s="2">
        <v>1</v>
      </c>
      <c r="F6" s="2">
        <f>VLOOKUP(D6,herb!$C$1:$F$71,3,FALSE)</f>
        <v>24</v>
      </c>
      <c r="G6" s="2">
        <f>VLOOKUP(D6,herb!$C$1:$F$71,4,FALSE)</f>
        <v>36</v>
      </c>
      <c r="H6" s="2">
        <f t="shared" si="0"/>
        <v>24</v>
      </c>
      <c r="I6" s="2">
        <f t="shared" si="1"/>
        <v>36</v>
      </c>
      <c r="J6" s="3" t="s">
        <v>11</v>
      </c>
      <c r="K6" s="3">
        <v>1</v>
      </c>
      <c r="L6" s="2">
        <f>IF(ISERROR(VLOOKUP(J6,herb!$C$1:$F$71,3,FALSE)),0,VLOOKUP(J6,herb!$C$1:$F$71,3,FALSE))</f>
        <v>6</v>
      </c>
      <c r="M6" s="2">
        <f>IF(ISERROR(VLOOKUP(J6,herb!$C$1:$F$71,4,FALSE)),0,VLOOKUP(J6,herb!$C$1:$F$71,4,FALSE))</f>
        <v>9</v>
      </c>
      <c r="N6" s="2">
        <f t="shared" si="2"/>
        <v>6</v>
      </c>
      <c r="O6" s="2">
        <f t="shared" si="3"/>
        <v>9</v>
      </c>
      <c r="P6" s="2"/>
      <c r="Q6" s="3">
        <v>0</v>
      </c>
      <c r="R6" s="2">
        <f>IF(ISERROR(VLOOKUP(P6,herb!$C$1:$F$71,3,FALSE)),0,VLOOKUP(P6,herb!$C$1:$F$71,3,FALSE))</f>
        <v>0</v>
      </c>
      <c r="S6" s="2">
        <f>IF(ISERROR(VLOOKUP(P6,herb!$C$1:$F$71,4,FALSE)),0,VLOOKUP(P6,herb!$C$1:$F$71,4,FALSE))</f>
        <v>0</v>
      </c>
      <c r="T6" s="2">
        <f t="shared" si="4"/>
        <v>0</v>
      </c>
      <c r="U6" s="2">
        <f t="shared" si="5"/>
        <v>0</v>
      </c>
      <c r="V6" s="2" t="s">
        <v>22</v>
      </c>
      <c r="W6" s="3">
        <v>1</v>
      </c>
      <c r="X6" s="2">
        <f>IF(ISERROR(VLOOKUP(V6,herb!$C$1:$F$70,3,FALSE)),0,VLOOKUP(V6,herb!$C$1:$F$70,3,FALSE))</f>
        <v>24</v>
      </c>
      <c r="Y6" s="2">
        <f>IF(ISERROR(VLOOKUP(V6,herb!$C$1:$F$70,4,FALSE)),0,VLOOKUP(V6,herb!$C$1:$F$70,4,FALSE))</f>
        <v>36</v>
      </c>
      <c r="Z6" s="2">
        <f t="shared" si="6"/>
        <v>24</v>
      </c>
      <c r="AA6" s="2">
        <f t="shared" si="7"/>
        <v>36</v>
      </c>
      <c r="AB6" s="2">
        <f t="shared" si="8"/>
        <v>54</v>
      </c>
      <c r="AC6" s="2">
        <f t="shared" si="9"/>
        <v>81</v>
      </c>
      <c r="AD6" s="2">
        <v>59</v>
      </c>
      <c r="AE6" s="2">
        <f t="shared" si="10"/>
        <v>106.2</v>
      </c>
      <c r="AF6" s="2">
        <f t="shared" si="11"/>
        <v>118</v>
      </c>
      <c r="AG6" s="2" t="s">
        <v>100</v>
      </c>
    </row>
    <row r="7" spans="1:33">
      <c r="A7" s="2">
        <v>6</v>
      </c>
      <c r="B7" s="2" t="s">
        <v>6</v>
      </c>
      <c r="C7" s="2" t="s">
        <v>101</v>
      </c>
      <c r="D7" s="2" t="s">
        <v>18</v>
      </c>
      <c r="E7" s="2">
        <v>2</v>
      </c>
      <c r="F7" s="2">
        <f>VLOOKUP(D7,herb!$C$1:$F$71,3,FALSE)</f>
        <v>24</v>
      </c>
      <c r="G7" s="2">
        <f>VLOOKUP(D7,herb!$C$1:$F$71,4,FALSE)</f>
        <v>36</v>
      </c>
      <c r="H7" s="2">
        <f t="shared" si="0"/>
        <v>48</v>
      </c>
      <c r="I7" s="2">
        <f t="shared" si="1"/>
        <v>72</v>
      </c>
      <c r="J7" s="3" t="s">
        <v>12</v>
      </c>
      <c r="K7" s="3">
        <v>3</v>
      </c>
      <c r="L7" s="2">
        <f>IF(ISERROR(VLOOKUP(J7,herb!$C$1:$F$71,3,FALSE)),0,VLOOKUP(J7,herb!$C$1:$F$71,3,FALSE))</f>
        <v>6</v>
      </c>
      <c r="M7" s="2">
        <f>IF(ISERROR(VLOOKUP(J7,herb!$C$1:$F$71,4,FALSE)),0,VLOOKUP(J7,herb!$C$1:$F$71,4,FALSE))</f>
        <v>9</v>
      </c>
      <c r="N7" s="2">
        <f t="shared" si="2"/>
        <v>18</v>
      </c>
      <c r="O7" s="2">
        <f t="shared" si="3"/>
        <v>27</v>
      </c>
      <c r="P7" s="2"/>
      <c r="Q7" s="3">
        <v>0</v>
      </c>
      <c r="R7" s="2">
        <f>IF(ISERROR(VLOOKUP(P7,herb!$C$1:$F$71,3,FALSE)),0,VLOOKUP(P7,herb!$C$1:$F$71,3,FALSE))</f>
        <v>0</v>
      </c>
      <c r="S7" s="2">
        <f>IF(ISERROR(VLOOKUP(P7,herb!$C$1:$F$71,4,FALSE)),0,VLOOKUP(P7,herb!$C$1:$F$71,4,FALSE))</f>
        <v>0</v>
      </c>
      <c r="T7" s="2">
        <f t="shared" si="4"/>
        <v>0</v>
      </c>
      <c r="U7" s="2">
        <f t="shared" si="5"/>
        <v>0</v>
      </c>
      <c r="V7" s="2" t="s">
        <v>7</v>
      </c>
      <c r="W7" s="3">
        <v>1</v>
      </c>
      <c r="X7" s="2">
        <f>IF(ISERROR(VLOOKUP(V7,herb!$C$1:$F$70,3,FALSE)),0,VLOOKUP(V7,herb!$C$1:$F$70,3,FALSE))</f>
        <v>6</v>
      </c>
      <c r="Y7" s="2">
        <f>IF(ISERROR(VLOOKUP(V7,herb!$C$1:$F$70,4,FALSE)),0,VLOOKUP(V7,herb!$C$1:$F$70,4,FALSE))</f>
        <v>9</v>
      </c>
      <c r="Z7" s="2">
        <f t="shared" si="6"/>
        <v>6</v>
      </c>
      <c r="AA7" s="2">
        <f t="shared" si="7"/>
        <v>9</v>
      </c>
      <c r="AB7" s="2">
        <f t="shared" si="8"/>
        <v>72</v>
      </c>
      <c r="AC7" s="2">
        <f t="shared" si="9"/>
        <v>108</v>
      </c>
      <c r="AD7" s="2">
        <v>71</v>
      </c>
      <c r="AE7" s="2">
        <f t="shared" si="10"/>
        <v>127.8</v>
      </c>
      <c r="AF7" s="2">
        <f t="shared" si="11"/>
        <v>142</v>
      </c>
      <c r="AG7" s="2" t="s">
        <v>101</v>
      </c>
    </row>
    <row r="8" spans="1:33">
      <c r="A8" s="2">
        <v>7</v>
      </c>
      <c r="B8" s="2" t="s">
        <v>6</v>
      </c>
      <c r="C8" s="2" t="s">
        <v>102</v>
      </c>
      <c r="D8" s="2" t="s">
        <v>18</v>
      </c>
      <c r="E8" s="2">
        <v>1</v>
      </c>
      <c r="F8" s="2">
        <f>VLOOKUP(D8,herb!$C$1:$F$71,3,FALSE)</f>
        <v>24</v>
      </c>
      <c r="G8" s="2">
        <f>VLOOKUP(D8,herb!$C$1:$F$71,4,FALSE)</f>
        <v>36</v>
      </c>
      <c r="H8" s="2">
        <f t="shared" si="0"/>
        <v>24</v>
      </c>
      <c r="I8" s="2">
        <f t="shared" si="1"/>
        <v>36</v>
      </c>
      <c r="J8" s="3" t="s">
        <v>26</v>
      </c>
      <c r="K8" s="3">
        <v>1</v>
      </c>
      <c r="L8" s="2">
        <f>IF(ISERROR(VLOOKUP(J8,herb!$C$1:$F$71,3,FALSE)),0,VLOOKUP(J8,herb!$C$1:$F$71,3,FALSE))</f>
        <v>24</v>
      </c>
      <c r="M8" s="2">
        <f>IF(ISERROR(VLOOKUP(J8,herb!$C$1:$F$71,4,FALSE)),0,VLOOKUP(J8,herb!$C$1:$F$71,4,FALSE))</f>
        <v>36</v>
      </c>
      <c r="N8" s="2">
        <f t="shared" si="2"/>
        <v>24</v>
      </c>
      <c r="O8" s="2">
        <f t="shared" si="3"/>
        <v>36</v>
      </c>
      <c r="P8" s="2"/>
      <c r="Q8" s="3">
        <v>0</v>
      </c>
      <c r="R8" s="2">
        <f>IF(ISERROR(VLOOKUP(P8,herb!$C$1:$F$71,3,FALSE)),0,VLOOKUP(P8,herb!$C$1:$F$71,3,FALSE))</f>
        <v>0</v>
      </c>
      <c r="S8" s="2">
        <f>IF(ISERROR(VLOOKUP(P8,herb!$C$1:$F$71,4,FALSE)),0,VLOOKUP(P8,herb!$C$1:$F$71,4,FALSE))</f>
        <v>0</v>
      </c>
      <c r="T8" s="2">
        <f t="shared" si="4"/>
        <v>0</v>
      </c>
      <c r="U8" s="2">
        <f t="shared" si="5"/>
        <v>0</v>
      </c>
      <c r="V8" s="2" t="s">
        <v>10</v>
      </c>
      <c r="W8" s="3">
        <v>1</v>
      </c>
      <c r="X8" s="2">
        <f>IF(ISERROR(VLOOKUP(V8,herb!$C$1:$F$70,3,FALSE)),0,VLOOKUP(V8,herb!$C$1:$F$70,3,FALSE))</f>
        <v>6</v>
      </c>
      <c r="Y8" s="2">
        <f>IF(ISERROR(VLOOKUP(V8,herb!$C$1:$F$70,4,FALSE)),0,VLOOKUP(V8,herb!$C$1:$F$70,4,FALSE))</f>
        <v>9</v>
      </c>
      <c r="Z8" s="2">
        <f t="shared" si="6"/>
        <v>6</v>
      </c>
      <c r="AA8" s="2">
        <f t="shared" si="7"/>
        <v>9</v>
      </c>
      <c r="AB8" s="2">
        <f t="shared" si="8"/>
        <v>54</v>
      </c>
      <c r="AC8" s="2">
        <f t="shared" si="9"/>
        <v>81</v>
      </c>
      <c r="AD8" s="2">
        <v>71</v>
      </c>
      <c r="AE8" s="2">
        <f t="shared" si="10"/>
        <v>127.8</v>
      </c>
      <c r="AF8" s="2">
        <f t="shared" si="11"/>
        <v>142</v>
      </c>
      <c r="AG8" s="2" t="s">
        <v>102</v>
      </c>
    </row>
    <row r="9" spans="1:33">
      <c r="A9" s="2">
        <v>8</v>
      </c>
      <c r="B9" s="2" t="s">
        <v>6</v>
      </c>
      <c r="C9" s="2" t="s">
        <v>103</v>
      </c>
      <c r="D9" s="2" t="s">
        <v>33</v>
      </c>
      <c r="E9" s="2">
        <v>2</v>
      </c>
      <c r="F9" s="2">
        <f>VLOOKUP(D9,herb!$C$1:$F$71,3,FALSE)</f>
        <v>24</v>
      </c>
      <c r="G9" s="2">
        <f>VLOOKUP(D9,herb!$C$1:$F$71,4,FALSE)</f>
        <v>36</v>
      </c>
      <c r="H9" s="2">
        <f t="shared" si="0"/>
        <v>48</v>
      </c>
      <c r="I9" s="2">
        <f t="shared" si="1"/>
        <v>72</v>
      </c>
      <c r="J9" s="3" t="s">
        <v>17</v>
      </c>
      <c r="K9" s="3">
        <v>1</v>
      </c>
      <c r="L9" s="2">
        <f>IF(ISERROR(VLOOKUP(J9,herb!$C$1:$F$71,3,FALSE)),0,VLOOKUP(J9,herb!$C$1:$F$71,3,FALSE))</f>
        <v>24</v>
      </c>
      <c r="M9" s="2">
        <f>IF(ISERROR(VLOOKUP(J9,herb!$C$1:$F$71,4,FALSE)),0,VLOOKUP(J9,herb!$C$1:$F$71,4,FALSE))</f>
        <v>36</v>
      </c>
      <c r="N9" s="2">
        <f t="shared" si="2"/>
        <v>24</v>
      </c>
      <c r="O9" s="2">
        <f t="shared" si="3"/>
        <v>36</v>
      </c>
      <c r="P9" s="2"/>
      <c r="Q9" s="3">
        <v>0</v>
      </c>
      <c r="R9" s="2">
        <f>IF(ISERROR(VLOOKUP(P9,herb!$C$1:$F$71,3,FALSE)),0,VLOOKUP(P9,herb!$C$1:$F$71,3,FALSE))</f>
        <v>0</v>
      </c>
      <c r="S9" s="2">
        <f>IF(ISERROR(VLOOKUP(P9,herb!$C$1:$F$71,4,FALSE)),0,VLOOKUP(P9,herb!$C$1:$F$71,4,FALSE))</f>
        <v>0</v>
      </c>
      <c r="T9" s="2">
        <f t="shared" si="4"/>
        <v>0</v>
      </c>
      <c r="U9" s="2">
        <f t="shared" si="5"/>
        <v>0</v>
      </c>
      <c r="V9" s="2" t="s">
        <v>7</v>
      </c>
      <c r="W9" s="3">
        <v>1</v>
      </c>
      <c r="X9" s="2">
        <f>IF(ISERROR(VLOOKUP(V9,herb!$C$1:$F$70,3,FALSE)),0,VLOOKUP(V9,herb!$C$1:$F$70,3,FALSE))</f>
        <v>6</v>
      </c>
      <c r="Y9" s="2">
        <f>IF(ISERROR(VLOOKUP(V9,herb!$C$1:$F$70,4,FALSE)),0,VLOOKUP(V9,herb!$C$1:$F$70,4,FALSE))</f>
        <v>9</v>
      </c>
      <c r="Z9" s="2">
        <f t="shared" si="6"/>
        <v>6</v>
      </c>
      <c r="AA9" s="2">
        <f t="shared" si="7"/>
        <v>9</v>
      </c>
      <c r="AB9" s="2">
        <f t="shared" si="8"/>
        <v>78</v>
      </c>
      <c r="AC9" s="2">
        <f t="shared" si="9"/>
        <v>117</v>
      </c>
      <c r="AD9" s="2">
        <v>93</v>
      </c>
      <c r="AE9" s="2">
        <f t="shared" si="10"/>
        <v>167.4</v>
      </c>
      <c r="AF9" s="2">
        <f t="shared" si="11"/>
        <v>186</v>
      </c>
      <c r="AG9" s="2" t="s">
        <v>103</v>
      </c>
    </row>
    <row r="10" spans="1:33">
      <c r="A10" s="2">
        <v>9</v>
      </c>
      <c r="B10" s="2" t="s">
        <v>6</v>
      </c>
      <c r="C10" s="2" t="s">
        <v>104</v>
      </c>
      <c r="D10" s="2" t="s">
        <v>26</v>
      </c>
      <c r="E10" s="2">
        <v>1</v>
      </c>
      <c r="F10" s="2">
        <f>VLOOKUP(D10,herb!$C$1:$F$71,3,FALSE)</f>
        <v>24</v>
      </c>
      <c r="G10" s="2">
        <f>VLOOKUP(D10,herb!$C$1:$F$71,4,FALSE)</f>
        <v>36</v>
      </c>
      <c r="H10" s="2">
        <f t="shared" si="0"/>
        <v>24</v>
      </c>
      <c r="I10" s="2">
        <f t="shared" si="1"/>
        <v>36</v>
      </c>
      <c r="J10" s="3" t="s">
        <v>14</v>
      </c>
      <c r="K10" s="3">
        <v>4</v>
      </c>
      <c r="L10" s="2">
        <f>IF(ISERROR(VLOOKUP(J10,herb!$C$1:$F$71,3,FALSE)),0,VLOOKUP(J10,herb!$C$1:$F$71,3,FALSE))</f>
        <v>6</v>
      </c>
      <c r="M10" s="2">
        <f>IF(ISERROR(VLOOKUP(J10,herb!$C$1:$F$71,4,FALSE)),0,VLOOKUP(J10,herb!$C$1:$F$71,4,FALSE))</f>
        <v>9</v>
      </c>
      <c r="N10" s="2">
        <f t="shared" si="2"/>
        <v>24</v>
      </c>
      <c r="O10" s="2">
        <f t="shared" si="3"/>
        <v>36</v>
      </c>
      <c r="P10" s="2"/>
      <c r="Q10" s="3">
        <v>0</v>
      </c>
      <c r="R10" s="2">
        <f>IF(ISERROR(VLOOKUP(P10,herb!$C$1:$F$71,3,FALSE)),0,VLOOKUP(P10,herb!$C$1:$F$71,3,FALSE))</f>
        <v>0</v>
      </c>
      <c r="S10" s="2">
        <f>IF(ISERROR(VLOOKUP(P10,herb!$C$1:$F$71,4,FALSE)),0,VLOOKUP(P10,herb!$C$1:$F$71,4,FALSE))</f>
        <v>0</v>
      </c>
      <c r="T10" s="2">
        <f t="shared" si="4"/>
        <v>0</v>
      </c>
      <c r="U10" s="2">
        <f t="shared" si="5"/>
        <v>0</v>
      </c>
      <c r="V10" s="2" t="s">
        <v>22</v>
      </c>
      <c r="W10" s="3">
        <v>1</v>
      </c>
      <c r="X10" s="2">
        <f>IF(ISERROR(VLOOKUP(V10,herb!$C$1:$F$70,3,FALSE)),0,VLOOKUP(V10,herb!$C$1:$F$70,3,FALSE))</f>
        <v>24</v>
      </c>
      <c r="Y10" s="2">
        <f>IF(ISERROR(VLOOKUP(V10,herb!$C$1:$F$70,4,FALSE)),0,VLOOKUP(V10,herb!$C$1:$F$70,4,FALSE))</f>
        <v>36</v>
      </c>
      <c r="Z10" s="2">
        <f t="shared" si="6"/>
        <v>24</v>
      </c>
      <c r="AA10" s="2">
        <f t="shared" si="7"/>
        <v>36</v>
      </c>
      <c r="AB10" s="2">
        <f t="shared" si="8"/>
        <v>72</v>
      </c>
      <c r="AC10" s="2">
        <f t="shared" si="9"/>
        <v>108</v>
      </c>
      <c r="AD10" s="2">
        <v>75</v>
      </c>
      <c r="AE10" s="2">
        <f t="shared" si="10"/>
        <v>135</v>
      </c>
      <c r="AF10" s="2">
        <f t="shared" si="11"/>
        <v>150</v>
      </c>
      <c r="AG10" s="2" t="s">
        <v>104</v>
      </c>
    </row>
    <row r="11" spans="1:33">
      <c r="A11" s="2">
        <v>10</v>
      </c>
      <c r="B11" s="2" t="s">
        <v>15</v>
      </c>
      <c r="C11" s="2" t="s">
        <v>105</v>
      </c>
      <c r="D11" s="2" t="s">
        <v>22</v>
      </c>
      <c r="E11" s="2">
        <v>2</v>
      </c>
      <c r="F11" s="2">
        <f>VLOOKUP(D11,herb!$C$1:$F$71,3,FALSE)</f>
        <v>24</v>
      </c>
      <c r="G11" s="2">
        <f>VLOOKUP(D11,herb!$C$1:$F$71,4,FALSE)</f>
        <v>36</v>
      </c>
      <c r="H11" s="2">
        <f t="shared" si="0"/>
        <v>48</v>
      </c>
      <c r="I11" s="2">
        <f t="shared" si="1"/>
        <v>72</v>
      </c>
      <c r="J11" s="3" t="s">
        <v>17</v>
      </c>
      <c r="K11" s="3">
        <v>1</v>
      </c>
      <c r="L11" s="2">
        <f>IF(ISERROR(VLOOKUP(J11,herb!$C$1:$F$71,3,FALSE)),0,VLOOKUP(J11,herb!$C$1:$F$71,3,FALSE))</f>
        <v>24</v>
      </c>
      <c r="M11" s="2">
        <f>IF(ISERROR(VLOOKUP(J11,herb!$C$1:$F$71,4,FALSE)),0,VLOOKUP(J11,herb!$C$1:$F$71,4,FALSE))</f>
        <v>36</v>
      </c>
      <c r="N11" s="2">
        <f t="shared" si="2"/>
        <v>24</v>
      </c>
      <c r="O11" s="2">
        <f t="shared" si="3"/>
        <v>36</v>
      </c>
      <c r="P11" s="2"/>
      <c r="Q11" s="3">
        <v>0</v>
      </c>
      <c r="R11" s="2">
        <f>IF(ISERROR(VLOOKUP(P11,herb!$C$1:$F$71,3,FALSE)),0,VLOOKUP(P11,herb!$C$1:$F$71,3,FALSE))</f>
        <v>0</v>
      </c>
      <c r="S11" s="2">
        <f>IF(ISERROR(VLOOKUP(P11,herb!$C$1:$F$71,4,FALSE)),0,VLOOKUP(P11,herb!$C$1:$F$71,4,FALSE))</f>
        <v>0</v>
      </c>
      <c r="T11" s="2">
        <f t="shared" si="4"/>
        <v>0</v>
      </c>
      <c r="U11" s="2">
        <f t="shared" si="5"/>
        <v>0</v>
      </c>
      <c r="V11" s="2" t="s">
        <v>24</v>
      </c>
      <c r="W11" s="3">
        <v>1</v>
      </c>
      <c r="X11" s="2">
        <f>IF(ISERROR(VLOOKUP(V11,herb!$C$1:$F$70,3,FALSE)),0,VLOOKUP(V11,herb!$C$1:$F$70,3,FALSE))</f>
        <v>24</v>
      </c>
      <c r="Y11" s="2">
        <f>IF(ISERROR(VLOOKUP(V11,herb!$C$1:$F$70,4,FALSE)),0,VLOOKUP(V11,herb!$C$1:$F$70,4,FALSE))</f>
        <v>36</v>
      </c>
      <c r="Z11" s="2">
        <f t="shared" si="6"/>
        <v>24</v>
      </c>
      <c r="AA11" s="2">
        <f t="shared" si="7"/>
        <v>36</v>
      </c>
      <c r="AB11" s="2">
        <f t="shared" si="8"/>
        <v>96</v>
      </c>
      <c r="AC11" s="2">
        <f t="shared" si="9"/>
        <v>144</v>
      </c>
      <c r="AD11" s="2">
        <v>103</v>
      </c>
      <c r="AE11" s="2">
        <f t="shared" si="10"/>
        <v>185.4</v>
      </c>
      <c r="AF11" s="2">
        <f t="shared" si="11"/>
        <v>206</v>
      </c>
      <c r="AG11" s="2" t="s">
        <v>105</v>
      </c>
    </row>
    <row r="12" spans="1:33">
      <c r="A12" s="2">
        <v>11</v>
      </c>
      <c r="B12" s="2" t="s">
        <v>15</v>
      </c>
      <c r="C12" s="2" t="s">
        <v>106</v>
      </c>
      <c r="D12" s="2" t="s">
        <v>45</v>
      </c>
      <c r="E12" s="2">
        <v>1</v>
      </c>
      <c r="F12" s="2">
        <f>VLOOKUP(D12,herb!$C$1:$F$71,3,FALSE)</f>
        <v>270</v>
      </c>
      <c r="G12" s="2">
        <f>VLOOKUP(D12,herb!$C$1:$F$71,4,FALSE)</f>
        <v>405</v>
      </c>
      <c r="H12" s="2">
        <f t="shared" si="0"/>
        <v>270</v>
      </c>
      <c r="I12" s="2">
        <f t="shared" si="1"/>
        <v>405</v>
      </c>
      <c r="J12" s="3" t="s">
        <v>22</v>
      </c>
      <c r="K12" s="3">
        <v>7</v>
      </c>
      <c r="L12" s="2">
        <f>IF(ISERROR(VLOOKUP(J12,herb!$C$1:$F$71,3,FALSE)),0,VLOOKUP(J12,herb!$C$1:$F$71,3,FALSE))</f>
        <v>24</v>
      </c>
      <c r="M12" s="2">
        <f>IF(ISERROR(VLOOKUP(J12,herb!$C$1:$F$71,4,FALSE)),0,VLOOKUP(J12,herb!$C$1:$F$71,4,FALSE))</f>
        <v>36</v>
      </c>
      <c r="N12" s="2">
        <f t="shared" si="2"/>
        <v>168</v>
      </c>
      <c r="O12" s="2">
        <f t="shared" si="3"/>
        <v>252</v>
      </c>
      <c r="P12" s="2"/>
      <c r="Q12" s="3">
        <v>0</v>
      </c>
      <c r="R12" s="2">
        <f>IF(ISERROR(VLOOKUP(P12,herb!$C$1:$F$71,3,FALSE)),0,VLOOKUP(P12,herb!$C$1:$F$71,3,FALSE))</f>
        <v>0</v>
      </c>
      <c r="S12" s="2">
        <f>IF(ISERROR(VLOOKUP(P12,herb!$C$1:$F$71,4,FALSE)),0,VLOOKUP(P12,herb!$C$1:$F$71,4,FALSE))</f>
        <v>0</v>
      </c>
      <c r="T12" s="2">
        <f t="shared" si="4"/>
        <v>0</v>
      </c>
      <c r="U12" s="2">
        <f t="shared" si="5"/>
        <v>0</v>
      </c>
      <c r="V12" s="2" t="s">
        <v>27</v>
      </c>
      <c r="W12" s="2">
        <v>1</v>
      </c>
      <c r="X12" s="2">
        <f>IF(ISERROR(VLOOKUP(V12,herb!$C$1:$F$70,3,FALSE)),0,VLOOKUP(V12,herb!$C$1:$F$70,3,FALSE))</f>
        <v>24</v>
      </c>
      <c r="Y12" s="2">
        <f>IF(ISERROR(VLOOKUP(V12,herb!$C$1:$F$70,4,FALSE)),0,VLOOKUP(V12,herb!$C$1:$F$70,4,FALSE))</f>
        <v>36</v>
      </c>
      <c r="Z12" s="2">
        <f t="shared" si="6"/>
        <v>24</v>
      </c>
      <c r="AA12" s="2">
        <f t="shared" si="7"/>
        <v>36</v>
      </c>
      <c r="AB12" s="2">
        <f t="shared" si="8"/>
        <v>462</v>
      </c>
      <c r="AC12" s="2">
        <f t="shared" si="9"/>
        <v>693</v>
      </c>
      <c r="AD12" s="2">
        <v>304</v>
      </c>
      <c r="AE12" s="2">
        <f t="shared" si="10"/>
        <v>547.2</v>
      </c>
      <c r="AF12" s="2">
        <f t="shared" si="11"/>
        <v>608</v>
      </c>
      <c r="AG12" s="2" t="s">
        <v>106</v>
      </c>
    </row>
    <row r="13" spans="1:33">
      <c r="A13" s="2">
        <v>12</v>
      </c>
      <c r="B13" s="2" t="s">
        <v>15</v>
      </c>
      <c r="C13" s="2" t="s">
        <v>107</v>
      </c>
      <c r="D13" s="2" t="s">
        <v>25</v>
      </c>
      <c r="E13" s="2">
        <v>1</v>
      </c>
      <c r="F13" s="2">
        <f>VLOOKUP(D13,herb!$C$1:$F$71,3,FALSE)</f>
        <v>24</v>
      </c>
      <c r="G13" s="2">
        <f>VLOOKUP(D13,herb!$C$1:$F$71,4,FALSE)</f>
        <v>36</v>
      </c>
      <c r="H13" s="2">
        <f t="shared" si="0"/>
        <v>24</v>
      </c>
      <c r="I13" s="2">
        <f t="shared" si="1"/>
        <v>36</v>
      </c>
      <c r="J13" s="3" t="s">
        <v>18</v>
      </c>
      <c r="K13" s="3">
        <v>1</v>
      </c>
      <c r="L13" s="2">
        <f>IF(ISERROR(VLOOKUP(J13,herb!$C$1:$F$71,3,FALSE)),0,VLOOKUP(J13,herb!$C$1:$F$71,3,FALSE))</f>
        <v>24</v>
      </c>
      <c r="M13" s="2">
        <f>IF(ISERROR(VLOOKUP(J13,herb!$C$1:$F$71,4,FALSE)),0,VLOOKUP(J13,herb!$C$1:$F$71,4,FALSE))</f>
        <v>36</v>
      </c>
      <c r="N13" s="2">
        <f t="shared" si="2"/>
        <v>24</v>
      </c>
      <c r="O13" s="2">
        <f t="shared" si="3"/>
        <v>36</v>
      </c>
      <c r="P13" s="2"/>
      <c r="Q13" s="3">
        <v>0</v>
      </c>
      <c r="R13" s="2">
        <f>IF(ISERROR(VLOOKUP(P13,herb!$C$1:$F$71,3,FALSE)),0,VLOOKUP(P13,herb!$C$1:$F$71,3,FALSE))</f>
        <v>0</v>
      </c>
      <c r="S13" s="2">
        <f>IF(ISERROR(VLOOKUP(P13,herb!$C$1:$F$71,4,FALSE)),0,VLOOKUP(P13,herb!$C$1:$F$71,4,FALSE))</f>
        <v>0</v>
      </c>
      <c r="T13" s="2">
        <f t="shared" si="4"/>
        <v>0</v>
      </c>
      <c r="U13" s="2">
        <f t="shared" si="5"/>
        <v>0</v>
      </c>
      <c r="V13" s="2" t="s">
        <v>13</v>
      </c>
      <c r="W13" s="2">
        <v>1</v>
      </c>
      <c r="X13" s="2">
        <f>IF(ISERROR(VLOOKUP(V13,herb!$C$1:$F$70,3,FALSE)),0,VLOOKUP(V13,herb!$C$1:$F$70,3,FALSE))</f>
        <v>6</v>
      </c>
      <c r="Y13" s="2">
        <f>IF(ISERROR(VLOOKUP(V13,herb!$C$1:$F$70,4,FALSE)),0,VLOOKUP(V13,herb!$C$1:$F$70,4,FALSE))</f>
        <v>9</v>
      </c>
      <c r="Z13" s="2">
        <f t="shared" si="6"/>
        <v>6</v>
      </c>
      <c r="AA13" s="2">
        <f t="shared" si="7"/>
        <v>9</v>
      </c>
      <c r="AB13" s="2">
        <f t="shared" si="8"/>
        <v>54</v>
      </c>
      <c r="AC13" s="2">
        <f t="shared" si="9"/>
        <v>81</v>
      </c>
      <c r="AD13" s="2">
        <v>71</v>
      </c>
      <c r="AE13" s="2">
        <f t="shared" si="10"/>
        <v>127.8</v>
      </c>
      <c r="AF13" s="2">
        <f t="shared" si="11"/>
        <v>142</v>
      </c>
      <c r="AG13" s="2" t="s">
        <v>107</v>
      </c>
    </row>
    <row r="14" spans="1:33">
      <c r="A14" s="2">
        <v>13</v>
      </c>
      <c r="B14" s="2" t="s">
        <v>15</v>
      </c>
      <c r="C14" s="2" t="s">
        <v>108</v>
      </c>
      <c r="D14" s="2" t="s">
        <v>21</v>
      </c>
      <c r="E14" s="2">
        <v>1</v>
      </c>
      <c r="F14" s="2">
        <f>VLOOKUP(D14,herb!$C$1:$F$71,3,FALSE)</f>
        <v>24</v>
      </c>
      <c r="G14" s="2">
        <f>VLOOKUP(D14,herb!$C$1:$F$71,4,FALSE)</f>
        <v>36</v>
      </c>
      <c r="H14" s="2">
        <f t="shared" si="0"/>
        <v>24</v>
      </c>
      <c r="I14" s="2">
        <f t="shared" si="1"/>
        <v>36</v>
      </c>
      <c r="J14" s="3" t="s">
        <v>20</v>
      </c>
      <c r="K14" s="3">
        <v>6</v>
      </c>
      <c r="L14" s="2">
        <f>IF(ISERROR(VLOOKUP(J14,herb!$C$1:$F$71,3,FALSE)),0,VLOOKUP(J14,herb!$C$1:$F$71,3,FALSE))</f>
        <v>24</v>
      </c>
      <c r="M14" s="2">
        <f>IF(ISERROR(VLOOKUP(J14,herb!$C$1:$F$71,4,FALSE)),0,VLOOKUP(J14,herb!$C$1:$F$71,4,FALSE))</f>
        <v>36</v>
      </c>
      <c r="N14" s="2">
        <f t="shared" si="2"/>
        <v>144</v>
      </c>
      <c r="O14" s="2">
        <f t="shared" si="3"/>
        <v>216</v>
      </c>
      <c r="P14" s="2"/>
      <c r="Q14" s="3">
        <v>0</v>
      </c>
      <c r="R14" s="2">
        <f>IF(ISERROR(VLOOKUP(P14,herb!$C$1:$F$71,3,FALSE)),0,VLOOKUP(P14,herb!$C$1:$F$71,3,FALSE))</f>
        <v>0</v>
      </c>
      <c r="S14" s="2">
        <f>IF(ISERROR(VLOOKUP(P14,herb!$C$1:$F$71,4,FALSE)),0,VLOOKUP(P14,herb!$C$1:$F$71,4,FALSE))</f>
        <v>0</v>
      </c>
      <c r="T14" s="2">
        <f t="shared" si="4"/>
        <v>0</v>
      </c>
      <c r="U14" s="2">
        <f t="shared" si="5"/>
        <v>0</v>
      </c>
      <c r="V14" s="2" t="s">
        <v>28</v>
      </c>
      <c r="W14" s="3">
        <v>1</v>
      </c>
      <c r="X14" s="2">
        <f>IF(ISERROR(VLOOKUP(V14,herb!$C$1:$F$70,3,FALSE)),0,VLOOKUP(V14,herb!$C$1:$F$70,3,FALSE))</f>
        <v>24</v>
      </c>
      <c r="Y14" s="2">
        <f>IF(ISERROR(VLOOKUP(V14,herb!$C$1:$F$70,4,FALSE)),0,VLOOKUP(V14,herb!$C$1:$F$70,4,FALSE))</f>
        <v>36</v>
      </c>
      <c r="Z14" s="2">
        <f t="shared" si="6"/>
        <v>24</v>
      </c>
      <c r="AA14" s="2">
        <f t="shared" si="7"/>
        <v>36</v>
      </c>
      <c r="AB14" s="2">
        <f t="shared" si="8"/>
        <v>192</v>
      </c>
      <c r="AC14" s="2">
        <f t="shared" si="9"/>
        <v>288</v>
      </c>
      <c r="AD14" s="2">
        <v>178</v>
      </c>
      <c r="AE14" s="2">
        <f t="shared" si="10"/>
        <v>320.4</v>
      </c>
      <c r="AF14" s="2">
        <f t="shared" ref="AF14:AF23" si="12">AD14*2</f>
        <v>356</v>
      </c>
      <c r="AG14" s="2" t="s">
        <v>108</v>
      </c>
    </row>
    <row r="15" spans="1:33">
      <c r="A15" s="2">
        <v>14</v>
      </c>
      <c r="B15" s="2" t="s">
        <v>15</v>
      </c>
      <c r="C15" s="2" t="s">
        <v>109</v>
      </c>
      <c r="D15" s="2" t="s">
        <v>18</v>
      </c>
      <c r="E15" s="2">
        <v>1</v>
      </c>
      <c r="F15" s="2">
        <f>VLOOKUP(D15,herb!$C$1:$F$71,3,FALSE)</f>
        <v>24</v>
      </c>
      <c r="G15" s="2">
        <f>VLOOKUP(D15,herb!$C$1:$F$71,4,FALSE)</f>
        <v>36</v>
      </c>
      <c r="H15" s="2">
        <f t="shared" si="0"/>
        <v>24</v>
      </c>
      <c r="I15" s="2">
        <f t="shared" si="1"/>
        <v>36</v>
      </c>
      <c r="J15" s="3" t="s">
        <v>30</v>
      </c>
      <c r="K15" s="3">
        <v>1</v>
      </c>
      <c r="L15" s="2">
        <f>IF(ISERROR(VLOOKUP(J15,herb!$C$1:$F$71,3,FALSE)),0,VLOOKUP(J15,herb!$C$1:$F$71,3,FALSE))</f>
        <v>24</v>
      </c>
      <c r="M15" s="2">
        <f>IF(ISERROR(VLOOKUP(J15,herb!$C$1:$F$71,4,FALSE)),0,VLOOKUP(J15,herb!$C$1:$F$71,4,FALSE))</f>
        <v>36</v>
      </c>
      <c r="N15" s="2">
        <f t="shared" si="2"/>
        <v>24</v>
      </c>
      <c r="O15" s="2">
        <f t="shared" si="3"/>
        <v>36</v>
      </c>
      <c r="P15" s="2" t="s">
        <v>32</v>
      </c>
      <c r="Q15" s="3">
        <v>1</v>
      </c>
      <c r="R15" s="2">
        <f>IF(ISERROR(VLOOKUP(P15,herb!$C$1:$F$71,3,FALSE)),0,VLOOKUP(P15,herb!$C$1:$F$71,3,FALSE))</f>
        <v>24</v>
      </c>
      <c r="S15" s="2">
        <f>IF(ISERROR(VLOOKUP(P15,herb!$C$1:$F$71,4,FALSE)),0,VLOOKUP(P15,herb!$C$1:$F$71,4,FALSE))</f>
        <v>36</v>
      </c>
      <c r="T15" s="2">
        <f t="shared" si="4"/>
        <v>24</v>
      </c>
      <c r="U15" s="2">
        <f t="shared" si="5"/>
        <v>36</v>
      </c>
      <c r="V15" s="2" t="s">
        <v>24</v>
      </c>
      <c r="W15" s="3">
        <v>1</v>
      </c>
      <c r="X15" s="2">
        <f>IF(ISERROR(VLOOKUP(V15,herb!$C$1:$F$70,3,FALSE)),0,VLOOKUP(V15,herb!$C$1:$F$70,3,FALSE))</f>
        <v>24</v>
      </c>
      <c r="Y15" s="2">
        <f>IF(ISERROR(VLOOKUP(V15,herb!$C$1:$F$70,4,FALSE)),0,VLOOKUP(V15,herb!$C$1:$F$70,4,FALSE))</f>
        <v>36</v>
      </c>
      <c r="Z15" s="2">
        <f t="shared" si="6"/>
        <v>24</v>
      </c>
      <c r="AA15" s="2">
        <f t="shared" si="7"/>
        <v>36</v>
      </c>
      <c r="AB15" s="2">
        <f t="shared" si="8"/>
        <v>96</v>
      </c>
      <c r="AC15" s="2">
        <f t="shared" si="9"/>
        <v>144</v>
      </c>
      <c r="AD15" s="2">
        <v>115</v>
      </c>
      <c r="AE15" s="2">
        <f t="shared" si="10"/>
        <v>207</v>
      </c>
      <c r="AF15" s="2">
        <f t="shared" si="12"/>
        <v>230</v>
      </c>
      <c r="AG15" s="2" t="s">
        <v>109</v>
      </c>
    </row>
    <row r="16" spans="1:33">
      <c r="A16" s="2">
        <v>15</v>
      </c>
      <c r="B16" s="2" t="s">
        <v>15</v>
      </c>
      <c r="C16" s="2" t="s">
        <v>110</v>
      </c>
      <c r="D16" s="2" t="s">
        <v>18</v>
      </c>
      <c r="E16" s="2">
        <v>1</v>
      </c>
      <c r="F16" s="2">
        <f>VLOOKUP(D16,herb!$C$1:$F$71,3,FALSE)</f>
        <v>24</v>
      </c>
      <c r="G16" s="2">
        <f>VLOOKUP(D16,herb!$C$1:$F$71,4,FALSE)</f>
        <v>36</v>
      </c>
      <c r="H16" s="2">
        <f t="shared" si="0"/>
        <v>24</v>
      </c>
      <c r="I16" s="2">
        <f t="shared" si="1"/>
        <v>36</v>
      </c>
      <c r="J16" s="3" t="s">
        <v>27</v>
      </c>
      <c r="K16" s="3">
        <v>1</v>
      </c>
      <c r="L16" s="2">
        <f>IF(ISERROR(VLOOKUP(J16,herb!$C$1:$F$71,3,FALSE)),0,VLOOKUP(J16,herb!$C$1:$F$71,3,FALSE))</f>
        <v>24</v>
      </c>
      <c r="M16" s="2">
        <f>IF(ISERROR(VLOOKUP(J16,herb!$C$1:$F$71,4,FALSE)),0,VLOOKUP(J16,herb!$C$1:$F$71,4,FALSE))</f>
        <v>36</v>
      </c>
      <c r="N16" s="2">
        <f t="shared" si="2"/>
        <v>24</v>
      </c>
      <c r="O16" s="2">
        <f t="shared" si="3"/>
        <v>36</v>
      </c>
      <c r="P16" s="2" t="s">
        <v>32</v>
      </c>
      <c r="Q16" s="3">
        <v>1</v>
      </c>
      <c r="R16" s="2">
        <f>IF(ISERROR(VLOOKUP(P16,herb!$C$1:$F$71,3,FALSE)),0,VLOOKUP(P16,herb!$C$1:$F$71,3,FALSE))</f>
        <v>24</v>
      </c>
      <c r="S16" s="2">
        <f>IF(ISERROR(VLOOKUP(P16,herb!$C$1:$F$71,4,FALSE)),0,VLOOKUP(P16,herb!$C$1:$F$71,4,FALSE))</f>
        <v>36</v>
      </c>
      <c r="T16" s="2">
        <f t="shared" si="4"/>
        <v>24</v>
      </c>
      <c r="U16" s="2">
        <f t="shared" si="5"/>
        <v>36</v>
      </c>
      <c r="V16" s="2" t="s">
        <v>22</v>
      </c>
      <c r="W16" s="3">
        <v>1</v>
      </c>
      <c r="X16" s="2">
        <f>IF(ISERROR(VLOOKUP(V16,herb!$C$1:$F$70,3,FALSE)),0,VLOOKUP(V16,herb!$C$1:$F$70,3,FALSE))</f>
        <v>24</v>
      </c>
      <c r="Y16" s="2">
        <f>IF(ISERROR(VLOOKUP(V16,herb!$C$1:$F$70,4,FALSE)),0,VLOOKUP(V16,herb!$C$1:$F$70,4,FALSE))</f>
        <v>36</v>
      </c>
      <c r="Z16" s="2">
        <f t="shared" si="6"/>
        <v>24</v>
      </c>
      <c r="AA16" s="2">
        <f t="shared" si="7"/>
        <v>36</v>
      </c>
      <c r="AB16" s="2">
        <f t="shared" si="8"/>
        <v>96</v>
      </c>
      <c r="AC16" s="2">
        <f t="shared" si="9"/>
        <v>144</v>
      </c>
      <c r="AD16" s="2">
        <v>115</v>
      </c>
      <c r="AE16" s="2">
        <f t="shared" si="10"/>
        <v>207</v>
      </c>
      <c r="AF16" s="2">
        <f t="shared" si="12"/>
        <v>230</v>
      </c>
      <c r="AG16" s="2" t="s">
        <v>110</v>
      </c>
    </row>
    <row r="17" spans="1:33">
      <c r="A17" s="2">
        <v>16</v>
      </c>
      <c r="B17" s="2" t="s">
        <v>15</v>
      </c>
      <c r="C17" s="2" t="s">
        <v>111</v>
      </c>
      <c r="D17" s="2" t="s">
        <v>18</v>
      </c>
      <c r="E17" s="2">
        <v>1</v>
      </c>
      <c r="F17" s="2">
        <f>VLOOKUP(D17,herb!$C$1:$F$71,3,FALSE)</f>
        <v>24</v>
      </c>
      <c r="G17" s="2">
        <f>VLOOKUP(D17,herb!$C$1:$F$71,4,FALSE)</f>
        <v>36</v>
      </c>
      <c r="H17" s="2">
        <f t="shared" si="0"/>
        <v>24</v>
      </c>
      <c r="I17" s="2">
        <f t="shared" si="1"/>
        <v>36</v>
      </c>
      <c r="J17" s="3" t="s">
        <v>24</v>
      </c>
      <c r="K17" s="3">
        <v>1</v>
      </c>
      <c r="L17" s="2">
        <f>IF(ISERROR(VLOOKUP(J17,herb!$C$1:$F$71,3,FALSE)),0,VLOOKUP(J17,herb!$C$1:$F$71,3,FALSE))</f>
        <v>24</v>
      </c>
      <c r="M17" s="2">
        <f>IF(ISERROR(VLOOKUP(J17,herb!$C$1:$F$71,4,FALSE)),0,VLOOKUP(J17,herb!$C$1:$F$71,4,FALSE))</f>
        <v>36</v>
      </c>
      <c r="N17" s="2">
        <f t="shared" si="2"/>
        <v>24</v>
      </c>
      <c r="O17" s="2">
        <f t="shared" si="3"/>
        <v>36</v>
      </c>
      <c r="P17" s="2" t="s">
        <v>32</v>
      </c>
      <c r="Q17" s="3">
        <v>1</v>
      </c>
      <c r="R17" s="2">
        <f>IF(ISERROR(VLOOKUP(P17,herb!$C$1:$F$71,3,FALSE)),0,VLOOKUP(P17,herb!$C$1:$F$71,3,FALSE))</f>
        <v>24</v>
      </c>
      <c r="S17" s="2">
        <f>IF(ISERROR(VLOOKUP(P17,herb!$C$1:$F$71,4,FALSE)),0,VLOOKUP(P17,herb!$C$1:$F$71,4,FALSE))</f>
        <v>36</v>
      </c>
      <c r="T17" s="2">
        <f t="shared" si="4"/>
        <v>24</v>
      </c>
      <c r="U17" s="2">
        <f t="shared" si="5"/>
        <v>36</v>
      </c>
      <c r="V17" s="2" t="s">
        <v>22</v>
      </c>
      <c r="W17" s="3">
        <v>1</v>
      </c>
      <c r="X17" s="2">
        <f>IF(ISERROR(VLOOKUP(V17,herb!$C$1:$F$70,3,FALSE)),0,VLOOKUP(V17,herb!$C$1:$F$70,3,FALSE))</f>
        <v>24</v>
      </c>
      <c r="Y17" s="2">
        <f>IF(ISERROR(VLOOKUP(V17,herb!$C$1:$F$70,4,FALSE)),0,VLOOKUP(V17,herb!$C$1:$F$70,4,FALSE))</f>
        <v>36</v>
      </c>
      <c r="Z17" s="2">
        <f t="shared" si="6"/>
        <v>24</v>
      </c>
      <c r="AA17" s="2">
        <f t="shared" si="7"/>
        <v>36</v>
      </c>
      <c r="AB17" s="2">
        <f t="shared" si="8"/>
        <v>96</v>
      </c>
      <c r="AC17" s="2">
        <f t="shared" si="9"/>
        <v>144</v>
      </c>
      <c r="AD17" s="2">
        <v>115</v>
      </c>
      <c r="AE17" s="2">
        <f t="shared" si="10"/>
        <v>207</v>
      </c>
      <c r="AF17" s="2">
        <f t="shared" si="12"/>
        <v>230</v>
      </c>
      <c r="AG17" s="2" t="s">
        <v>111</v>
      </c>
    </row>
    <row r="18" spans="1:33">
      <c r="A18" s="2">
        <v>17</v>
      </c>
      <c r="B18" s="2" t="s">
        <v>15</v>
      </c>
      <c r="C18" s="2" t="s">
        <v>112</v>
      </c>
      <c r="D18" s="2" t="s">
        <v>18</v>
      </c>
      <c r="E18" s="2">
        <v>1</v>
      </c>
      <c r="F18" s="2">
        <f>VLOOKUP(D18,herb!$C$1:$F$71,3,FALSE)</f>
        <v>24</v>
      </c>
      <c r="G18" s="2">
        <f>VLOOKUP(D18,herb!$C$1:$F$71,4,FALSE)</f>
        <v>36</v>
      </c>
      <c r="H18" s="2">
        <f t="shared" si="0"/>
        <v>24</v>
      </c>
      <c r="I18" s="2">
        <f t="shared" si="1"/>
        <v>36</v>
      </c>
      <c r="J18" s="3" t="s">
        <v>33</v>
      </c>
      <c r="K18" s="3">
        <v>1</v>
      </c>
      <c r="L18" s="2">
        <f>IF(ISERROR(VLOOKUP(J18,herb!$C$1:$F$71,3,FALSE)),0,VLOOKUP(J18,herb!$C$1:$F$71,3,FALSE))</f>
        <v>24</v>
      </c>
      <c r="M18" s="2">
        <f>IF(ISERROR(VLOOKUP(J18,herb!$C$1:$F$71,4,FALSE)),0,VLOOKUP(J18,herb!$C$1:$F$71,4,FALSE))</f>
        <v>36</v>
      </c>
      <c r="N18" s="2">
        <f t="shared" si="2"/>
        <v>24</v>
      </c>
      <c r="O18" s="2">
        <f t="shared" si="3"/>
        <v>36</v>
      </c>
      <c r="P18" s="2" t="s">
        <v>32</v>
      </c>
      <c r="Q18" s="3">
        <v>1</v>
      </c>
      <c r="R18" s="2">
        <f>IF(ISERROR(VLOOKUP(P18,herb!$C$1:$F$71,3,FALSE)),0,VLOOKUP(P18,herb!$C$1:$F$71,3,FALSE))</f>
        <v>24</v>
      </c>
      <c r="S18" s="2">
        <f>IF(ISERROR(VLOOKUP(P18,herb!$C$1:$F$71,4,FALSE)),0,VLOOKUP(P18,herb!$C$1:$F$71,4,FALSE))</f>
        <v>36</v>
      </c>
      <c r="T18" s="2">
        <f t="shared" si="4"/>
        <v>24</v>
      </c>
      <c r="U18" s="2">
        <f t="shared" si="5"/>
        <v>36</v>
      </c>
      <c r="V18" s="2" t="s">
        <v>22</v>
      </c>
      <c r="W18" s="3">
        <v>1</v>
      </c>
      <c r="X18" s="2">
        <f>IF(ISERROR(VLOOKUP(V18,herb!$C$1:$F$70,3,FALSE)),0,VLOOKUP(V18,herb!$C$1:$F$70,3,FALSE))</f>
        <v>24</v>
      </c>
      <c r="Y18" s="2">
        <f>IF(ISERROR(VLOOKUP(V18,herb!$C$1:$F$70,4,FALSE)),0,VLOOKUP(V18,herb!$C$1:$F$70,4,FALSE))</f>
        <v>36</v>
      </c>
      <c r="Z18" s="2">
        <f t="shared" si="6"/>
        <v>24</v>
      </c>
      <c r="AA18" s="2">
        <f t="shared" si="7"/>
        <v>36</v>
      </c>
      <c r="AB18" s="2">
        <f t="shared" si="8"/>
        <v>96</v>
      </c>
      <c r="AC18" s="2">
        <f t="shared" si="9"/>
        <v>144</v>
      </c>
      <c r="AD18" s="2">
        <v>115</v>
      </c>
      <c r="AE18" s="2">
        <f t="shared" si="10"/>
        <v>207</v>
      </c>
      <c r="AF18" s="2">
        <f t="shared" si="12"/>
        <v>230</v>
      </c>
      <c r="AG18" s="2" t="s">
        <v>112</v>
      </c>
    </row>
    <row r="19" spans="1:33">
      <c r="A19" s="2">
        <v>18</v>
      </c>
      <c r="B19" s="2" t="s">
        <v>15</v>
      </c>
      <c r="C19" s="2" t="s">
        <v>113</v>
      </c>
      <c r="D19" s="2" t="s">
        <v>32</v>
      </c>
      <c r="E19" s="2">
        <v>3</v>
      </c>
      <c r="F19" s="2">
        <f>VLOOKUP(D19,herb!$C$1:$F$71,3,FALSE)</f>
        <v>24</v>
      </c>
      <c r="G19" s="2">
        <f>VLOOKUP(D19,herb!$C$1:$F$71,4,FALSE)</f>
        <v>36</v>
      </c>
      <c r="H19" s="2">
        <f t="shared" si="0"/>
        <v>72</v>
      </c>
      <c r="I19" s="2">
        <f t="shared" si="1"/>
        <v>108</v>
      </c>
      <c r="J19" s="3" t="s">
        <v>21</v>
      </c>
      <c r="K19" s="3">
        <v>2</v>
      </c>
      <c r="L19" s="2">
        <f>IF(ISERROR(VLOOKUP(J19,herb!$C$1:$F$71,3,FALSE)),0,VLOOKUP(J19,herb!$C$1:$F$71,3,FALSE))</f>
        <v>24</v>
      </c>
      <c r="M19" s="2">
        <f>IF(ISERROR(VLOOKUP(J19,herb!$C$1:$F$71,4,FALSE)),0,VLOOKUP(J19,herb!$C$1:$F$71,4,FALSE))</f>
        <v>36</v>
      </c>
      <c r="N19" s="2">
        <f t="shared" si="2"/>
        <v>48</v>
      </c>
      <c r="O19" s="2">
        <f t="shared" si="3"/>
        <v>72</v>
      </c>
      <c r="P19" s="2"/>
      <c r="Q19" s="3">
        <v>0</v>
      </c>
      <c r="R19" s="2">
        <f>IF(ISERROR(VLOOKUP(P19,herb!$C$1:$F$71,3,FALSE)),0,VLOOKUP(P19,herb!$C$1:$F$71,3,FALSE))</f>
        <v>0</v>
      </c>
      <c r="S19" s="2">
        <f>IF(ISERROR(VLOOKUP(P19,herb!$C$1:$F$71,4,FALSE)),0,VLOOKUP(P19,herb!$C$1:$F$71,4,FALSE))</f>
        <v>0</v>
      </c>
      <c r="T19" s="2">
        <f t="shared" si="4"/>
        <v>0</v>
      </c>
      <c r="U19" s="2">
        <f t="shared" si="5"/>
        <v>0</v>
      </c>
      <c r="V19" s="2" t="s">
        <v>23</v>
      </c>
      <c r="W19" s="3">
        <v>1</v>
      </c>
      <c r="X19" s="2">
        <f>IF(ISERROR(VLOOKUP(V19,herb!$C$1:$F$70,3,FALSE)),0,VLOOKUP(V19,herb!$C$1:$F$70,3,FALSE))</f>
        <v>24</v>
      </c>
      <c r="Y19" s="2">
        <f>IF(ISERROR(VLOOKUP(V19,herb!$C$1:$F$70,4,FALSE)),0,VLOOKUP(V19,herb!$C$1:$F$70,4,FALSE))</f>
        <v>36</v>
      </c>
      <c r="Z19" s="2">
        <f t="shared" si="6"/>
        <v>24</v>
      </c>
      <c r="AA19" s="2">
        <f t="shared" si="7"/>
        <v>36</v>
      </c>
      <c r="AB19" s="2">
        <f t="shared" si="8"/>
        <v>144</v>
      </c>
      <c r="AC19" s="2">
        <f t="shared" si="9"/>
        <v>216</v>
      </c>
      <c r="AD19" s="2">
        <v>140</v>
      </c>
      <c r="AE19" s="2">
        <f t="shared" si="10"/>
        <v>252</v>
      </c>
      <c r="AF19" s="2">
        <f t="shared" si="12"/>
        <v>280</v>
      </c>
      <c r="AG19" s="2" t="s">
        <v>113</v>
      </c>
    </row>
    <row r="20" spans="1:33">
      <c r="A20" s="2">
        <v>19</v>
      </c>
      <c r="B20" s="2" t="s">
        <v>15</v>
      </c>
      <c r="C20" s="2" t="s">
        <v>114</v>
      </c>
      <c r="D20" s="2" t="s">
        <v>40</v>
      </c>
      <c r="E20" s="2">
        <v>1</v>
      </c>
      <c r="F20" s="2">
        <f>VLOOKUP(D20,herb!$C$1:$F$71,3,FALSE)</f>
        <v>270</v>
      </c>
      <c r="G20" s="2">
        <f>VLOOKUP(D20,herb!$C$1:$F$71,4,FALSE)</f>
        <v>405</v>
      </c>
      <c r="H20" s="2">
        <f t="shared" si="0"/>
        <v>270</v>
      </c>
      <c r="I20" s="2">
        <f t="shared" si="1"/>
        <v>405</v>
      </c>
      <c r="J20" s="3" t="s">
        <v>29</v>
      </c>
      <c r="K20" s="3">
        <v>4</v>
      </c>
      <c r="L20" s="2">
        <f>IF(ISERROR(VLOOKUP(J20,herb!$C$1:$F$71,3,FALSE)),0,VLOOKUP(J20,herb!$C$1:$F$71,3,FALSE))</f>
        <v>24</v>
      </c>
      <c r="M20" s="2">
        <f>IF(ISERROR(VLOOKUP(J20,herb!$C$1:$F$71,4,FALSE)),0,VLOOKUP(J20,herb!$C$1:$F$71,4,FALSE))</f>
        <v>36</v>
      </c>
      <c r="N20" s="2">
        <f t="shared" si="2"/>
        <v>96</v>
      </c>
      <c r="O20" s="2">
        <f t="shared" si="3"/>
        <v>144</v>
      </c>
      <c r="P20" s="2" t="s">
        <v>31</v>
      </c>
      <c r="Q20" s="3">
        <v>2</v>
      </c>
      <c r="R20" s="2">
        <f>IF(ISERROR(VLOOKUP(P20,herb!$C$1:$F$71,3,FALSE)),0,VLOOKUP(P20,herb!$C$1:$F$71,3,FALSE))</f>
        <v>24</v>
      </c>
      <c r="S20" s="2">
        <f>IF(ISERROR(VLOOKUP(P20,herb!$C$1:$F$71,4,FALSE)),0,VLOOKUP(P20,herb!$C$1:$F$71,4,FALSE))</f>
        <v>36</v>
      </c>
      <c r="T20" s="2">
        <f t="shared" si="4"/>
        <v>48</v>
      </c>
      <c r="U20" s="2">
        <f t="shared" si="5"/>
        <v>72</v>
      </c>
      <c r="V20" s="2" t="s">
        <v>20</v>
      </c>
      <c r="W20" s="3">
        <v>1</v>
      </c>
      <c r="X20" s="2">
        <f>IF(ISERROR(VLOOKUP(V20,herb!$C$1:$F$70,3,FALSE)),0,VLOOKUP(V20,herb!$C$1:$F$70,3,FALSE))</f>
        <v>24</v>
      </c>
      <c r="Y20" s="2">
        <f>IF(ISERROR(VLOOKUP(V20,herb!$C$1:$F$70,4,FALSE)),0,VLOOKUP(V20,herb!$C$1:$F$70,4,FALSE))</f>
        <v>36</v>
      </c>
      <c r="Z20" s="2">
        <f t="shared" si="6"/>
        <v>24</v>
      </c>
      <c r="AA20" s="2">
        <f t="shared" si="7"/>
        <v>36</v>
      </c>
      <c r="AB20" s="2">
        <f t="shared" si="8"/>
        <v>438</v>
      </c>
      <c r="AC20" s="2">
        <f t="shared" si="9"/>
        <v>657</v>
      </c>
      <c r="AD20" s="2">
        <v>262</v>
      </c>
      <c r="AE20" s="2">
        <f t="shared" si="10"/>
        <v>471.6</v>
      </c>
      <c r="AF20" s="2">
        <f t="shared" si="12"/>
        <v>524</v>
      </c>
      <c r="AG20" s="2" t="s">
        <v>114</v>
      </c>
    </row>
    <row r="21" spans="1:33">
      <c r="A21" s="2">
        <v>20</v>
      </c>
      <c r="B21" s="2" t="s">
        <v>15</v>
      </c>
      <c r="C21" s="2" t="s">
        <v>115</v>
      </c>
      <c r="D21" s="2" t="s">
        <v>18</v>
      </c>
      <c r="E21" s="2">
        <v>2</v>
      </c>
      <c r="F21" s="2">
        <f>VLOOKUP(D21,herb!$C$1:$F$71,3,FALSE)</f>
        <v>24</v>
      </c>
      <c r="G21" s="2">
        <f>VLOOKUP(D21,herb!$C$1:$F$71,4,FALSE)</f>
        <v>36</v>
      </c>
      <c r="H21" s="2">
        <f t="shared" si="0"/>
        <v>48</v>
      </c>
      <c r="I21" s="2">
        <f t="shared" si="1"/>
        <v>72</v>
      </c>
      <c r="J21" s="3" t="s">
        <v>16</v>
      </c>
      <c r="K21" s="3">
        <v>4</v>
      </c>
      <c r="L21" s="2">
        <f>IF(ISERROR(VLOOKUP(J21,herb!$C$1:$F$71,3,FALSE)),0,VLOOKUP(J21,herb!$C$1:$F$71,3,FALSE))</f>
        <v>24</v>
      </c>
      <c r="M21" s="2">
        <f>IF(ISERROR(VLOOKUP(J21,herb!$C$1:$F$71,4,FALSE)),0,VLOOKUP(J21,herb!$C$1:$F$71,4,FALSE))</f>
        <v>36</v>
      </c>
      <c r="N21" s="2">
        <f t="shared" si="2"/>
        <v>96</v>
      </c>
      <c r="O21" s="2">
        <f t="shared" si="3"/>
        <v>144</v>
      </c>
      <c r="P21" s="2"/>
      <c r="Q21" s="3">
        <v>0</v>
      </c>
      <c r="R21" s="2">
        <f>IF(ISERROR(VLOOKUP(P21,herb!$C$1:$F$71,3,FALSE)),0,VLOOKUP(P21,herb!$C$1:$F$71,3,FALSE))</f>
        <v>0</v>
      </c>
      <c r="S21" s="2">
        <f>IF(ISERROR(VLOOKUP(P21,herb!$C$1:$F$71,4,FALSE)),0,VLOOKUP(P21,herb!$C$1:$F$71,4,FALSE))</f>
        <v>0</v>
      </c>
      <c r="T21" s="2">
        <f t="shared" si="4"/>
        <v>0</v>
      </c>
      <c r="U21" s="2">
        <f t="shared" si="5"/>
        <v>0</v>
      </c>
      <c r="V21" s="2" t="s">
        <v>30</v>
      </c>
      <c r="W21" s="3">
        <v>1</v>
      </c>
      <c r="X21" s="2">
        <f>IF(ISERROR(VLOOKUP(V21,herb!$C$1:$F$70,3,FALSE)),0,VLOOKUP(V21,herb!$C$1:$F$70,3,FALSE))</f>
        <v>24</v>
      </c>
      <c r="Y21" s="2">
        <f>IF(ISERROR(VLOOKUP(V21,herb!$C$1:$F$70,4,FALSE)),0,VLOOKUP(V21,herb!$C$1:$F$70,4,FALSE))</f>
        <v>36</v>
      </c>
      <c r="Z21" s="2">
        <f t="shared" si="6"/>
        <v>24</v>
      </c>
      <c r="AA21" s="2">
        <f t="shared" si="7"/>
        <v>36</v>
      </c>
      <c r="AB21" s="2">
        <f t="shared" si="8"/>
        <v>168</v>
      </c>
      <c r="AC21" s="2">
        <f t="shared" si="9"/>
        <v>252</v>
      </c>
      <c r="AD21" s="2">
        <v>140</v>
      </c>
      <c r="AE21" s="2">
        <f t="shared" si="10"/>
        <v>252</v>
      </c>
      <c r="AF21" s="2">
        <f t="shared" si="12"/>
        <v>280</v>
      </c>
      <c r="AG21" s="2" t="s">
        <v>115</v>
      </c>
    </row>
    <row r="22" spans="1:33">
      <c r="A22" s="2">
        <v>21</v>
      </c>
      <c r="B22" s="2" t="s">
        <v>15</v>
      </c>
      <c r="C22" s="2" t="s">
        <v>116</v>
      </c>
      <c r="D22" s="2" t="s">
        <v>18</v>
      </c>
      <c r="E22" s="2">
        <v>3</v>
      </c>
      <c r="F22" s="2">
        <f>VLOOKUP(D22,herb!$C$1:$F$71,3,FALSE)</f>
        <v>24</v>
      </c>
      <c r="G22" s="2">
        <f>VLOOKUP(D22,herb!$C$1:$F$71,4,FALSE)</f>
        <v>36</v>
      </c>
      <c r="H22" s="2">
        <f t="shared" si="0"/>
        <v>72</v>
      </c>
      <c r="I22" s="2">
        <f t="shared" si="1"/>
        <v>108</v>
      </c>
      <c r="J22" s="3" t="s">
        <v>27</v>
      </c>
      <c r="K22" s="3">
        <v>2</v>
      </c>
      <c r="L22" s="2">
        <f>IF(ISERROR(VLOOKUP(J22,herb!$C$1:$F$71,3,FALSE)),0,VLOOKUP(J22,herb!$C$1:$F$71,3,FALSE))</f>
        <v>24</v>
      </c>
      <c r="M22" s="2">
        <f>IF(ISERROR(VLOOKUP(J22,herb!$C$1:$F$71,4,FALSE)),0,VLOOKUP(J22,herb!$C$1:$F$71,4,FALSE))</f>
        <v>36</v>
      </c>
      <c r="N22" s="2">
        <f t="shared" si="2"/>
        <v>48</v>
      </c>
      <c r="O22" s="2">
        <f t="shared" si="3"/>
        <v>72</v>
      </c>
      <c r="P22" s="2"/>
      <c r="Q22" s="3">
        <v>0</v>
      </c>
      <c r="R22" s="2">
        <f>IF(ISERROR(VLOOKUP(P22,herb!$C$1:$F$71,3,FALSE)),0,VLOOKUP(P22,herb!$C$1:$F$71,3,FALSE))</f>
        <v>0</v>
      </c>
      <c r="S22" s="2">
        <f>IF(ISERROR(VLOOKUP(P22,herb!$C$1:$F$71,4,FALSE)),0,VLOOKUP(P22,herb!$C$1:$F$71,4,FALSE))</f>
        <v>0</v>
      </c>
      <c r="T22" s="2">
        <f t="shared" si="4"/>
        <v>0</v>
      </c>
      <c r="U22" s="2">
        <f t="shared" si="5"/>
        <v>0</v>
      </c>
      <c r="V22" s="2" t="s">
        <v>22</v>
      </c>
      <c r="W22" s="3">
        <v>1</v>
      </c>
      <c r="X22" s="2">
        <f>IF(ISERROR(VLOOKUP(V22,herb!$C$1:$F$70,3,FALSE)),0,VLOOKUP(V22,herb!$C$1:$F$70,3,FALSE))</f>
        <v>24</v>
      </c>
      <c r="Y22" s="2">
        <f>IF(ISERROR(VLOOKUP(V22,herb!$C$1:$F$70,4,FALSE)),0,VLOOKUP(V22,herb!$C$1:$F$70,4,FALSE))</f>
        <v>36</v>
      </c>
      <c r="Z22" s="2">
        <f t="shared" si="6"/>
        <v>24</v>
      </c>
      <c r="AA22" s="2">
        <f t="shared" si="7"/>
        <v>36</v>
      </c>
      <c r="AB22" s="2">
        <f t="shared" si="8"/>
        <v>144</v>
      </c>
      <c r="AC22" s="2">
        <f t="shared" si="9"/>
        <v>216</v>
      </c>
      <c r="AD22" s="2">
        <v>140</v>
      </c>
      <c r="AE22" s="2">
        <f t="shared" si="10"/>
        <v>252</v>
      </c>
      <c r="AF22" s="2">
        <f t="shared" si="12"/>
        <v>280</v>
      </c>
      <c r="AG22" s="2" t="s">
        <v>116</v>
      </c>
    </row>
    <row r="23" spans="1:33">
      <c r="A23" s="2">
        <v>22</v>
      </c>
      <c r="B23" s="2" t="s">
        <v>15</v>
      </c>
      <c r="C23" s="2" t="s">
        <v>117</v>
      </c>
      <c r="D23" s="2" t="s">
        <v>18</v>
      </c>
      <c r="E23" s="2">
        <v>3</v>
      </c>
      <c r="F23" s="2">
        <f>VLOOKUP(D23,herb!$C$1:$F$71,3,FALSE)</f>
        <v>24</v>
      </c>
      <c r="G23" s="2">
        <f>VLOOKUP(D23,herb!$C$1:$F$71,4,FALSE)</f>
        <v>36</v>
      </c>
      <c r="H23" s="2">
        <f t="shared" si="0"/>
        <v>72</v>
      </c>
      <c r="I23" s="2">
        <f t="shared" si="1"/>
        <v>108</v>
      </c>
      <c r="J23" s="3" t="s">
        <v>24</v>
      </c>
      <c r="K23" s="3">
        <v>2</v>
      </c>
      <c r="L23" s="2">
        <f>IF(ISERROR(VLOOKUP(J23,herb!$C$1:$F$71,3,FALSE)),0,VLOOKUP(J23,herb!$C$1:$F$71,3,FALSE))</f>
        <v>24</v>
      </c>
      <c r="M23" s="2">
        <f>IF(ISERROR(VLOOKUP(J23,herb!$C$1:$F$71,4,FALSE)),0,VLOOKUP(J23,herb!$C$1:$F$71,4,FALSE))</f>
        <v>36</v>
      </c>
      <c r="N23" s="2">
        <f t="shared" si="2"/>
        <v>48</v>
      </c>
      <c r="O23" s="2">
        <f t="shared" si="3"/>
        <v>72</v>
      </c>
      <c r="P23" s="2"/>
      <c r="Q23" s="3">
        <v>0</v>
      </c>
      <c r="R23" s="2">
        <f>IF(ISERROR(VLOOKUP(P23,herb!$C$1:$F$71,3,FALSE)),0,VLOOKUP(P23,herb!$C$1:$F$71,3,FALSE))</f>
        <v>0</v>
      </c>
      <c r="S23" s="2">
        <f>IF(ISERROR(VLOOKUP(P23,herb!$C$1:$F$71,4,FALSE)),0,VLOOKUP(P23,herb!$C$1:$F$71,4,FALSE))</f>
        <v>0</v>
      </c>
      <c r="T23" s="2">
        <f t="shared" si="4"/>
        <v>0</v>
      </c>
      <c r="U23" s="2">
        <f t="shared" si="5"/>
        <v>0</v>
      </c>
      <c r="V23" s="2" t="s">
        <v>22</v>
      </c>
      <c r="W23" s="3">
        <v>1</v>
      </c>
      <c r="X23" s="2">
        <f>IF(ISERROR(VLOOKUP(V23,herb!$C$1:$F$70,3,FALSE)),0,VLOOKUP(V23,herb!$C$1:$F$70,3,FALSE))</f>
        <v>24</v>
      </c>
      <c r="Y23" s="2">
        <f>IF(ISERROR(VLOOKUP(V23,herb!$C$1:$F$70,4,FALSE)),0,VLOOKUP(V23,herb!$C$1:$F$70,4,FALSE))</f>
        <v>36</v>
      </c>
      <c r="Z23" s="2">
        <f t="shared" si="6"/>
        <v>24</v>
      </c>
      <c r="AA23" s="2">
        <f t="shared" si="7"/>
        <v>36</v>
      </c>
      <c r="AB23" s="2">
        <f t="shared" si="8"/>
        <v>144</v>
      </c>
      <c r="AC23" s="2">
        <f t="shared" si="9"/>
        <v>216</v>
      </c>
      <c r="AD23" s="2">
        <v>140</v>
      </c>
      <c r="AE23" s="2">
        <f t="shared" si="10"/>
        <v>252</v>
      </c>
      <c r="AF23" s="2">
        <f t="shared" si="12"/>
        <v>280</v>
      </c>
      <c r="AG23" s="2" t="s">
        <v>117</v>
      </c>
    </row>
    <row r="24" spans="1:33">
      <c r="A24" s="2">
        <v>23</v>
      </c>
      <c r="B24" s="2" t="s">
        <v>15</v>
      </c>
      <c r="C24" s="2" t="s">
        <v>118</v>
      </c>
      <c r="D24" s="2" t="s">
        <v>18</v>
      </c>
      <c r="E24" s="2">
        <v>3</v>
      </c>
      <c r="F24" s="2">
        <f>VLOOKUP(D24,herb!$C$1:$F$71,3,FALSE)</f>
        <v>24</v>
      </c>
      <c r="G24" s="2">
        <f>VLOOKUP(D24,herb!$C$1:$F$71,4,FALSE)</f>
        <v>36</v>
      </c>
      <c r="H24" s="2">
        <f t="shared" si="0"/>
        <v>72</v>
      </c>
      <c r="I24" s="2">
        <f t="shared" si="1"/>
        <v>108</v>
      </c>
      <c r="J24" s="3" t="s">
        <v>30</v>
      </c>
      <c r="K24" s="3">
        <v>2</v>
      </c>
      <c r="L24" s="2">
        <f>IF(ISERROR(VLOOKUP(J24,herb!$C$1:$F$71,3,FALSE)),0,VLOOKUP(J24,herb!$C$1:$F$71,3,FALSE))</f>
        <v>24</v>
      </c>
      <c r="M24" s="2">
        <f>IF(ISERROR(VLOOKUP(J24,herb!$C$1:$F$71,4,FALSE)),0,VLOOKUP(J24,herb!$C$1:$F$71,4,FALSE))</f>
        <v>36</v>
      </c>
      <c r="N24" s="2">
        <f t="shared" si="2"/>
        <v>48</v>
      </c>
      <c r="O24" s="2">
        <f t="shared" si="3"/>
        <v>72</v>
      </c>
      <c r="P24" s="2"/>
      <c r="Q24" s="3">
        <v>0</v>
      </c>
      <c r="R24" s="2">
        <f>IF(ISERROR(VLOOKUP(P24,herb!$C$1:$F$71,3,FALSE)),0,VLOOKUP(P24,herb!$C$1:$F$71,3,FALSE))</f>
        <v>0</v>
      </c>
      <c r="S24" s="2">
        <f>IF(ISERROR(VLOOKUP(P24,herb!$C$1:$F$71,4,FALSE)),0,VLOOKUP(P24,herb!$C$1:$F$71,4,FALSE))</f>
        <v>0</v>
      </c>
      <c r="T24" s="2">
        <f t="shared" si="4"/>
        <v>0</v>
      </c>
      <c r="U24" s="2">
        <f t="shared" si="5"/>
        <v>0</v>
      </c>
      <c r="V24" s="2" t="s">
        <v>20</v>
      </c>
      <c r="W24" s="3">
        <v>1</v>
      </c>
      <c r="X24" s="2">
        <f>IF(ISERROR(VLOOKUP(V24,herb!$C$1:$F$70,3,FALSE)),0,VLOOKUP(V24,herb!$C$1:$F$70,3,FALSE))</f>
        <v>24</v>
      </c>
      <c r="Y24" s="2">
        <f>IF(ISERROR(VLOOKUP(V24,herb!$C$1:$F$70,4,FALSE)),0,VLOOKUP(V24,herb!$C$1:$F$70,4,FALSE))</f>
        <v>36</v>
      </c>
      <c r="Z24" s="2">
        <f t="shared" si="6"/>
        <v>24</v>
      </c>
      <c r="AA24" s="2">
        <f t="shared" si="7"/>
        <v>36</v>
      </c>
      <c r="AB24" s="2">
        <f t="shared" si="8"/>
        <v>144</v>
      </c>
      <c r="AC24" s="2">
        <f t="shared" si="9"/>
        <v>216</v>
      </c>
      <c r="AD24" s="2">
        <v>140</v>
      </c>
      <c r="AE24" s="2">
        <f t="shared" si="10"/>
        <v>252</v>
      </c>
      <c r="AF24" s="2">
        <f t="shared" ref="AF24:AF48" si="13">AD24*2</f>
        <v>280</v>
      </c>
      <c r="AG24" s="2" t="s">
        <v>118</v>
      </c>
    </row>
    <row r="25" spans="1:33">
      <c r="A25" s="2">
        <v>24</v>
      </c>
      <c r="B25" s="2" t="s">
        <v>15</v>
      </c>
      <c r="C25" s="2" t="s">
        <v>119</v>
      </c>
      <c r="D25" s="2" t="s">
        <v>18</v>
      </c>
      <c r="E25" s="2">
        <v>3</v>
      </c>
      <c r="F25" s="2">
        <f>VLOOKUP(D25,herb!$C$1:$F$71,3,FALSE)</f>
        <v>24</v>
      </c>
      <c r="G25" s="2">
        <f>VLOOKUP(D25,herb!$C$1:$F$71,4,FALSE)</f>
        <v>36</v>
      </c>
      <c r="H25" s="2">
        <f t="shared" si="0"/>
        <v>72</v>
      </c>
      <c r="I25" s="2">
        <f t="shared" si="1"/>
        <v>108</v>
      </c>
      <c r="J25" s="3" t="s">
        <v>25</v>
      </c>
      <c r="K25" s="3">
        <v>2</v>
      </c>
      <c r="L25" s="2">
        <f>IF(ISERROR(VLOOKUP(J25,herb!$C$1:$F$71,3,FALSE)),0,VLOOKUP(J25,herb!$C$1:$F$71,3,FALSE))</f>
        <v>24</v>
      </c>
      <c r="M25" s="2">
        <f>IF(ISERROR(VLOOKUP(J25,herb!$C$1:$F$71,4,FALSE)),0,VLOOKUP(J25,herb!$C$1:$F$71,4,FALSE))</f>
        <v>36</v>
      </c>
      <c r="N25" s="2">
        <f t="shared" si="2"/>
        <v>48</v>
      </c>
      <c r="O25" s="2">
        <f t="shared" si="3"/>
        <v>72</v>
      </c>
      <c r="P25" s="2"/>
      <c r="Q25" s="3">
        <v>0</v>
      </c>
      <c r="R25" s="2">
        <f>IF(ISERROR(VLOOKUP(P25,herb!$C$1:$F$71,3,FALSE)),0,VLOOKUP(P25,herb!$C$1:$F$71,3,FALSE))</f>
        <v>0</v>
      </c>
      <c r="S25" s="2">
        <f>IF(ISERROR(VLOOKUP(P25,herb!$C$1:$F$71,4,FALSE)),0,VLOOKUP(P25,herb!$C$1:$F$71,4,FALSE))</f>
        <v>0</v>
      </c>
      <c r="T25" s="2">
        <f t="shared" si="4"/>
        <v>0</v>
      </c>
      <c r="U25" s="2">
        <f t="shared" si="5"/>
        <v>0</v>
      </c>
      <c r="V25" s="2" t="s">
        <v>22</v>
      </c>
      <c r="W25" s="3">
        <v>1</v>
      </c>
      <c r="X25" s="2">
        <f>IF(ISERROR(VLOOKUP(V25,herb!$C$1:$F$70,3,FALSE)),0,VLOOKUP(V25,herb!$C$1:$F$70,3,FALSE))</f>
        <v>24</v>
      </c>
      <c r="Y25" s="2">
        <f>IF(ISERROR(VLOOKUP(V25,herb!$C$1:$F$70,4,FALSE)),0,VLOOKUP(V25,herb!$C$1:$F$70,4,FALSE))</f>
        <v>36</v>
      </c>
      <c r="Z25" s="2">
        <f t="shared" si="6"/>
        <v>24</v>
      </c>
      <c r="AA25" s="2">
        <f t="shared" si="7"/>
        <v>36</v>
      </c>
      <c r="AB25" s="2">
        <f t="shared" si="8"/>
        <v>144</v>
      </c>
      <c r="AC25" s="2">
        <f t="shared" si="9"/>
        <v>216</v>
      </c>
      <c r="AD25" s="2">
        <v>140</v>
      </c>
      <c r="AE25" s="2">
        <f t="shared" si="10"/>
        <v>252</v>
      </c>
      <c r="AF25" s="2">
        <f t="shared" si="13"/>
        <v>280</v>
      </c>
      <c r="AG25" s="2" t="s">
        <v>119</v>
      </c>
    </row>
    <row r="26" spans="1:33">
      <c r="A26" s="2">
        <v>25</v>
      </c>
      <c r="B26" s="2" t="s">
        <v>15</v>
      </c>
      <c r="C26" s="2" t="s">
        <v>120</v>
      </c>
      <c r="D26" s="2" t="s">
        <v>18</v>
      </c>
      <c r="E26" s="2">
        <v>3</v>
      </c>
      <c r="F26" s="2">
        <f>VLOOKUP(D26,herb!$C$1:$F$71,3,FALSE)</f>
        <v>24</v>
      </c>
      <c r="G26" s="2">
        <f>VLOOKUP(D26,herb!$C$1:$F$71,4,FALSE)</f>
        <v>36</v>
      </c>
      <c r="H26" s="2">
        <f t="shared" si="0"/>
        <v>72</v>
      </c>
      <c r="I26" s="2">
        <f t="shared" si="1"/>
        <v>108</v>
      </c>
      <c r="J26" s="3" t="s">
        <v>33</v>
      </c>
      <c r="K26" s="3">
        <v>2</v>
      </c>
      <c r="L26" s="2">
        <f>IF(ISERROR(VLOOKUP(J26,herb!$C$1:$F$71,3,FALSE)),0,VLOOKUP(J26,herb!$C$1:$F$71,3,FALSE))</f>
        <v>24</v>
      </c>
      <c r="M26" s="2">
        <f>IF(ISERROR(VLOOKUP(J26,herb!$C$1:$F$71,4,FALSE)),0,VLOOKUP(J26,herb!$C$1:$F$71,4,FALSE))</f>
        <v>36</v>
      </c>
      <c r="N26" s="2">
        <f t="shared" si="2"/>
        <v>48</v>
      </c>
      <c r="O26" s="2">
        <f t="shared" si="3"/>
        <v>72</v>
      </c>
      <c r="P26" s="2"/>
      <c r="Q26" s="3">
        <v>0</v>
      </c>
      <c r="R26" s="2">
        <f>IF(ISERROR(VLOOKUP(P26,herb!$C$1:$F$71,3,FALSE)),0,VLOOKUP(P26,herb!$C$1:$F$71,3,FALSE))</f>
        <v>0</v>
      </c>
      <c r="S26" s="2">
        <f>IF(ISERROR(VLOOKUP(P26,herb!$C$1:$F$71,4,FALSE)),0,VLOOKUP(P26,herb!$C$1:$F$71,4,FALSE))</f>
        <v>0</v>
      </c>
      <c r="T26" s="2">
        <f t="shared" si="4"/>
        <v>0</v>
      </c>
      <c r="U26" s="2">
        <f t="shared" si="5"/>
        <v>0</v>
      </c>
      <c r="V26" s="2" t="s">
        <v>21</v>
      </c>
      <c r="W26" s="3">
        <v>1</v>
      </c>
      <c r="X26" s="2">
        <f>IF(ISERROR(VLOOKUP(V26,herb!$C$1:$F$70,3,FALSE)),0,VLOOKUP(V26,herb!$C$1:$F$70,3,FALSE))</f>
        <v>24</v>
      </c>
      <c r="Y26" s="2">
        <f>IF(ISERROR(VLOOKUP(V26,herb!$C$1:$F$70,4,FALSE)),0,VLOOKUP(V26,herb!$C$1:$F$70,4,FALSE))</f>
        <v>36</v>
      </c>
      <c r="Z26" s="2">
        <f t="shared" si="6"/>
        <v>24</v>
      </c>
      <c r="AA26" s="2">
        <f t="shared" si="7"/>
        <v>36</v>
      </c>
      <c r="AB26" s="2">
        <f t="shared" si="8"/>
        <v>144</v>
      </c>
      <c r="AC26" s="2">
        <f t="shared" si="9"/>
        <v>216</v>
      </c>
      <c r="AD26" s="2">
        <v>140</v>
      </c>
      <c r="AE26" s="2">
        <f t="shared" si="10"/>
        <v>252</v>
      </c>
      <c r="AF26" s="2">
        <f t="shared" si="13"/>
        <v>280</v>
      </c>
      <c r="AG26" s="2" t="s">
        <v>120</v>
      </c>
    </row>
    <row r="27" spans="1:33">
      <c r="A27" s="2">
        <v>26</v>
      </c>
      <c r="B27" s="2" t="s">
        <v>15</v>
      </c>
      <c r="C27" s="2" t="s">
        <v>121</v>
      </c>
      <c r="D27" s="2" t="s">
        <v>23</v>
      </c>
      <c r="E27" s="2">
        <v>3</v>
      </c>
      <c r="F27" s="2">
        <f>VLOOKUP(D27,herb!$C$1:$F$71,3,FALSE)</f>
        <v>24</v>
      </c>
      <c r="G27" s="2">
        <f>VLOOKUP(D27,herb!$C$1:$F$71,4,FALSE)</f>
        <v>36</v>
      </c>
      <c r="H27" s="2">
        <f t="shared" si="0"/>
        <v>72</v>
      </c>
      <c r="I27" s="2">
        <f t="shared" si="1"/>
        <v>108</v>
      </c>
      <c r="J27" s="3" t="s">
        <v>39</v>
      </c>
      <c r="K27" s="3">
        <v>3</v>
      </c>
      <c r="L27" s="2">
        <f>IF(ISERROR(VLOOKUP(J27,herb!$C$1:$F$71,3,FALSE)),0,VLOOKUP(J27,herb!$C$1:$F$71,3,FALSE))</f>
        <v>270</v>
      </c>
      <c r="M27" s="2">
        <f>IF(ISERROR(VLOOKUP(J27,herb!$C$1:$F$71,4,FALSE)),0,VLOOKUP(J27,herb!$C$1:$F$71,4,FALSE))</f>
        <v>405</v>
      </c>
      <c r="N27" s="2">
        <f t="shared" si="2"/>
        <v>810</v>
      </c>
      <c r="O27" s="2">
        <f t="shared" si="3"/>
        <v>1215</v>
      </c>
      <c r="P27" s="2"/>
      <c r="Q27" s="3">
        <v>0</v>
      </c>
      <c r="R27" s="2">
        <f>IF(ISERROR(VLOOKUP(P27,herb!$C$1:$F$71,3,FALSE)),0,VLOOKUP(P27,herb!$C$1:$F$71,3,FALSE))</f>
        <v>0</v>
      </c>
      <c r="S27" s="2">
        <f>IF(ISERROR(VLOOKUP(P27,herb!$C$1:$F$71,4,FALSE)),0,VLOOKUP(P27,herb!$C$1:$F$71,4,FALSE))</f>
        <v>0</v>
      </c>
      <c r="T27" s="2">
        <f t="shared" si="4"/>
        <v>0</v>
      </c>
      <c r="U27" s="2">
        <f t="shared" si="5"/>
        <v>0</v>
      </c>
      <c r="V27" s="2" t="s">
        <v>31</v>
      </c>
      <c r="W27" s="3">
        <v>1</v>
      </c>
      <c r="X27" s="2">
        <f>IF(ISERROR(VLOOKUP(V27,herb!$C$1:$F$70,3,FALSE)),0,VLOOKUP(V27,herb!$C$1:$F$70,3,FALSE))</f>
        <v>24</v>
      </c>
      <c r="Y27" s="2">
        <f>IF(ISERROR(VLOOKUP(V27,herb!$C$1:$F$70,4,FALSE)),0,VLOOKUP(V27,herb!$C$1:$F$70,4,FALSE))</f>
        <v>36</v>
      </c>
      <c r="Z27" s="2">
        <f t="shared" si="6"/>
        <v>24</v>
      </c>
      <c r="AA27" s="2">
        <f t="shared" si="7"/>
        <v>36</v>
      </c>
      <c r="AB27" s="2">
        <f t="shared" si="8"/>
        <v>906</v>
      </c>
      <c r="AC27" s="2">
        <f t="shared" si="9"/>
        <v>1359</v>
      </c>
      <c r="AD27" s="2">
        <v>640</v>
      </c>
      <c r="AE27" s="2">
        <f t="shared" si="10"/>
        <v>1152</v>
      </c>
      <c r="AF27" s="2">
        <f t="shared" si="13"/>
        <v>1280</v>
      </c>
      <c r="AG27" s="2" t="s">
        <v>121</v>
      </c>
    </row>
    <row r="28" spans="1:33">
      <c r="A28" s="2">
        <v>27</v>
      </c>
      <c r="B28" s="2" t="s">
        <v>15</v>
      </c>
      <c r="C28" s="2" t="s">
        <v>122</v>
      </c>
      <c r="D28" s="2" t="s">
        <v>33</v>
      </c>
      <c r="E28" s="2">
        <v>3</v>
      </c>
      <c r="F28" s="2">
        <f>VLOOKUP(D28,herb!$C$1:$F$71,3,FALSE)</f>
        <v>24</v>
      </c>
      <c r="G28" s="2">
        <f>VLOOKUP(D28,herb!$C$1:$F$71,4,FALSE)</f>
        <v>36</v>
      </c>
      <c r="H28" s="2">
        <f t="shared" si="0"/>
        <v>72</v>
      </c>
      <c r="I28" s="2">
        <f t="shared" si="1"/>
        <v>108</v>
      </c>
      <c r="J28" s="3" t="s">
        <v>17</v>
      </c>
      <c r="K28" s="3">
        <v>3</v>
      </c>
      <c r="L28" s="2">
        <f>IF(ISERROR(VLOOKUP(J28,herb!$C$1:$F$71,3,FALSE)),0,VLOOKUP(J28,herb!$C$1:$F$71,3,FALSE))</f>
        <v>24</v>
      </c>
      <c r="M28" s="2">
        <f>IF(ISERROR(VLOOKUP(J28,herb!$C$1:$F$71,4,FALSE)),0,VLOOKUP(J28,herb!$C$1:$F$71,4,FALSE))</f>
        <v>36</v>
      </c>
      <c r="N28" s="2">
        <f t="shared" si="2"/>
        <v>72</v>
      </c>
      <c r="O28" s="2">
        <f t="shared" si="3"/>
        <v>108</v>
      </c>
      <c r="P28" s="2"/>
      <c r="Q28" s="3">
        <v>0</v>
      </c>
      <c r="R28" s="2">
        <f>IF(ISERROR(VLOOKUP(P28,herb!$C$1:$F$71,3,FALSE)),0,VLOOKUP(P28,herb!$C$1:$F$71,3,FALSE))</f>
        <v>0</v>
      </c>
      <c r="S28" s="2">
        <f>IF(ISERROR(VLOOKUP(P28,herb!$C$1:$F$71,4,FALSE)),0,VLOOKUP(P28,herb!$C$1:$F$71,4,FALSE))</f>
        <v>0</v>
      </c>
      <c r="T28" s="2">
        <f t="shared" si="4"/>
        <v>0</v>
      </c>
      <c r="U28" s="2">
        <f t="shared" si="5"/>
        <v>0</v>
      </c>
      <c r="V28" s="2" t="s">
        <v>21</v>
      </c>
      <c r="W28" s="3">
        <v>1</v>
      </c>
      <c r="X28" s="2">
        <f>IF(ISERROR(VLOOKUP(V28,herb!$C$1:$F$70,3,FALSE)),0,VLOOKUP(V28,herb!$C$1:$F$70,3,FALSE))</f>
        <v>24</v>
      </c>
      <c r="Y28" s="2">
        <f>IF(ISERROR(VLOOKUP(V28,herb!$C$1:$F$70,4,FALSE)),0,VLOOKUP(V28,herb!$C$1:$F$70,4,FALSE))</f>
        <v>36</v>
      </c>
      <c r="Z28" s="2">
        <f t="shared" si="6"/>
        <v>24</v>
      </c>
      <c r="AA28" s="2">
        <f t="shared" si="7"/>
        <v>36</v>
      </c>
      <c r="AB28" s="2">
        <f t="shared" si="8"/>
        <v>168</v>
      </c>
      <c r="AC28" s="2">
        <f t="shared" si="9"/>
        <v>252</v>
      </c>
      <c r="AD28" s="2">
        <v>187</v>
      </c>
      <c r="AE28" s="2">
        <f t="shared" si="10"/>
        <v>336.6</v>
      </c>
      <c r="AF28" s="2">
        <f t="shared" si="13"/>
        <v>374</v>
      </c>
      <c r="AG28" s="2" t="s">
        <v>122</v>
      </c>
    </row>
    <row r="29" spans="1:33">
      <c r="A29" s="2">
        <v>28</v>
      </c>
      <c r="B29" s="2" t="s">
        <v>15</v>
      </c>
      <c r="C29" s="2" t="s">
        <v>123</v>
      </c>
      <c r="D29" s="2" t="s">
        <v>26</v>
      </c>
      <c r="E29" s="2">
        <v>2</v>
      </c>
      <c r="F29" s="2">
        <f>VLOOKUP(D29,herb!$C$1:$F$71,3,FALSE)</f>
        <v>24</v>
      </c>
      <c r="G29" s="2">
        <f>VLOOKUP(D29,herb!$C$1:$F$71,4,FALSE)</f>
        <v>36</v>
      </c>
      <c r="H29" s="2">
        <f t="shared" si="0"/>
        <v>48</v>
      </c>
      <c r="I29" s="2">
        <f t="shared" si="1"/>
        <v>72</v>
      </c>
      <c r="J29" s="3" t="s">
        <v>32</v>
      </c>
      <c r="K29" s="3">
        <v>4</v>
      </c>
      <c r="L29" s="2">
        <f>IF(ISERROR(VLOOKUP(J29,herb!$C$1:$F$71,3,FALSE)),0,VLOOKUP(J29,herb!$C$1:$F$71,3,FALSE))</f>
        <v>24</v>
      </c>
      <c r="M29" s="2">
        <f>IF(ISERROR(VLOOKUP(J29,herb!$C$1:$F$71,4,FALSE)),0,VLOOKUP(J29,herb!$C$1:$F$71,4,FALSE))</f>
        <v>36</v>
      </c>
      <c r="N29" s="2">
        <f t="shared" si="2"/>
        <v>96</v>
      </c>
      <c r="O29" s="2">
        <f t="shared" si="3"/>
        <v>144</v>
      </c>
      <c r="P29" s="2"/>
      <c r="Q29" s="3">
        <v>0</v>
      </c>
      <c r="R29" s="2">
        <f>IF(ISERROR(VLOOKUP(P29,herb!$C$1:$F$71,3,FALSE)),0,VLOOKUP(P29,herb!$C$1:$F$71,3,FALSE))</f>
        <v>0</v>
      </c>
      <c r="S29" s="2">
        <f>IF(ISERROR(VLOOKUP(P29,herb!$C$1:$F$71,4,FALSE)),0,VLOOKUP(P29,herb!$C$1:$F$71,4,FALSE))</f>
        <v>0</v>
      </c>
      <c r="T29" s="2">
        <f t="shared" si="4"/>
        <v>0</v>
      </c>
      <c r="U29" s="2">
        <f t="shared" si="5"/>
        <v>0</v>
      </c>
      <c r="V29" s="2" t="s">
        <v>19</v>
      </c>
      <c r="W29" s="3">
        <v>1</v>
      </c>
      <c r="X29" s="2">
        <f>IF(ISERROR(VLOOKUP(V29,herb!$C$1:$F$70,3,FALSE)),0,VLOOKUP(V29,herb!$C$1:$F$70,3,FALSE))</f>
        <v>24</v>
      </c>
      <c r="Y29" s="2">
        <f>IF(ISERROR(VLOOKUP(V29,herb!$C$1:$F$70,4,FALSE)),0,VLOOKUP(V29,herb!$C$1:$F$70,4,FALSE))</f>
        <v>36</v>
      </c>
      <c r="Z29" s="2">
        <f t="shared" si="6"/>
        <v>24</v>
      </c>
      <c r="AA29" s="2">
        <f t="shared" si="7"/>
        <v>36</v>
      </c>
      <c r="AB29" s="2">
        <f t="shared" si="8"/>
        <v>168</v>
      </c>
      <c r="AC29" s="2">
        <f t="shared" si="9"/>
        <v>252</v>
      </c>
      <c r="AD29" s="2">
        <v>165</v>
      </c>
      <c r="AE29" s="2">
        <f t="shared" si="10"/>
        <v>297</v>
      </c>
      <c r="AF29" s="2">
        <f t="shared" si="13"/>
        <v>330</v>
      </c>
      <c r="AG29" s="2" t="s">
        <v>123</v>
      </c>
    </row>
    <row r="30" spans="1:33">
      <c r="A30" s="2">
        <v>29</v>
      </c>
      <c r="B30" s="2" t="s">
        <v>34</v>
      </c>
      <c r="C30" s="2" t="s">
        <v>124</v>
      </c>
      <c r="D30" s="2" t="s">
        <v>22</v>
      </c>
      <c r="E30" s="2">
        <v>2</v>
      </c>
      <c r="F30" s="2">
        <f>VLOOKUP(D30,herb!$C$1:$F$71,3,FALSE)</f>
        <v>24</v>
      </c>
      <c r="G30" s="2">
        <f>VLOOKUP(D30,herb!$C$1:$F$71,4,FALSE)</f>
        <v>36</v>
      </c>
      <c r="H30" s="2">
        <f t="shared" ref="H30:H35" si="14">E30*F30</f>
        <v>48</v>
      </c>
      <c r="I30" s="2">
        <f t="shared" ref="I30:I35" si="15">E30*G30</f>
        <v>72</v>
      </c>
      <c r="J30" s="2" t="s">
        <v>17</v>
      </c>
      <c r="K30" s="2">
        <v>2</v>
      </c>
      <c r="L30" s="2">
        <f>IF(ISERROR(VLOOKUP(J30,herb!$C$1:$F$71,3,FALSE)),0,VLOOKUP(J30,herb!$C$1:$F$71,3,FALSE))</f>
        <v>24</v>
      </c>
      <c r="M30" s="2">
        <f>IF(ISERROR(VLOOKUP(J30,herb!$C$1:$F$71,4,FALSE)),0,VLOOKUP(J30,herb!$C$1:$F$71,4,FALSE))</f>
        <v>36</v>
      </c>
      <c r="N30" s="2">
        <f t="shared" ref="N30:N35" si="16">K30*L30</f>
        <v>48</v>
      </c>
      <c r="O30" s="2">
        <f t="shared" ref="O30:O35" si="17">K30*M30</f>
        <v>72</v>
      </c>
      <c r="P30" s="2"/>
      <c r="Q30" s="3">
        <v>0</v>
      </c>
      <c r="R30" s="2">
        <f>IF(ISERROR(VLOOKUP(P30,herb!$C$1:$F$71,3,FALSE)),0,VLOOKUP(P30,herb!$C$1:$F$71,3,FALSE))</f>
        <v>0</v>
      </c>
      <c r="S30" s="2">
        <f>IF(ISERROR(VLOOKUP(P30,herb!$C$1:$F$71,4,FALSE)),0,VLOOKUP(P30,herb!$C$1:$F$71,4,FALSE))</f>
        <v>0</v>
      </c>
      <c r="T30" s="2">
        <f t="shared" ref="T30:T35" si="18">R30*Q30</f>
        <v>0</v>
      </c>
      <c r="U30" s="2">
        <f t="shared" ref="U30:U35" si="19">Q30*S30</f>
        <v>0</v>
      </c>
      <c r="V30" s="2" t="s">
        <v>20</v>
      </c>
      <c r="W30" s="2">
        <v>1</v>
      </c>
      <c r="X30" s="2">
        <f>IF(ISERROR(VLOOKUP(V30,herb!$C$1:$F$70,3,FALSE)),0,VLOOKUP(V30,herb!$C$1:$F$70,3,FALSE))</f>
        <v>24</v>
      </c>
      <c r="Y30" s="2">
        <f>IF(ISERROR(VLOOKUP(V30,herb!$C$1:$F$70,4,FALSE)),0,VLOOKUP(V30,herb!$C$1:$F$70,4,FALSE))</f>
        <v>36</v>
      </c>
      <c r="Z30" s="2">
        <f t="shared" ref="Z30:Z35" si="20">W30*X30</f>
        <v>24</v>
      </c>
      <c r="AA30" s="2">
        <f t="shared" ref="AA30:AA35" si="21">W30*Y30</f>
        <v>36</v>
      </c>
      <c r="AB30" s="2">
        <f t="shared" ref="AB30:AB35" si="22">H30+N30+T30+Z30</f>
        <v>120</v>
      </c>
      <c r="AC30" s="2">
        <f t="shared" ref="AC30:AC35" si="23">I30+O30+U30+AA30</f>
        <v>180</v>
      </c>
      <c r="AD30" s="2">
        <v>250</v>
      </c>
      <c r="AE30" s="2">
        <f t="shared" si="10"/>
        <v>450</v>
      </c>
      <c r="AF30" s="2">
        <f t="shared" si="13"/>
        <v>500</v>
      </c>
      <c r="AG30" s="2" t="s">
        <v>124</v>
      </c>
    </row>
    <row r="31" spans="1:33">
      <c r="A31" s="2">
        <v>30</v>
      </c>
      <c r="B31" s="2" t="s">
        <v>34</v>
      </c>
      <c r="C31" s="2" t="s">
        <v>125</v>
      </c>
      <c r="D31" s="2" t="s">
        <v>64</v>
      </c>
      <c r="E31" s="2">
        <v>1</v>
      </c>
      <c r="F31" s="2">
        <f>VLOOKUP(D31,herb!$C$1:$F$71,3,FALSE)</f>
        <v>2880</v>
      </c>
      <c r="G31" s="2">
        <f>VLOOKUP(D31,herb!$C$1:$F$71,4,FALSE)</f>
        <v>4320</v>
      </c>
      <c r="H31" s="2">
        <f t="shared" si="14"/>
        <v>2880</v>
      </c>
      <c r="I31" s="2">
        <f t="shared" si="15"/>
        <v>4320</v>
      </c>
      <c r="J31" s="2" t="s">
        <v>45</v>
      </c>
      <c r="K31" s="2">
        <v>5</v>
      </c>
      <c r="L31" s="2">
        <f>IF(ISERROR(VLOOKUP(J31,herb!$C$1:$F$71,3,FALSE)),0,VLOOKUP(J31,herb!$C$1:$F$71,3,FALSE))</f>
        <v>270</v>
      </c>
      <c r="M31" s="2">
        <f>IF(ISERROR(VLOOKUP(J31,herb!$C$1:$F$71,4,FALSE)),0,VLOOKUP(J31,herb!$C$1:$F$71,4,FALSE))</f>
        <v>405</v>
      </c>
      <c r="N31" s="2">
        <f t="shared" si="16"/>
        <v>1350</v>
      </c>
      <c r="O31" s="2">
        <f t="shared" si="17"/>
        <v>2025</v>
      </c>
      <c r="P31" s="2" t="s">
        <v>56</v>
      </c>
      <c r="Q31" s="2">
        <v>2</v>
      </c>
      <c r="R31" s="2">
        <f>IF(ISERROR(VLOOKUP(P31,herb!$C$1:$F$71,3,FALSE)),0,VLOOKUP(P31,herb!$C$1:$F$71,3,FALSE))</f>
        <v>270</v>
      </c>
      <c r="S31" s="2">
        <f>IF(ISERROR(VLOOKUP(P31,herb!$C$1:$F$71,4,FALSE)),0,VLOOKUP(P31,herb!$C$1:$F$71,4,FALSE))</f>
        <v>405</v>
      </c>
      <c r="T31" s="2">
        <f t="shared" si="18"/>
        <v>540</v>
      </c>
      <c r="U31" s="2">
        <f t="shared" si="19"/>
        <v>810</v>
      </c>
      <c r="V31" s="2" t="s">
        <v>35</v>
      </c>
      <c r="W31" s="2">
        <v>1</v>
      </c>
      <c r="X31" s="2">
        <f>IF(ISERROR(VLOOKUP(V31,herb!$C$1:$F$70,3,FALSE)),0,VLOOKUP(V31,herb!$C$1:$F$70,3,FALSE))</f>
        <v>270</v>
      </c>
      <c r="Y31" s="2">
        <f>IF(ISERROR(VLOOKUP(V31,herb!$C$1:$F$70,4,FALSE)),0,VLOOKUP(V31,herb!$C$1:$F$70,4,FALSE))</f>
        <v>405</v>
      </c>
      <c r="Z31" s="2">
        <f t="shared" si="20"/>
        <v>270</v>
      </c>
      <c r="AA31" s="2">
        <f t="shared" si="21"/>
        <v>405</v>
      </c>
      <c r="AB31" s="2">
        <f t="shared" si="22"/>
        <v>5040</v>
      </c>
      <c r="AC31" s="2">
        <f t="shared" si="23"/>
        <v>7560</v>
      </c>
      <c r="AD31" s="2">
        <v>2970</v>
      </c>
      <c r="AE31" s="2">
        <f t="shared" si="10"/>
        <v>5346</v>
      </c>
      <c r="AF31" s="2">
        <f t="shared" si="13"/>
        <v>5940</v>
      </c>
      <c r="AG31" s="2" t="s">
        <v>125</v>
      </c>
    </row>
    <row r="32" spans="1:33">
      <c r="A32" s="2">
        <v>31</v>
      </c>
      <c r="B32" s="2" t="s">
        <v>34</v>
      </c>
      <c r="C32" s="2" t="s">
        <v>126</v>
      </c>
      <c r="D32" s="2" t="s">
        <v>26</v>
      </c>
      <c r="E32" s="2">
        <v>6</v>
      </c>
      <c r="F32" s="2">
        <f>VLOOKUP(D32,herb!$C$1:$F$71,3,FALSE)</f>
        <v>24</v>
      </c>
      <c r="G32" s="2">
        <f>VLOOKUP(D32,herb!$C$1:$F$71,4,FALSE)</f>
        <v>36</v>
      </c>
      <c r="H32" s="2">
        <f t="shared" si="14"/>
        <v>144</v>
      </c>
      <c r="I32" s="2">
        <f t="shared" si="15"/>
        <v>216</v>
      </c>
      <c r="J32" s="2" t="s">
        <v>54</v>
      </c>
      <c r="K32" s="2">
        <v>1</v>
      </c>
      <c r="L32" s="2">
        <f>IF(ISERROR(VLOOKUP(J32,herb!$C$1:$F$71,3,FALSE)),0,VLOOKUP(J32,herb!$C$1:$F$71,3,FALSE))</f>
        <v>270</v>
      </c>
      <c r="M32" s="2">
        <f>IF(ISERROR(VLOOKUP(J32,herb!$C$1:$F$71,4,FALSE)),0,VLOOKUP(J32,herb!$C$1:$F$71,4,FALSE))</f>
        <v>405</v>
      </c>
      <c r="N32" s="2">
        <f t="shared" si="16"/>
        <v>270</v>
      </c>
      <c r="O32" s="2">
        <f t="shared" si="17"/>
        <v>405</v>
      </c>
      <c r="P32" s="2"/>
      <c r="Q32" s="3">
        <v>0</v>
      </c>
      <c r="R32" s="2">
        <f>IF(ISERROR(VLOOKUP(P32,herb!$C$1:$F$71,3,FALSE)),0,VLOOKUP(P32,herb!$C$1:$F$71,3,FALSE))</f>
        <v>0</v>
      </c>
      <c r="S32" s="2">
        <f>IF(ISERROR(VLOOKUP(P32,herb!$C$1:$F$71,4,FALSE)),0,VLOOKUP(P32,herb!$C$1:$F$71,4,FALSE))</f>
        <v>0</v>
      </c>
      <c r="T32" s="2">
        <f t="shared" si="18"/>
        <v>0</v>
      </c>
      <c r="U32" s="2">
        <f t="shared" si="19"/>
        <v>0</v>
      </c>
      <c r="V32" s="2" t="s">
        <v>57</v>
      </c>
      <c r="W32" s="2">
        <v>1</v>
      </c>
      <c r="X32" s="2">
        <f>IF(ISERROR(VLOOKUP(V32,herb!$C$1:$F$70,3,FALSE)),0,VLOOKUP(V32,herb!$C$1:$F$70,3,FALSE))</f>
        <v>270</v>
      </c>
      <c r="Y32" s="2">
        <f>IF(ISERROR(VLOOKUP(V32,herb!$C$1:$F$70,4,FALSE)),0,VLOOKUP(V32,herb!$C$1:$F$70,4,FALSE))</f>
        <v>405</v>
      </c>
      <c r="Z32" s="2">
        <f t="shared" si="20"/>
        <v>270</v>
      </c>
      <c r="AA32" s="2">
        <f t="shared" si="21"/>
        <v>405</v>
      </c>
      <c r="AB32" s="2">
        <f t="shared" si="22"/>
        <v>684</v>
      </c>
      <c r="AC32" s="2">
        <f t="shared" si="23"/>
        <v>1026</v>
      </c>
      <c r="AD32" s="2">
        <v>400</v>
      </c>
      <c r="AE32" s="2">
        <f t="shared" si="10"/>
        <v>720</v>
      </c>
      <c r="AF32" s="2">
        <f t="shared" si="13"/>
        <v>800</v>
      </c>
      <c r="AG32" s="2" t="s">
        <v>126</v>
      </c>
    </row>
    <row r="33" spans="1:33">
      <c r="A33" s="2">
        <v>32</v>
      </c>
      <c r="B33" s="2" t="s">
        <v>34</v>
      </c>
      <c r="C33" s="2" t="s">
        <v>127</v>
      </c>
      <c r="D33" s="2" t="s">
        <v>26</v>
      </c>
      <c r="E33" s="2">
        <v>6</v>
      </c>
      <c r="F33" s="2">
        <f>VLOOKUP(D33,herb!$C$1:$F$71,3,FALSE)</f>
        <v>24</v>
      </c>
      <c r="G33" s="2">
        <f>VLOOKUP(D33,herb!$C$1:$F$71,4,FALSE)</f>
        <v>36</v>
      </c>
      <c r="H33" s="2">
        <f t="shared" si="14"/>
        <v>144</v>
      </c>
      <c r="I33" s="2">
        <f t="shared" si="15"/>
        <v>216</v>
      </c>
      <c r="J33" s="2" t="s">
        <v>37</v>
      </c>
      <c r="K33" s="2">
        <v>1</v>
      </c>
      <c r="L33" s="2">
        <f>IF(ISERROR(VLOOKUP(J33,herb!$C$1:$F$71,3,FALSE)),0,VLOOKUP(J33,herb!$C$1:$F$71,3,FALSE))</f>
        <v>270</v>
      </c>
      <c r="M33" s="2">
        <f>IF(ISERROR(VLOOKUP(J33,herb!$C$1:$F$71,4,FALSE)),0,VLOOKUP(J33,herb!$C$1:$F$71,4,FALSE))</f>
        <v>405</v>
      </c>
      <c r="N33" s="2">
        <f t="shared" si="16"/>
        <v>270</v>
      </c>
      <c r="O33" s="2">
        <f t="shared" si="17"/>
        <v>405</v>
      </c>
      <c r="P33" s="2"/>
      <c r="Q33" s="3">
        <v>0</v>
      </c>
      <c r="R33" s="2">
        <f>IF(ISERROR(VLOOKUP(P33,herb!$C$1:$F$71,3,FALSE)),0,VLOOKUP(P33,herb!$C$1:$F$71,3,FALSE))</f>
        <v>0</v>
      </c>
      <c r="S33" s="2">
        <f>IF(ISERROR(VLOOKUP(P33,herb!$C$1:$F$71,4,FALSE)),0,VLOOKUP(P33,herb!$C$1:$F$71,4,FALSE))</f>
        <v>0</v>
      </c>
      <c r="T33" s="2">
        <f t="shared" si="18"/>
        <v>0</v>
      </c>
      <c r="U33" s="2">
        <f t="shared" si="19"/>
        <v>0</v>
      </c>
      <c r="V33" s="2" t="s">
        <v>35</v>
      </c>
      <c r="W33" s="2">
        <v>1</v>
      </c>
      <c r="X33" s="2">
        <f>IF(ISERROR(VLOOKUP(V33,herb!$C$1:$F$70,3,FALSE)),0,VLOOKUP(V33,herb!$C$1:$F$70,3,FALSE))</f>
        <v>270</v>
      </c>
      <c r="Y33" s="2">
        <f>IF(ISERROR(VLOOKUP(V33,herb!$C$1:$F$70,4,FALSE)),0,VLOOKUP(V33,herb!$C$1:$F$70,4,FALSE))</f>
        <v>405</v>
      </c>
      <c r="Z33" s="2">
        <f t="shared" si="20"/>
        <v>270</v>
      </c>
      <c r="AA33" s="2">
        <f t="shared" si="21"/>
        <v>405</v>
      </c>
      <c r="AB33" s="2">
        <f t="shared" si="22"/>
        <v>684</v>
      </c>
      <c r="AC33" s="2">
        <f t="shared" si="23"/>
        <v>1026</v>
      </c>
      <c r="AD33" s="2">
        <v>400</v>
      </c>
      <c r="AE33" s="2">
        <f t="shared" si="10"/>
        <v>720</v>
      </c>
      <c r="AF33" s="2">
        <f t="shared" si="13"/>
        <v>800</v>
      </c>
      <c r="AG33" s="2" t="s">
        <v>127</v>
      </c>
    </row>
    <row r="34" spans="1:33">
      <c r="A34" s="2">
        <v>33</v>
      </c>
      <c r="B34" s="2" t="s">
        <v>34</v>
      </c>
      <c r="C34" s="2" t="s">
        <v>128</v>
      </c>
      <c r="D34" s="2" t="s">
        <v>38</v>
      </c>
      <c r="E34" s="2">
        <v>3</v>
      </c>
      <c r="F34" s="2">
        <f>VLOOKUP(D34,herb!$C$1:$F$71,3,FALSE)</f>
        <v>270</v>
      </c>
      <c r="G34" s="2">
        <f>VLOOKUP(D34,herb!$C$1:$F$71,4,FALSE)</f>
        <v>405</v>
      </c>
      <c r="H34" s="2">
        <f t="shared" si="14"/>
        <v>810</v>
      </c>
      <c r="I34" s="2">
        <f t="shared" si="15"/>
        <v>1215</v>
      </c>
      <c r="J34" s="2" t="s">
        <v>43</v>
      </c>
      <c r="K34" s="2">
        <v>1</v>
      </c>
      <c r="L34" s="2">
        <f>IF(ISERROR(VLOOKUP(J34,herb!$C$1:$F$71,3,FALSE)),0,VLOOKUP(J34,herb!$C$1:$F$71,3,FALSE))</f>
        <v>270</v>
      </c>
      <c r="M34" s="2">
        <f>IF(ISERROR(VLOOKUP(J34,herb!$C$1:$F$71,4,FALSE)),0,VLOOKUP(J34,herb!$C$1:$F$71,4,FALSE))</f>
        <v>405</v>
      </c>
      <c r="N34" s="2">
        <f t="shared" si="16"/>
        <v>270</v>
      </c>
      <c r="O34" s="2">
        <f t="shared" si="17"/>
        <v>405</v>
      </c>
      <c r="P34" s="2" t="s">
        <v>36</v>
      </c>
      <c r="Q34" s="2">
        <v>1</v>
      </c>
      <c r="R34" s="2">
        <f>IF(ISERROR(VLOOKUP(P34,herb!$C$1:$F$71,3,FALSE)),0,VLOOKUP(P34,herb!$C$1:$F$71,3,FALSE))</f>
        <v>270</v>
      </c>
      <c r="S34" s="2">
        <f>IF(ISERROR(VLOOKUP(P34,herb!$C$1:$F$71,4,FALSE)),0,VLOOKUP(P34,herb!$C$1:$F$71,4,FALSE))</f>
        <v>405</v>
      </c>
      <c r="T34" s="2">
        <f t="shared" si="18"/>
        <v>270</v>
      </c>
      <c r="U34" s="2">
        <f t="shared" si="19"/>
        <v>405</v>
      </c>
      <c r="V34" s="2" t="s">
        <v>54</v>
      </c>
      <c r="W34" s="2">
        <v>1</v>
      </c>
      <c r="X34" s="2">
        <f>IF(ISERROR(VLOOKUP(V34,herb!$C$1:$F$70,3,FALSE)),0,VLOOKUP(V34,herb!$C$1:$F$70,3,FALSE))</f>
        <v>270</v>
      </c>
      <c r="Y34" s="2">
        <f>IF(ISERROR(VLOOKUP(V34,herb!$C$1:$F$70,4,FALSE)),0,VLOOKUP(V34,herb!$C$1:$F$70,4,FALSE))</f>
        <v>405</v>
      </c>
      <c r="Z34" s="2">
        <f t="shared" si="20"/>
        <v>270</v>
      </c>
      <c r="AA34" s="2">
        <f t="shared" si="21"/>
        <v>405</v>
      </c>
      <c r="AB34" s="2">
        <f t="shared" si="22"/>
        <v>1620</v>
      </c>
      <c r="AC34" s="2">
        <f t="shared" si="23"/>
        <v>2430</v>
      </c>
      <c r="AD34" s="2">
        <v>1250</v>
      </c>
      <c r="AE34" s="2">
        <f t="shared" si="10"/>
        <v>2250</v>
      </c>
      <c r="AF34" s="2">
        <f t="shared" si="13"/>
        <v>2500</v>
      </c>
      <c r="AG34" s="2" t="s">
        <v>128</v>
      </c>
    </row>
    <row r="35" spans="1:33">
      <c r="A35" s="2">
        <v>34</v>
      </c>
      <c r="B35" s="2" t="s">
        <v>34</v>
      </c>
      <c r="C35" s="2" t="s">
        <v>129</v>
      </c>
      <c r="D35" s="2" t="s">
        <v>52</v>
      </c>
      <c r="E35" s="2">
        <v>2</v>
      </c>
      <c r="F35" s="2">
        <f>VLOOKUP(D35,herb!$C$1:$F$71,3,FALSE)</f>
        <v>270</v>
      </c>
      <c r="G35" s="2">
        <f>VLOOKUP(D35,herb!$C$1:$F$71,4,FALSE)</f>
        <v>405</v>
      </c>
      <c r="H35" s="2">
        <f t="shared" si="14"/>
        <v>540</v>
      </c>
      <c r="I35" s="2">
        <f t="shared" si="15"/>
        <v>810</v>
      </c>
      <c r="J35" s="2" t="s">
        <v>55</v>
      </c>
      <c r="K35" s="2">
        <v>2</v>
      </c>
      <c r="L35" s="2">
        <f>IF(ISERROR(VLOOKUP(J35,herb!$C$1:$F$71,3,FALSE)),0,VLOOKUP(J35,herb!$C$1:$F$71,3,FALSE))</f>
        <v>270</v>
      </c>
      <c r="M35" s="2">
        <f>IF(ISERROR(VLOOKUP(J35,herb!$C$1:$F$71,4,FALSE)),0,VLOOKUP(J35,herb!$C$1:$F$71,4,FALSE))</f>
        <v>405</v>
      </c>
      <c r="N35" s="2">
        <f t="shared" si="16"/>
        <v>540</v>
      </c>
      <c r="O35" s="2">
        <f t="shared" si="17"/>
        <v>810</v>
      </c>
      <c r="P35" s="2"/>
      <c r="Q35" s="3">
        <v>0</v>
      </c>
      <c r="R35" s="2">
        <f>IF(ISERROR(VLOOKUP(P35,herb!$C$1:$F$71,3,FALSE)),0,VLOOKUP(P35,herb!$C$1:$F$71,3,FALSE))</f>
        <v>0</v>
      </c>
      <c r="S35" s="2">
        <f>IF(ISERROR(VLOOKUP(P35,herb!$C$1:$F$71,4,FALSE)),0,VLOOKUP(P35,herb!$C$1:$F$71,4,FALSE))</f>
        <v>0</v>
      </c>
      <c r="T35" s="2">
        <f t="shared" si="18"/>
        <v>0</v>
      </c>
      <c r="U35" s="2">
        <f t="shared" si="19"/>
        <v>0</v>
      </c>
      <c r="V35" s="2" t="s">
        <v>63</v>
      </c>
      <c r="W35" s="2">
        <v>1</v>
      </c>
      <c r="X35" s="2">
        <f>IF(ISERROR(VLOOKUP(V35,herb!$C$1:$F$70,3,FALSE)),0,VLOOKUP(V35,herb!$C$1:$F$70,3,FALSE))</f>
        <v>2880</v>
      </c>
      <c r="Y35" s="2">
        <f>IF(ISERROR(VLOOKUP(V35,herb!$C$1:$F$70,4,FALSE)),0,VLOOKUP(V35,herb!$C$1:$F$70,4,FALSE))</f>
        <v>4320</v>
      </c>
      <c r="Z35" s="2">
        <f t="shared" si="20"/>
        <v>2880</v>
      </c>
      <c r="AA35" s="2">
        <f t="shared" si="21"/>
        <v>4320</v>
      </c>
      <c r="AB35" s="2">
        <f t="shared" si="22"/>
        <v>3960</v>
      </c>
      <c r="AC35" s="2">
        <f t="shared" si="23"/>
        <v>5940</v>
      </c>
      <c r="AD35" s="2">
        <v>2200</v>
      </c>
      <c r="AE35" s="2">
        <f t="shared" si="10"/>
        <v>3960</v>
      </c>
      <c r="AF35" s="2">
        <f t="shared" si="13"/>
        <v>4400</v>
      </c>
      <c r="AG35" s="2" t="s">
        <v>129</v>
      </c>
    </row>
    <row r="36" spans="1:33">
      <c r="A36" s="2">
        <v>35</v>
      </c>
      <c r="B36" s="2" t="s">
        <v>34</v>
      </c>
      <c r="C36" s="2" t="s">
        <v>130</v>
      </c>
      <c r="D36" s="2" t="s">
        <v>66</v>
      </c>
      <c r="E36" s="2">
        <v>1</v>
      </c>
      <c r="F36" s="2">
        <f>VLOOKUP(D36,herb!$C$1:$F$71,3,FALSE)</f>
        <v>2880</v>
      </c>
      <c r="G36" s="2">
        <f>VLOOKUP(D36,herb!$C$1:$F$71,4,FALSE)</f>
        <v>4320</v>
      </c>
      <c r="H36" s="2">
        <f t="shared" ref="H36:H46" si="24">E36*F36</f>
        <v>2880</v>
      </c>
      <c r="I36" s="2">
        <f t="shared" ref="I36:I46" si="25">E36*G36</f>
        <v>4320</v>
      </c>
      <c r="J36" s="3" t="s">
        <v>47</v>
      </c>
      <c r="K36" s="3">
        <v>7</v>
      </c>
      <c r="L36" s="2">
        <f>IF(ISERROR(VLOOKUP(J36,herb!$C$1:$F$71,3,FALSE)),0,VLOOKUP(J36,herb!$C$1:$F$71,3,FALSE))</f>
        <v>270</v>
      </c>
      <c r="M36" s="2">
        <f>IF(ISERROR(VLOOKUP(J36,herb!$C$1:$F$71,4,FALSE)),0,VLOOKUP(J36,herb!$C$1:$F$71,4,FALSE))</f>
        <v>405</v>
      </c>
      <c r="N36" s="2">
        <f t="shared" ref="N36:N46" si="26">K36*L36</f>
        <v>1890</v>
      </c>
      <c r="O36" s="2">
        <f t="shared" ref="O36:O46" si="27">K36*M36</f>
        <v>2835</v>
      </c>
      <c r="P36" s="2"/>
      <c r="Q36" s="3">
        <v>0</v>
      </c>
      <c r="R36" s="2">
        <f>IF(ISERROR(VLOOKUP(P36,herb!$C$1:$F$71,3,FALSE)),0,VLOOKUP(P36,herb!$C$1:$F$71,3,FALSE))</f>
        <v>0</v>
      </c>
      <c r="S36" s="2">
        <f>IF(ISERROR(VLOOKUP(P36,herb!$C$1:$F$71,4,FALSE)),0,VLOOKUP(P36,herb!$C$1:$F$71,4,FALSE))</f>
        <v>0</v>
      </c>
      <c r="T36" s="2">
        <f t="shared" ref="T36:T46" si="28">R36*Q36</f>
        <v>0</v>
      </c>
      <c r="U36" s="2">
        <f t="shared" ref="U36:U46" si="29">Q36*S36</f>
        <v>0</v>
      </c>
      <c r="V36" s="2" t="s">
        <v>35</v>
      </c>
      <c r="W36" s="3">
        <v>1</v>
      </c>
      <c r="X36" s="2">
        <f>IF(ISERROR(VLOOKUP(V36,herb!$C$1:$F$70,3,FALSE)),0,VLOOKUP(V36,herb!$C$1:$F$70,3,FALSE))</f>
        <v>270</v>
      </c>
      <c r="Y36" s="2">
        <f>IF(ISERROR(VLOOKUP(V36,herb!$C$1:$F$70,4,FALSE)),0,VLOOKUP(V36,herb!$C$1:$F$70,4,FALSE))</f>
        <v>405</v>
      </c>
      <c r="Z36" s="2">
        <f t="shared" ref="Z36:Z46" si="30">W36*X36</f>
        <v>270</v>
      </c>
      <c r="AA36" s="2">
        <f t="shared" ref="AA36:AA46" si="31">W36*Y36</f>
        <v>405</v>
      </c>
      <c r="AB36" s="2">
        <f t="shared" ref="AB36:AB46" si="32">H36+N36+T36+Z36</f>
        <v>5040</v>
      </c>
      <c r="AC36" s="2">
        <f t="shared" ref="AC36:AC46" si="33">I36+O36+U36+AA36</f>
        <v>7560</v>
      </c>
      <c r="AD36" s="2">
        <v>3125</v>
      </c>
      <c r="AE36" s="2">
        <f t="shared" si="10"/>
        <v>5625</v>
      </c>
      <c r="AF36" s="2">
        <f t="shared" si="13"/>
        <v>6250</v>
      </c>
      <c r="AG36" s="2" t="s">
        <v>130</v>
      </c>
    </row>
    <row r="37" spans="1:33">
      <c r="A37" s="2">
        <v>36</v>
      </c>
      <c r="B37" s="2" t="s">
        <v>34</v>
      </c>
      <c r="C37" s="2" t="s">
        <v>131</v>
      </c>
      <c r="D37" s="2" t="s">
        <v>66</v>
      </c>
      <c r="E37" s="2">
        <v>1</v>
      </c>
      <c r="F37" s="2">
        <f>VLOOKUP(D37,herb!$C$1:$F$71,3,FALSE)</f>
        <v>2880</v>
      </c>
      <c r="G37" s="2">
        <f>VLOOKUP(D37,herb!$C$1:$F$71,4,FALSE)</f>
        <v>4320</v>
      </c>
      <c r="H37" s="2">
        <f t="shared" si="24"/>
        <v>2880</v>
      </c>
      <c r="I37" s="2">
        <f t="shared" si="25"/>
        <v>4320</v>
      </c>
      <c r="J37" s="2" t="s">
        <v>48</v>
      </c>
      <c r="K37" s="2">
        <v>6</v>
      </c>
      <c r="L37" s="2">
        <f>IF(ISERROR(VLOOKUP(J37,herb!$C$1:$F$71,3,FALSE)),0,VLOOKUP(J37,herb!$C$1:$F$71,3,FALSE))</f>
        <v>270</v>
      </c>
      <c r="M37" s="2">
        <f>IF(ISERROR(VLOOKUP(J37,herb!$C$1:$F$71,4,FALSE)),0,VLOOKUP(J37,herb!$C$1:$F$71,4,FALSE))</f>
        <v>405</v>
      </c>
      <c r="N37" s="2">
        <f t="shared" si="26"/>
        <v>1620</v>
      </c>
      <c r="O37" s="2">
        <f t="shared" si="27"/>
        <v>2430</v>
      </c>
      <c r="P37" s="2"/>
      <c r="Q37" s="3">
        <v>0</v>
      </c>
      <c r="R37" s="2">
        <f>IF(ISERROR(VLOOKUP(P37,herb!$C$1:$F$71,3,FALSE)),0,VLOOKUP(P37,herb!$C$1:$F$71,3,FALSE))</f>
        <v>0</v>
      </c>
      <c r="S37" s="2">
        <f>IF(ISERROR(VLOOKUP(P37,herb!$C$1:$F$71,4,FALSE)),0,VLOOKUP(P37,herb!$C$1:$F$71,4,FALSE))</f>
        <v>0</v>
      </c>
      <c r="T37" s="2">
        <f t="shared" si="28"/>
        <v>0</v>
      </c>
      <c r="U37" s="2">
        <f t="shared" si="29"/>
        <v>0</v>
      </c>
      <c r="V37" s="2" t="s">
        <v>52</v>
      </c>
      <c r="W37" s="3">
        <v>1</v>
      </c>
      <c r="X37" s="2">
        <f>IF(ISERROR(VLOOKUP(V37,herb!$C$1:$F$70,3,FALSE)),0,VLOOKUP(V37,herb!$C$1:$F$70,3,FALSE))</f>
        <v>270</v>
      </c>
      <c r="Y37" s="2">
        <f>IF(ISERROR(VLOOKUP(V37,herb!$C$1:$F$70,4,FALSE)),0,VLOOKUP(V37,herb!$C$1:$F$70,4,FALSE))</f>
        <v>405</v>
      </c>
      <c r="Z37" s="2">
        <f t="shared" si="30"/>
        <v>270</v>
      </c>
      <c r="AA37" s="2">
        <f t="shared" si="31"/>
        <v>405</v>
      </c>
      <c r="AB37" s="2">
        <f t="shared" si="32"/>
        <v>4770</v>
      </c>
      <c r="AC37" s="2">
        <f t="shared" si="33"/>
        <v>7155</v>
      </c>
      <c r="AD37" s="2">
        <v>2500</v>
      </c>
      <c r="AE37" s="2">
        <f t="shared" si="10"/>
        <v>4500</v>
      </c>
      <c r="AF37" s="2">
        <f t="shared" si="13"/>
        <v>5000</v>
      </c>
      <c r="AG37" s="2" t="s">
        <v>131</v>
      </c>
    </row>
    <row r="38" spans="1:33">
      <c r="A38" s="2">
        <v>37</v>
      </c>
      <c r="B38" s="2" t="s">
        <v>34</v>
      </c>
      <c r="C38" s="2" t="s">
        <v>132</v>
      </c>
      <c r="D38" s="2" t="s">
        <v>40</v>
      </c>
      <c r="E38" s="2">
        <v>3</v>
      </c>
      <c r="F38" s="2">
        <f>VLOOKUP(D38,herb!$C$1:$F$71,3,FALSE)</f>
        <v>270</v>
      </c>
      <c r="G38" s="2">
        <f>VLOOKUP(D38,herb!$C$1:$F$71,4,FALSE)</f>
        <v>405</v>
      </c>
      <c r="H38" s="2">
        <f t="shared" si="24"/>
        <v>810</v>
      </c>
      <c r="I38" s="2">
        <f t="shared" si="25"/>
        <v>1215</v>
      </c>
      <c r="J38" s="2" t="s">
        <v>52</v>
      </c>
      <c r="K38" s="2">
        <v>3</v>
      </c>
      <c r="L38" s="2">
        <f>IF(ISERROR(VLOOKUP(J38,herb!$C$1:$F$71,3,FALSE)),0,VLOOKUP(J38,herb!$C$1:$F$71,3,FALSE))</f>
        <v>270</v>
      </c>
      <c r="M38" s="2">
        <f>IF(ISERROR(VLOOKUP(J38,herb!$C$1:$F$71,4,FALSE)),0,VLOOKUP(J38,herb!$C$1:$F$71,4,FALSE))</f>
        <v>405</v>
      </c>
      <c r="N38" s="2">
        <f t="shared" si="26"/>
        <v>810</v>
      </c>
      <c r="O38" s="2">
        <f t="shared" si="27"/>
        <v>1215</v>
      </c>
      <c r="P38" s="2"/>
      <c r="Q38" s="3">
        <v>0</v>
      </c>
      <c r="R38" s="2">
        <f>IF(ISERROR(VLOOKUP(P38,herb!$C$1:$F$71,3,FALSE)),0,VLOOKUP(P38,herb!$C$1:$F$71,3,FALSE))</f>
        <v>0</v>
      </c>
      <c r="S38" s="2">
        <f>IF(ISERROR(VLOOKUP(P38,herb!$C$1:$F$71,4,FALSE)),0,VLOOKUP(P38,herb!$C$1:$F$71,4,FALSE))</f>
        <v>0</v>
      </c>
      <c r="T38" s="2">
        <f t="shared" si="28"/>
        <v>0</v>
      </c>
      <c r="U38" s="2">
        <f t="shared" si="29"/>
        <v>0</v>
      </c>
      <c r="V38" s="2" t="s">
        <v>45</v>
      </c>
      <c r="W38" s="3">
        <v>1</v>
      </c>
      <c r="X38" s="2">
        <f>IF(ISERROR(VLOOKUP(V38,herb!$C$1:$F$70,3,FALSE)),0,VLOOKUP(V38,herb!$C$1:$F$70,3,FALSE))</f>
        <v>270</v>
      </c>
      <c r="Y38" s="2">
        <f>IF(ISERROR(VLOOKUP(V38,herb!$C$1:$F$70,4,FALSE)),0,VLOOKUP(V38,herb!$C$1:$F$70,4,FALSE))</f>
        <v>405</v>
      </c>
      <c r="Z38" s="2">
        <f t="shared" si="30"/>
        <v>270</v>
      </c>
      <c r="AA38" s="2">
        <f t="shared" si="31"/>
        <v>405</v>
      </c>
      <c r="AB38" s="2">
        <f t="shared" si="32"/>
        <v>1890</v>
      </c>
      <c r="AC38" s="2">
        <f t="shared" si="33"/>
        <v>2835</v>
      </c>
      <c r="AD38" s="2">
        <v>1250</v>
      </c>
      <c r="AE38" s="2">
        <f t="shared" si="10"/>
        <v>2250</v>
      </c>
      <c r="AF38" s="2">
        <f t="shared" si="13"/>
        <v>2500</v>
      </c>
      <c r="AG38" s="2" t="s">
        <v>132</v>
      </c>
    </row>
    <row r="39" spans="1:33">
      <c r="A39" s="2">
        <v>38</v>
      </c>
      <c r="B39" s="2" t="s">
        <v>34</v>
      </c>
      <c r="C39" s="2" t="s">
        <v>133</v>
      </c>
      <c r="D39" s="2" t="s">
        <v>37</v>
      </c>
      <c r="E39" s="2">
        <v>6</v>
      </c>
      <c r="F39" s="2">
        <f>VLOOKUP(D39,herb!$C$1:$F$71,3,FALSE)</f>
        <v>270</v>
      </c>
      <c r="G39" s="2">
        <f>VLOOKUP(D39,herb!$C$1:$F$71,4,FALSE)</f>
        <v>405</v>
      </c>
      <c r="H39" s="2">
        <f t="shared" si="24"/>
        <v>1620</v>
      </c>
      <c r="I39" s="2">
        <f t="shared" si="25"/>
        <v>2430</v>
      </c>
      <c r="J39" s="2" t="s">
        <v>62</v>
      </c>
      <c r="K39" s="2">
        <v>1</v>
      </c>
      <c r="L39" s="2">
        <f>IF(ISERROR(VLOOKUP(J39,herb!$C$1:$F$71,3,FALSE)),0,VLOOKUP(J39,herb!$C$1:$F$71,3,FALSE))</f>
        <v>2880</v>
      </c>
      <c r="M39" s="2">
        <f>IF(ISERROR(VLOOKUP(J39,herb!$C$1:$F$71,4,FALSE)),0,VLOOKUP(J39,herb!$C$1:$F$71,4,FALSE))</f>
        <v>4320</v>
      </c>
      <c r="N39" s="2">
        <f t="shared" si="26"/>
        <v>2880</v>
      </c>
      <c r="O39" s="2">
        <f t="shared" si="27"/>
        <v>4320</v>
      </c>
      <c r="P39" s="2"/>
      <c r="Q39" s="3">
        <v>0</v>
      </c>
      <c r="R39" s="2">
        <f>IF(ISERROR(VLOOKUP(P39,herb!$C$1:$F$71,3,FALSE)),0,VLOOKUP(P39,herb!$C$1:$F$71,3,FALSE))</f>
        <v>0</v>
      </c>
      <c r="S39" s="2">
        <f>IF(ISERROR(VLOOKUP(P39,herb!$C$1:$F$71,4,FALSE)),0,VLOOKUP(P39,herb!$C$1:$F$71,4,FALSE))</f>
        <v>0</v>
      </c>
      <c r="T39" s="2">
        <f t="shared" si="28"/>
        <v>0</v>
      </c>
      <c r="U39" s="2">
        <f t="shared" si="29"/>
        <v>0</v>
      </c>
      <c r="V39" s="2" t="s">
        <v>29</v>
      </c>
      <c r="W39" s="3">
        <v>1</v>
      </c>
      <c r="X39" s="2">
        <f>IF(ISERROR(VLOOKUP(V39,herb!$C$1:$F$70,3,FALSE)),0,VLOOKUP(V39,herb!$C$1:$F$70,3,FALSE))</f>
        <v>24</v>
      </c>
      <c r="Y39" s="2">
        <f>IF(ISERROR(VLOOKUP(V39,herb!$C$1:$F$70,4,FALSE)),0,VLOOKUP(V39,herb!$C$1:$F$70,4,FALSE))</f>
        <v>36</v>
      </c>
      <c r="Z39" s="2">
        <f t="shared" si="30"/>
        <v>24</v>
      </c>
      <c r="AA39" s="2">
        <f t="shared" si="31"/>
        <v>36</v>
      </c>
      <c r="AB39" s="2">
        <f t="shared" si="32"/>
        <v>4524</v>
      </c>
      <c r="AC39" s="2">
        <f t="shared" si="33"/>
        <v>6786</v>
      </c>
      <c r="AD39" s="2">
        <v>2500</v>
      </c>
      <c r="AE39" s="2">
        <f t="shared" si="10"/>
        <v>4500</v>
      </c>
      <c r="AF39" s="2">
        <f t="shared" si="13"/>
        <v>5000</v>
      </c>
      <c r="AG39" s="2" t="s">
        <v>133</v>
      </c>
    </row>
    <row r="40" spans="1:33">
      <c r="A40" s="2">
        <v>39</v>
      </c>
      <c r="B40" s="2" t="s">
        <v>34</v>
      </c>
      <c r="C40" s="2" t="s">
        <v>134</v>
      </c>
      <c r="D40" s="2" t="s">
        <v>51</v>
      </c>
      <c r="E40" s="2">
        <v>3</v>
      </c>
      <c r="F40" s="2">
        <f>VLOOKUP(D40,herb!$C$1:$F$71,3,FALSE)</f>
        <v>270</v>
      </c>
      <c r="G40" s="2">
        <f>VLOOKUP(D40,herb!$C$1:$F$71,4,FALSE)</f>
        <v>405</v>
      </c>
      <c r="H40" s="2">
        <f t="shared" si="24"/>
        <v>810</v>
      </c>
      <c r="I40" s="2">
        <f t="shared" si="25"/>
        <v>1215</v>
      </c>
      <c r="J40" s="2" t="s">
        <v>21</v>
      </c>
      <c r="K40" s="2">
        <v>7</v>
      </c>
      <c r="L40" s="2">
        <f>IF(ISERROR(VLOOKUP(J40,herb!$C$1:$F$71,3,FALSE)),0,VLOOKUP(J40,herb!$C$1:$F$71,3,FALSE))</f>
        <v>24</v>
      </c>
      <c r="M40" s="2">
        <f>IF(ISERROR(VLOOKUP(J40,herb!$C$1:$F$71,4,FALSE)),0,VLOOKUP(J40,herb!$C$1:$F$71,4,FALSE))</f>
        <v>36</v>
      </c>
      <c r="N40" s="2">
        <f t="shared" si="26"/>
        <v>168</v>
      </c>
      <c r="O40" s="2">
        <f t="shared" si="27"/>
        <v>252</v>
      </c>
      <c r="P40" s="2"/>
      <c r="Q40" s="3">
        <v>0</v>
      </c>
      <c r="R40" s="2">
        <f>IF(ISERROR(VLOOKUP(P40,herb!$C$1:$F$71,3,FALSE)),0,VLOOKUP(P40,herb!$C$1:$F$71,3,FALSE))</f>
        <v>0</v>
      </c>
      <c r="S40" s="2">
        <f>IF(ISERROR(VLOOKUP(P40,herb!$C$1:$F$71,4,FALSE)),0,VLOOKUP(P40,herb!$C$1:$F$71,4,FALSE))</f>
        <v>0</v>
      </c>
      <c r="T40" s="2">
        <f t="shared" si="28"/>
        <v>0</v>
      </c>
      <c r="U40" s="2">
        <f t="shared" si="29"/>
        <v>0</v>
      </c>
      <c r="V40" s="2" t="s">
        <v>24</v>
      </c>
      <c r="W40" s="3">
        <v>1</v>
      </c>
      <c r="X40" s="2">
        <f>IF(ISERROR(VLOOKUP(V40,herb!$C$1:$F$70,3,FALSE)),0,VLOOKUP(V40,herb!$C$1:$F$70,3,FALSE))</f>
        <v>24</v>
      </c>
      <c r="Y40" s="2">
        <f>IF(ISERROR(VLOOKUP(V40,herb!$C$1:$F$70,4,FALSE)),0,VLOOKUP(V40,herb!$C$1:$F$70,4,FALSE))</f>
        <v>36</v>
      </c>
      <c r="Z40" s="2">
        <f t="shared" si="30"/>
        <v>24</v>
      </c>
      <c r="AA40" s="2">
        <f t="shared" si="31"/>
        <v>36</v>
      </c>
      <c r="AB40" s="2">
        <f t="shared" si="32"/>
        <v>1002</v>
      </c>
      <c r="AC40" s="2">
        <f t="shared" si="33"/>
        <v>1503</v>
      </c>
      <c r="AD40" s="2">
        <v>750</v>
      </c>
      <c r="AE40" s="2">
        <f t="shared" si="10"/>
        <v>1350</v>
      </c>
      <c r="AF40" s="2">
        <f t="shared" si="13"/>
        <v>1500</v>
      </c>
      <c r="AG40" s="2" t="s">
        <v>134</v>
      </c>
    </row>
    <row r="41" spans="1:33">
      <c r="A41" s="2">
        <v>40</v>
      </c>
      <c r="B41" s="2" t="s">
        <v>34</v>
      </c>
      <c r="C41" s="2" t="s">
        <v>135</v>
      </c>
      <c r="D41" s="2" t="s">
        <v>43</v>
      </c>
      <c r="E41" s="2">
        <v>3</v>
      </c>
      <c r="F41" s="2">
        <f>VLOOKUP(D41,herb!$C$1:$F$71,3,FALSE)</f>
        <v>270</v>
      </c>
      <c r="G41" s="2">
        <f>VLOOKUP(D41,herb!$C$1:$F$71,4,FALSE)</f>
        <v>405</v>
      </c>
      <c r="H41" s="2">
        <f t="shared" si="24"/>
        <v>810</v>
      </c>
      <c r="I41" s="2">
        <f t="shared" si="25"/>
        <v>1215</v>
      </c>
      <c r="J41" s="3" t="s">
        <v>38</v>
      </c>
      <c r="K41" s="3">
        <v>1</v>
      </c>
      <c r="L41" s="2">
        <f>IF(ISERROR(VLOOKUP(J41,herb!$C$1:$F$71,3,FALSE)),0,VLOOKUP(J41,herb!$C$1:$F$71,3,FALSE))</f>
        <v>270</v>
      </c>
      <c r="M41" s="2">
        <f>IF(ISERROR(VLOOKUP(J41,herb!$C$1:$F$71,4,FALSE)),0,VLOOKUP(J41,herb!$C$1:$F$71,4,FALSE))</f>
        <v>405</v>
      </c>
      <c r="N41" s="2">
        <f t="shared" si="26"/>
        <v>270</v>
      </c>
      <c r="O41" s="2">
        <f t="shared" si="27"/>
        <v>405</v>
      </c>
      <c r="P41" s="2" t="s">
        <v>36</v>
      </c>
      <c r="Q41" s="3">
        <v>1</v>
      </c>
      <c r="R41" s="2">
        <f>IF(ISERROR(VLOOKUP(P41,herb!$C$1:$F$71,3,FALSE)),0,VLOOKUP(P41,herb!$C$1:$F$71,3,FALSE))</f>
        <v>270</v>
      </c>
      <c r="S41" s="2">
        <f>IF(ISERROR(VLOOKUP(P41,herb!$C$1:$F$71,4,FALSE)),0,VLOOKUP(P41,herb!$C$1:$F$71,4,FALSE))</f>
        <v>405</v>
      </c>
      <c r="T41" s="2">
        <f t="shared" si="28"/>
        <v>270</v>
      </c>
      <c r="U41" s="2">
        <f t="shared" si="29"/>
        <v>405</v>
      </c>
      <c r="V41" s="2" t="s">
        <v>44</v>
      </c>
      <c r="W41" s="3">
        <v>1</v>
      </c>
      <c r="X41" s="2">
        <f>IF(ISERROR(VLOOKUP(V41,herb!$C$1:$F$70,3,FALSE)),0,VLOOKUP(V41,herb!$C$1:$F$70,3,FALSE))</f>
        <v>270</v>
      </c>
      <c r="Y41" s="2">
        <f>IF(ISERROR(VLOOKUP(V41,herb!$C$1:$F$70,4,FALSE)),0,VLOOKUP(V41,herb!$C$1:$F$70,4,FALSE))</f>
        <v>405</v>
      </c>
      <c r="Z41" s="2">
        <f t="shared" si="30"/>
        <v>270</v>
      </c>
      <c r="AA41" s="2">
        <f t="shared" si="31"/>
        <v>405</v>
      </c>
      <c r="AB41" s="2">
        <f t="shared" si="32"/>
        <v>1620</v>
      </c>
      <c r="AC41" s="2">
        <f t="shared" si="33"/>
        <v>2430</v>
      </c>
      <c r="AD41" s="2">
        <v>625</v>
      </c>
      <c r="AE41" s="2">
        <f t="shared" si="10"/>
        <v>1125</v>
      </c>
      <c r="AF41" s="2">
        <f t="shared" si="13"/>
        <v>1250</v>
      </c>
      <c r="AG41" s="2" t="s">
        <v>135</v>
      </c>
    </row>
    <row r="42" spans="1:33">
      <c r="A42" s="2">
        <v>41</v>
      </c>
      <c r="B42" s="2" t="s">
        <v>34</v>
      </c>
      <c r="C42" s="2" t="s">
        <v>136</v>
      </c>
      <c r="D42" s="2" t="s">
        <v>38</v>
      </c>
      <c r="E42" s="2">
        <v>1</v>
      </c>
      <c r="F42" s="2">
        <f>VLOOKUP(D42,herb!$C$1:$F$71,3,FALSE)</f>
        <v>270</v>
      </c>
      <c r="G42" s="2">
        <f>VLOOKUP(D42,herb!$C$1:$F$71,4,FALSE)</f>
        <v>405</v>
      </c>
      <c r="H42" s="2">
        <f t="shared" si="24"/>
        <v>270</v>
      </c>
      <c r="I42" s="2">
        <f t="shared" si="25"/>
        <v>405</v>
      </c>
      <c r="J42" s="2" t="s">
        <v>57</v>
      </c>
      <c r="K42" s="3">
        <v>1</v>
      </c>
      <c r="L42" s="2">
        <f>IF(ISERROR(VLOOKUP(J42,herb!$C$1:$F$71,3,FALSE)),0,VLOOKUP(J42,herb!$C$1:$F$71,3,FALSE))</f>
        <v>270</v>
      </c>
      <c r="M42" s="2">
        <f>IF(ISERROR(VLOOKUP(J42,herb!$C$1:$F$71,4,FALSE)),0,VLOOKUP(J42,herb!$C$1:$F$71,4,FALSE))</f>
        <v>405</v>
      </c>
      <c r="N42" s="2">
        <f t="shared" si="26"/>
        <v>270</v>
      </c>
      <c r="O42" s="2">
        <f t="shared" si="27"/>
        <v>405</v>
      </c>
      <c r="P42" s="2" t="s">
        <v>36</v>
      </c>
      <c r="Q42" s="3">
        <v>1</v>
      </c>
      <c r="R42" s="2">
        <f>IF(ISERROR(VLOOKUP(P42,herb!$C$1:$F$71,3,FALSE)),0,VLOOKUP(P42,herb!$C$1:$F$71,3,FALSE))</f>
        <v>270</v>
      </c>
      <c r="S42" s="2">
        <f>IF(ISERROR(VLOOKUP(P42,herb!$C$1:$F$71,4,FALSE)),0,VLOOKUP(P42,herb!$C$1:$F$71,4,FALSE))</f>
        <v>405</v>
      </c>
      <c r="T42" s="2">
        <f t="shared" si="28"/>
        <v>270</v>
      </c>
      <c r="U42" s="2">
        <f t="shared" si="29"/>
        <v>405</v>
      </c>
      <c r="V42" s="2" t="s">
        <v>20</v>
      </c>
      <c r="W42" s="2">
        <v>1</v>
      </c>
      <c r="X42" s="2">
        <f>IF(ISERROR(VLOOKUP(V42,herb!$C$1:$F$70,3,FALSE)),0,VLOOKUP(V42,herb!$C$1:$F$70,3,FALSE))</f>
        <v>24</v>
      </c>
      <c r="Y42" s="2">
        <f>IF(ISERROR(VLOOKUP(V42,herb!$C$1:$F$70,4,FALSE)),0,VLOOKUP(V42,herb!$C$1:$F$70,4,FALSE))</f>
        <v>36</v>
      </c>
      <c r="Z42" s="2">
        <f t="shared" si="30"/>
        <v>24</v>
      </c>
      <c r="AA42" s="2">
        <f t="shared" si="31"/>
        <v>36</v>
      </c>
      <c r="AB42" s="2">
        <f t="shared" si="32"/>
        <v>834</v>
      </c>
      <c r="AC42" s="2">
        <f t="shared" si="33"/>
        <v>1251</v>
      </c>
      <c r="AD42" s="2">
        <v>500</v>
      </c>
      <c r="AE42" s="2">
        <f t="shared" si="10"/>
        <v>900</v>
      </c>
      <c r="AF42" s="2">
        <f t="shared" si="13"/>
        <v>1000</v>
      </c>
      <c r="AG42" s="2" t="s">
        <v>136</v>
      </c>
    </row>
    <row r="43" spans="1:33">
      <c r="A43" s="2">
        <v>42</v>
      </c>
      <c r="B43" s="2" t="s">
        <v>34</v>
      </c>
      <c r="C43" s="2" t="s">
        <v>137</v>
      </c>
      <c r="D43" s="2" t="s">
        <v>38</v>
      </c>
      <c r="E43" s="2">
        <v>1</v>
      </c>
      <c r="F43" s="2">
        <f>VLOOKUP(D43,herb!$C$1:$F$71,3,FALSE)</f>
        <v>270</v>
      </c>
      <c r="G43" s="2">
        <f>VLOOKUP(D43,herb!$C$1:$F$71,4,FALSE)</f>
        <v>405</v>
      </c>
      <c r="H43" s="2">
        <f t="shared" si="24"/>
        <v>270</v>
      </c>
      <c r="I43" s="2">
        <f t="shared" si="25"/>
        <v>405</v>
      </c>
      <c r="J43" s="2" t="s">
        <v>49</v>
      </c>
      <c r="K43" s="3">
        <v>1</v>
      </c>
      <c r="L43" s="2">
        <f>IF(ISERROR(VLOOKUP(J43,herb!$C$1:$F$71,3,FALSE)),0,VLOOKUP(J43,herb!$C$1:$F$71,3,FALSE))</f>
        <v>270</v>
      </c>
      <c r="M43" s="2">
        <f>IF(ISERROR(VLOOKUP(J43,herb!$C$1:$F$71,4,FALSE)),0,VLOOKUP(J43,herb!$C$1:$F$71,4,FALSE))</f>
        <v>405</v>
      </c>
      <c r="N43" s="2">
        <f t="shared" si="26"/>
        <v>270</v>
      </c>
      <c r="O43" s="2">
        <f t="shared" si="27"/>
        <v>405</v>
      </c>
      <c r="P43" s="2" t="s">
        <v>36</v>
      </c>
      <c r="Q43" s="3">
        <v>1</v>
      </c>
      <c r="R43" s="2">
        <f>IF(ISERROR(VLOOKUP(P43,herb!$C$1:$F$71,3,FALSE)),0,VLOOKUP(P43,herb!$C$1:$F$71,3,FALSE))</f>
        <v>270</v>
      </c>
      <c r="S43" s="2">
        <f>IF(ISERROR(VLOOKUP(P43,herb!$C$1:$F$71,4,FALSE)),0,VLOOKUP(P43,herb!$C$1:$F$71,4,FALSE))</f>
        <v>405</v>
      </c>
      <c r="T43" s="2">
        <f t="shared" si="28"/>
        <v>270</v>
      </c>
      <c r="U43" s="2">
        <f t="shared" si="29"/>
        <v>405</v>
      </c>
      <c r="V43" s="2" t="s">
        <v>23</v>
      </c>
      <c r="W43" s="2">
        <v>1</v>
      </c>
      <c r="X43" s="2">
        <f>IF(ISERROR(VLOOKUP(V43,herb!$C$1:$F$70,3,FALSE)),0,VLOOKUP(V43,herb!$C$1:$F$70,3,FALSE))</f>
        <v>24</v>
      </c>
      <c r="Y43" s="2">
        <f>IF(ISERROR(VLOOKUP(V43,herb!$C$1:$F$70,4,FALSE)),0,VLOOKUP(V43,herb!$C$1:$F$70,4,FALSE))</f>
        <v>36</v>
      </c>
      <c r="Z43" s="2">
        <f t="shared" si="30"/>
        <v>24</v>
      </c>
      <c r="AA43" s="2">
        <f t="shared" si="31"/>
        <v>36</v>
      </c>
      <c r="AB43" s="2">
        <f t="shared" si="32"/>
        <v>834</v>
      </c>
      <c r="AC43" s="2">
        <f t="shared" si="33"/>
        <v>1251</v>
      </c>
      <c r="AD43" s="2">
        <v>500</v>
      </c>
      <c r="AE43" s="2">
        <f t="shared" si="10"/>
        <v>900</v>
      </c>
      <c r="AF43" s="2">
        <f t="shared" si="13"/>
        <v>1000</v>
      </c>
      <c r="AG43" s="2" t="s">
        <v>137</v>
      </c>
    </row>
    <row r="44" spans="1:33">
      <c r="A44" s="2">
        <v>43</v>
      </c>
      <c r="B44" s="2" t="s">
        <v>34</v>
      </c>
      <c r="C44" s="2" t="s">
        <v>138</v>
      </c>
      <c r="D44" s="2" t="s">
        <v>38</v>
      </c>
      <c r="E44" s="2">
        <v>1</v>
      </c>
      <c r="F44" s="2">
        <f>VLOOKUP(D44,herb!$C$1:$F$71,3,FALSE)</f>
        <v>270</v>
      </c>
      <c r="G44" s="2">
        <f>VLOOKUP(D44,herb!$C$1:$F$71,4,FALSE)</f>
        <v>405</v>
      </c>
      <c r="H44" s="2">
        <f t="shared" si="24"/>
        <v>270</v>
      </c>
      <c r="I44" s="2">
        <f t="shared" si="25"/>
        <v>405</v>
      </c>
      <c r="J44" s="2" t="s">
        <v>37</v>
      </c>
      <c r="K44" s="3">
        <v>1</v>
      </c>
      <c r="L44" s="2">
        <f>IF(ISERROR(VLOOKUP(J44,herb!$C$1:$F$71,3,FALSE)),0,VLOOKUP(J44,herb!$C$1:$F$71,3,FALSE))</f>
        <v>270</v>
      </c>
      <c r="M44" s="2">
        <f>IF(ISERROR(VLOOKUP(J44,herb!$C$1:$F$71,4,FALSE)),0,VLOOKUP(J44,herb!$C$1:$F$71,4,FALSE))</f>
        <v>405</v>
      </c>
      <c r="N44" s="2">
        <f t="shared" si="26"/>
        <v>270</v>
      </c>
      <c r="O44" s="2">
        <f t="shared" si="27"/>
        <v>405</v>
      </c>
      <c r="P44" s="2" t="s">
        <v>36</v>
      </c>
      <c r="Q44" s="3">
        <v>1</v>
      </c>
      <c r="R44" s="2">
        <f>IF(ISERROR(VLOOKUP(P44,herb!$C$1:$F$71,3,FALSE)),0,VLOOKUP(P44,herb!$C$1:$F$71,3,FALSE))</f>
        <v>270</v>
      </c>
      <c r="S44" s="2">
        <f>IF(ISERROR(VLOOKUP(P44,herb!$C$1:$F$71,4,FALSE)),0,VLOOKUP(P44,herb!$C$1:$F$71,4,FALSE))</f>
        <v>405</v>
      </c>
      <c r="T44" s="2">
        <f t="shared" si="28"/>
        <v>270</v>
      </c>
      <c r="U44" s="2">
        <f t="shared" si="29"/>
        <v>405</v>
      </c>
      <c r="V44" s="2" t="s">
        <v>23</v>
      </c>
      <c r="W44" s="2">
        <v>1</v>
      </c>
      <c r="X44" s="2">
        <f>IF(ISERROR(VLOOKUP(V44,herb!$C$1:$F$70,3,FALSE)),0,VLOOKUP(V44,herb!$C$1:$F$70,3,FALSE))</f>
        <v>24</v>
      </c>
      <c r="Y44" s="2">
        <f>IF(ISERROR(VLOOKUP(V44,herb!$C$1:$F$70,4,FALSE)),0,VLOOKUP(V44,herb!$C$1:$F$70,4,FALSE))</f>
        <v>36</v>
      </c>
      <c r="Z44" s="2">
        <f t="shared" si="30"/>
        <v>24</v>
      </c>
      <c r="AA44" s="2">
        <f t="shared" si="31"/>
        <v>36</v>
      </c>
      <c r="AB44" s="2">
        <f t="shared" si="32"/>
        <v>834</v>
      </c>
      <c r="AC44" s="2">
        <f t="shared" si="33"/>
        <v>1251</v>
      </c>
      <c r="AD44" s="2">
        <v>500</v>
      </c>
      <c r="AE44" s="2">
        <f t="shared" si="10"/>
        <v>900</v>
      </c>
      <c r="AF44" s="2">
        <f t="shared" si="13"/>
        <v>1000</v>
      </c>
      <c r="AG44" s="2" t="s">
        <v>138</v>
      </c>
    </row>
    <row r="45" spans="1:33">
      <c r="A45" s="2">
        <v>44</v>
      </c>
      <c r="B45" s="2" t="s">
        <v>34</v>
      </c>
      <c r="C45" s="2" t="s">
        <v>139</v>
      </c>
      <c r="D45" s="2" t="s">
        <v>38</v>
      </c>
      <c r="E45" s="2">
        <v>1</v>
      </c>
      <c r="F45" s="2">
        <f>VLOOKUP(D45,herb!$C$1:$F$71,3,FALSE)</f>
        <v>270</v>
      </c>
      <c r="G45" s="2">
        <f>VLOOKUP(D45,herb!$C$1:$F$71,4,FALSE)</f>
        <v>405</v>
      </c>
      <c r="H45" s="2">
        <f t="shared" si="24"/>
        <v>270</v>
      </c>
      <c r="I45" s="2">
        <f t="shared" si="25"/>
        <v>405</v>
      </c>
      <c r="J45" s="2" t="s">
        <v>50</v>
      </c>
      <c r="K45" s="3">
        <v>1</v>
      </c>
      <c r="L45" s="2">
        <f>IF(ISERROR(VLOOKUP(J45,herb!$C$1:$F$71,3,FALSE)),0,VLOOKUP(J45,herb!$C$1:$F$71,3,FALSE))</f>
        <v>270</v>
      </c>
      <c r="M45" s="2">
        <f>IF(ISERROR(VLOOKUP(J45,herb!$C$1:$F$71,4,FALSE)),0,VLOOKUP(J45,herb!$C$1:$F$71,4,FALSE))</f>
        <v>405</v>
      </c>
      <c r="N45" s="2">
        <f t="shared" si="26"/>
        <v>270</v>
      </c>
      <c r="O45" s="2">
        <f t="shared" si="27"/>
        <v>405</v>
      </c>
      <c r="P45" s="2" t="s">
        <v>36</v>
      </c>
      <c r="Q45" s="3">
        <v>1</v>
      </c>
      <c r="R45" s="2">
        <f>IF(ISERROR(VLOOKUP(P45,herb!$C$1:$F$71,3,FALSE)),0,VLOOKUP(P45,herb!$C$1:$F$71,3,FALSE))</f>
        <v>270</v>
      </c>
      <c r="S45" s="2">
        <f>IF(ISERROR(VLOOKUP(P45,herb!$C$1:$F$71,4,FALSE)),0,VLOOKUP(P45,herb!$C$1:$F$71,4,FALSE))</f>
        <v>405</v>
      </c>
      <c r="T45" s="2">
        <f t="shared" si="28"/>
        <v>270</v>
      </c>
      <c r="U45" s="2">
        <f t="shared" si="29"/>
        <v>405</v>
      </c>
      <c r="V45" s="2" t="s">
        <v>21</v>
      </c>
      <c r="W45" s="2">
        <v>1</v>
      </c>
      <c r="X45" s="2">
        <f>IF(ISERROR(VLOOKUP(V45,herb!$C$1:$F$70,3,FALSE)),0,VLOOKUP(V45,herb!$C$1:$F$70,3,FALSE))</f>
        <v>24</v>
      </c>
      <c r="Y45" s="2">
        <f>IF(ISERROR(VLOOKUP(V45,herb!$C$1:$F$70,4,FALSE)),0,VLOOKUP(V45,herb!$C$1:$F$70,4,FALSE))</f>
        <v>36</v>
      </c>
      <c r="Z45" s="2">
        <f t="shared" si="30"/>
        <v>24</v>
      </c>
      <c r="AA45" s="2">
        <f t="shared" si="31"/>
        <v>36</v>
      </c>
      <c r="AB45" s="2">
        <f t="shared" si="32"/>
        <v>834</v>
      </c>
      <c r="AC45" s="2">
        <f t="shared" si="33"/>
        <v>1251</v>
      </c>
      <c r="AD45" s="2">
        <v>500</v>
      </c>
      <c r="AE45" s="2">
        <f t="shared" si="10"/>
        <v>900</v>
      </c>
      <c r="AF45" s="2">
        <f t="shared" si="13"/>
        <v>1000</v>
      </c>
      <c r="AG45" s="2" t="s">
        <v>139</v>
      </c>
    </row>
    <row r="46" spans="1:33">
      <c r="A46" s="2">
        <v>45</v>
      </c>
      <c r="B46" s="2" t="s">
        <v>34</v>
      </c>
      <c r="C46" s="2" t="s">
        <v>140</v>
      </c>
      <c r="D46" s="2" t="s">
        <v>38</v>
      </c>
      <c r="E46" s="2">
        <v>1</v>
      </c>
      <c r="F46" s="2">
        <f>VLOOKUP(D46,herb!$C$1:$F$71,3,FALSE)</f>
        <v>270</v>
      </c>
      <c r="G46" s="2">
        <f>VLOOKUP(D46,herb!$C$1:$F$71,4,FALSE)</f>
        <v>405</v>
      </c>
      <c r="H46" s="2">
        <f t="shared" si="24"/>
        <v>270</v>
      </c>
      <c r="I46" s="2">
        <f t="shared" si="25"/>
        <v>405</v>
      </c>
      <c r="J46" s="2" t="s">
        <v>58</v>
      </c>
      <c r="K46" s="3">
        <v>1</v>
      </c>
      <c r="L46" s="2">
        <f>IF(ISERROR(VLOOKUP(J46,herb!$C$1:$F$71,3,FALSE)),0,VLOOKUP(J46,herb!$C$1:$F$71,3,FALSE))</f>
        <v>270</v>
      </c>
      <c r="M46" s="2">
        <f>IF(ISERROR(VLOOKUP(J46,herb!$C$1:$F$71,4,FALSE)),0,VLOOKUP(J46,herb!$C$1:$F$71,4,FALSE))</f>
        <v>405</v>
      </c>
      <c r="N46" s="2">
        <f t="shared" si="26"/>
        <v>270</v>
      </c>
      <c r="O46" s="2">
        <f t="shared" si="27"/>
        <v>405</v>
      </c>
      <c r="P46" s="2" t="s">
        <v>36</v>
      </c>
      <c r="Q46" s="3">
        <v>1</v>
      </c>
      <c r="R46" s="2">
        <f>IF(ISERROR(VLOOKUP(P46,herb!$C$1:$F$71,3,FALSE)),0,VLOOKUP(P46,herb!$C$1:$F$71,3,FALSE))</f>
        <v>270</v>
      </c>
      <c r="S46" s="2">
        <f>IF(ISERROR(VLOOKUP(P46,herb!$C$1:$F$71,4,FALSE)),0,VLOOKUP(P46,herb!$C$1:$F$71,4,FALSE))</f>
        <v>405</v>
      </c>
      <c r="T46" s="2">
        <f t="shared" si="28"/>
        <v>270</v>
      </c>
      <c r="U46" s="2">
        <f t="shared" si="29"/>
        <v>405</v>
      </c>
      <c r="V46" s="2" t="s">
        <v>26</v>
      </c>
      <c r="W46" s="2">
        <v>1</v>
      </c>
      <c r="X46" s="2">
        <f>IF(ISERROR(VLOOKUP(V46,herb!$C$1:$F$70,3,FALSE)),0,VLOOKUP(V46,herb!$C$1:$F$70,3,FALSE))</f>
        <v>24</v>
      </c>
      <c r="Y46" s="2">
        <f>IF(ISERROR(VLOOKUP(V46,herb!$C$1:$F$70,4,FALSE)),0,VLOOKUP(V46,herb!$C$1:$F$70,4,FALSE))</f>
        <v>36</v>
      </c>
      <c r="Z46" s="2">
        <f t="shared" si="30"/>
        <v>24</v>
      </c>
      <c r="AA46" s="2">
        <f t="shared" si="31"/>
        <v>36</v>
      </c>
      <c r="AB46" s="2">
        <f t="shared" si="32"/>
        <v>834</v>
      </c>
      <c r="AC46" s="2">
        <f t="shared" si="33"/>
        <v>1251</v>
      </c>
      <c r="AD46" s="2">
        <v>500</v>
      </c>
      <c r="AE46" s="2">
        <f t="shared" si="10"/>
        <v>900</v>
      </c>
      <c r="AF46" s="2">
        <f t="shared" si="13"/>
        <v>1000</v>
      </c>
      <c r="AG46" s="2" t="s">
        <v>140</v>
      </c>
    </row>
    <row r="47" spans="1:33">
      <c r="A47" s="2">
        <v>46</v>
      </c>
      <c r="B47" s="2" t="s">
        <v>34</v>
      </c>
      <c r="C47" s="2" t="s">
        <v>141</v>
      </c>
      <c r="D47" s="2" t="s">
        <v>18</v>
      </c>
      <c r="E47" s="2">
        <v>4</v>
      </c>
      <c r="F47" s="2">
        <f>VLOOKUP(D47,herb!$C$1:$F$71,3,FALSE)</f>
        <v>24</v>
      </c>
      <c r="G47" s="2">
        <f>VLOOKUP(D47,herb!$C$1:$F$71,4,FALSE)</f>
        <v>36</v>
      </c>
      <c r="H47" s="2">
        <f t="shared" ref="H47:H52" si="34">E47*F47</f>
        <v>96</v>
      </c>
      <c r="I47" s="2">
        <f t="shared" ref="I47:I52" si="35">E47*G47</f>
        <v>144</v>
      </c>
      <c r="J47" s="2" t="s">
        <v>53</v>
      </c>
      <c r="K47" s="2">
        <v>2</v>
      </c>
      <c r="L47" s="2">
        <f>IF(ISERROR(VLOOKUP(J47,herb!$C$1:$F$71,3,FALSE)),0,VLOOKUP(J47,herb!$C$1:$F$71,3,FALSE))</f>
        <v>270</v>
      </c>
      <c r="M47" s="2">
        <f>IF(ISERROR(VLOOKUP(J47,herb!$C$1:$F$71,4,FALSE)),0,VLOOKUP(J47,herb!$C$1:$F$71,4,FALSE))</f>
        <v>405</v>
      </c>
      <c r="N47" s="2">
        <f t="shared" ref="N47:N52" si="36">K47*L47</f>
        <v>540</v>
      </c>
      <c r="O47" s="2">
        <f t="shared" ref="O47:O52" si="37">K47*M47</f>
        <v>810</v>
      </c>
      <c r="P47" s="2"/>
      <c r="Q47" s="2">
        <v>0</v>
      </c>
      <c r="R47" s="2">
        <f>IF(ISERROR(VLOOKUP(P47,herb!$C$1:$F$71,3,FALSE)),0,VLOOKUP(P47,herb!$C$1:$F$71,3,FALSE))</f>
        <v>0</v>
      </c>
      <c r="S47" s="2">
        <f>IF(ISERROR(VLOOKUP(P47,herb!$C$1:$F$71,4,FALSE)),0,VLOOKUP(P47,herb!$C$1:$F$71,4,FALSE))</f>
        <v>0</v>
      </c>
      <c r="T47" s="2">
        <f t="shared" ref="T47:T52" si="38">R47*Q47</f>
        <v>0</v>
      </c>
      <c r="U47" s="2">
        <f t="shared" ref="U47:U52" si="39">Q47*S47</f>
        <v>0</v>
      </c>
      <c r="V47" s="2" t="s">
        <v>37</v>
      </c>
      <c r="W47" s="2">
        <v>1</v>
      </c>
      <c r="X47" s="2">
        <f>IF(ISERROR(VLOOKUP(V47,herb!$C$1:$F$70,3,FALSE)),0,VLOOKUP(V47,herb!$C$1:$F$70,3,FALSE))</f>
        <v>270</v>
      </c>
      <c r="Y47" s="2">
        <f>IF(ISERROR(VLOOKUP(V47,herb!$C$1:$F$70,4,FALSE)),0,VLOOKUP(V47,herb!$C$1:$F$70,4,FALSE))</f>
        <v>405</v>
      </c>
      <c r="Z47" s="2">
        <f t="shared" ref="Z47:Z52" si="40">W47*X47</f>
        <v>270</v>
      </c>
      <c r="AA47" s="2">
        <f t="shared" ref="AA47:AA52" si="41">W47*Y47</f>
        <v>405</v>
      </c>
      <c r="AB47" s="2">
        <f t="shared" ref="AB47:AB52" si="42">H47+N47+T47+Z47</f>
        <v>906</v>
      </c>
      <c r="AC47" s="2">
        <f t="shared" ref="AC47:AC52" si="43">I47+O47+U47+AA47</f>
        <v>1359</v>
      </c>
      <c r="AD47" s="2">
        <v>550</v>
      </c>
      <c r="AE47" s="2">
        <f t="shared" si="10"/>
        <v>990</v>
      </c>
      <c r="AF47" s="2">
        <f t="shared" si="13"/>
        <v>1100</v>
      </c>
      <c r="AG47" s="2" t="s">
        <v>141</v>
      </c>
    </row>
    <row r="48" spans="1:33">
      <c r="A48" s="2">
        <v>47</v>
      </c>
      <c r="B48" s="2" t="s">
        <v>34</v>
      </c>
      <c r="C48" s="2" t="s">
        <v>142</v>
      </c>
      <c r="D48" s="2" t="s">
        <v>50</v>
      </c>
      <c r="E48" s="2">
        <v>1</v>
      </c>
      <c r="F48" s="2">
        <f>VLOOKUP(D48,herb!$C$1:$F$71,3,FALSE)</f>
        <v>270</v>
      </c>
      <c r="G48" s="2">
        <f>VLOOKUP(D48,herb!$C$1:$F$71,4,FALSE)</f>
        <v>405</v>
      </c>
      <c r="H48" s="2">
        <f t="shared" si="34"/>
        <v>270</v>
      </c>
      <c r="I48" s="2">
        <f t="shared" si="35"/>
        <v>405</v>
      </c>
      <c r="J48" s="2" t="s">
        <v>57</v>
      </c>
      <c r="K48" s="2">
        <v>2</v>
      </c>
      <c r="L48" s="2">
        <f>IF(ISERROR(VLOOKUP(J48,herb!$C$1:$F$71,3,FALSE)),0,VLOOKUP(J48,herb!$C$1:$F$71,3,FALSE))</f>
        <v>270</v>
      </c>
      <c r="M48" s="2">
        <f>IF(ISERROR(VLOOKUP(J48,herb!$C$1:$F$71,4,FALSE)),0,VLOOKUP(J48,herb!$C$1:$F$71,4,FALSE))</f>
        <v>405</v>
      </c>
      <c r="N48" s="2">
        <f t="shared" si="36"/>
        <v>540</v>
      </c>
      <c r="O48" s="2">
        <f t="shared" si="37"/>
        <v>810</v>
      </c>
      <c r="P48" s="2" t="s">
        <v>40</v>
      </c>
      <c r="Q48" s="2">
        <v>1</v>
      </c>
      <c r="R48" s="2">
        <f>IF(ISERROR(VLOOKUP(P48,herb!$C$1:$F$71,3,FALSE)),0,VLOOKUP(P48,herb!$C$1:$F$71,3,FALSE))</f>
        <v>270</v>
      </c>
      <c r="S48" s="2">
        <f>IF(ISERROR(VLOOKUP(P48,herb!$C$1:$F$71,4,FALSE)),0,VLOOKUP(P48,herb!$C$1:$F$71,4,FALSE))</f>
        <v>405</v>
      </c>
      <c r="T48" s="2">
        <f t="shared" si="38"/>
        <v>270</v>
      </c>
      <c r="U48" s="2">
        <f t="shared" si="39"/>
        <v>405</v>
      </c>
      <c r="V48" s="2" t="s">
        <v>56</v>
      </c>
      <c r="W48" s="2">
        <v>1</v>
      </c>
      <c r="X48" s="2">
        <f>IF(ISERROR(VLOOKUP(V48,herb!$C$1:$F$70,3,FALSE)),0,VLOOKUP(V48,herb!$C$1:$F$70,3,FALSE))</f>
        <v>270</v>
      </c>
      <c r="Y48" s="2">
        <f>IF(ISERROR(VLOOKUP(V48,herb!$C$1:$F$70,4,FALSE)),0,VLOOKUP(V48,herb!$C$1:$F$70,4,FALSE))</f>
        <v>405</v>
      </c>
      <c r="Z48" s="2">
        <f t="shared" si="40"/>
        <v>270</v>
      </c>
      <c r="AA48" s="2">
        <f t="shared" si="41"/>
        <v>405</v>
      </c>
      <c r="AB48" s="2">
        <f t="shared" si="42"/>
        <v>1350</v>
      </c>
      <c r="AC48" s="2">
        <f t="shared" si="43"/>
        <v>2025</v>
      </c>
      <c r="AD48" s="2">
        <v>725</v>
      </c>
      <c r="AE48" s="2">
        <f t="shared" si="10"/>
        <v>1305</v>
      </c>
      <c r="AF48" s="2">
        <f t="shared" si="13"/>
        <v>1450</v>
      </c>
      <c r="AG48" s="2" t="s">
        <v>142</v>
      </c>
    </row>
    <row r="49" spans="1:33">
      <c r="A49" s="2">
        <v>48</v>
      </c>
      <c r="B49" s="2" t="s">
        <v>34</v>
      </c>
      <c r="C49" s="2" t="s">
        <v>143</v>
      </c>
      <c r="D49" s="2" t="s">
        <v>50</v>
      </c>
      <c r="E49" s="2">
        <v>1</v>
      </c>
      <c r="F49" s="2">
        <f>VLOOKUP(D49,herb!$C$1:$F$71,3,FALSE)</f>
        <v>270</v>
      </c>
      <c r="G49" s="2">
        <f>VLOOKUP(D49,herb!$C$1:$F$71,4,FALSE)</f>
        <v>405</v>
      </c>
      <c r="H49" s="2">
        <f t="shared" si="34"/>
        <v>270</v>
      </c>
      <c r="I49" s="2">
        <f t="shared" si="35"/>
        <v>405</v>
      </c>
      <c r="J49" s="2" t="s">
        <v>49</v>
      </c>
      <c r="K49" s="2">
        <v>2</v>
      </c>
      <c r="L49" s="2">
        <f>IF(ISERROR(VLOOKUP(J49,herb!$C$1:$F$71,3,FALSE)),0,VLOOKUP(J49,herb!$C$1:$F$71,3,FALSE))</f>
        <v>270</v>
      </c>
      <c r="M49" s="2">
        <f>IF(ISERROR(VLOOKUP(J49,herb!$C$1:$F$71,4,FALSE)),0,VLOOKUP(J49,herb!$C$1:$F$71,4,FALSE))</f>
        <v>405</v>
      </c>
      <c r="N49" s="2">
        <f t="shared" si="36"/>
        <v>540</v>
      </c>
      <c r="O49" s="2">
        <f t="shared" si="37"/>
        <v>810</v>
      </c>
      <c r="P49" s="2" t="s">
        <v>40</v>
      </c>
      <c r="Q49" s="2">
        <v>1</v>
      </c>
      <c r="R49" s="2">
        <f>IF(ISERROR(VLOOKUP(P49,herb!$C$1:$F$71,3,FALSE)),0,VLOOKUP(P49,herb!$C$1:$F$71,3,FALSE))</f>
        <v>270</v>
      </c>
      <c r="S49" s="2">
        <f>IF(ISERROR(VLOOKUP(P49,herb!$C$1:$F$71,4,FALSE)),0,VLOOKUP(P49,herb!$C$1:$F$71,4,FALSE))</f>
        <v>405</v>
      </c>
      <c r="T49" s="2">
        <f t="shared" si="38"/>
        <v>270</v>
      </c>
      <c r="U49" s="2">
        <f t="shared" si="39"/>
        <v>405</v>
      </c>
      <c r="V49" s="2" t="s">
        <v>36</v>
      </c>
      <c r="W49" s="2">
        <v>1</v>
      </c>
      <c r="X49" s="2">
        <f>IF(ISERROR(VLOOKUP(V49,herb!$C$1:$F$70,3,FALSE)),0,VLOOKUP(V49,herb!$C$1:$F$70,3,FALSE))</f>
        <v>270</v>
      </c>
      <c r="Y49" s="2">
        <f>IF(ISERROR(VLOOKUP(V49,herb!$C$1:$F$70,4,FALSE)),0,VLOOKUP(V49,herb!$C$1:$F$70,4,FALSE))</f>
        <v>405</v>
      </c>
      <c r="Z49" s="2">
        <f t="shared" si="40"/>
        <v>270</v>
      </c>
      <c r="AA49" s="2">
        <f t="shared" si="41"/>
        <v>405</v>
      </c>
      <c r="AB49" s="2">
        <f t="shared" si="42"/>
        <v>1350</v>
      </c>
      <c r="AC49" s="2">
        <f t="shared" si="43"/>
        <v>2025</v>
      </c>
      <c r="AD49" s="2">
        <v>725</v>
      </c>
      <c r="AE49" s="2">
        <f t="shared" si="10"/>
        <v>1305</v>
      </c>
      <c r="AF49" s="2">
        <f t="shared" ref="AF49:AF54" si="44">AD49*2</f>
        <v>1450</v>
      </c>
      <c r="AG49" s="2" t="s">
        <v>143</v>
      </c>
    </row>
    <row r="50" spans="1:33">
      <c r="A50" s="2">
        <v>49</v>
      </c>
      <c r="B50" s="2" t="s">
        <v>34</v>
      </c>
      <c r="C50" s="2" t="s">
        <v>144</v>
      </c>
      <c r="D50" s="2" t="s">
        <v>50</v>
      </c>
      <c r="E50" s="2">
        <v>1</v>
      </c>
      <c r="F50" s="2">
        <f>VLOOKUP(D50,herb!$C$1:$F$71,3,FALSE)</f>
        <v>270</v>
      </c>
      <c r="G50" s="2">
        <f>VLOOKUP(D50,herb!$C$1:$F$71,4,FALSE)</f>
        <v>405</v>
      </c>
      <c r="H50" s="2">
        <f t="shared" si="34"/>
        <v>270</v>
      </c>
      <c r="I50" s="2">
        <f t="shared" si="35"/>
        <v>405</v>
      </c>
      <c r="J50" s="2" t="s">
        <v>37</v>
      </c>
      <c r="K50" s="2">
        <v>2</v>
      </c>
      <c r="L50" s="2">
        <f>IF(ISERROR(VLOOKUP(J50,herb!$C$1:$F$71,3,FALSE)),0,VLOOKUP(J50,herb!$C$1:$F$71,3,FALSE))</f>
        <v>270</v>
      </c>
      <c r="M50" s="2">
        <f>IF(ISERROR(VLOOKUP(J50,herb!$C$1:$F$71,4,FALSE)),0,VLOOKUP(J50,herb!$C$1:$F$71,4,FALSE))</f>
        <v>405</v>
      </c>
      <c r="N50" s="2">
        <f t="shared" si="36"/>
        <v>540</v>
      </c>
      <c r="O50" s="2">
        <f t="shared" si="37"/>
        <v>810</v>
      </c>
      <c r="P50" s="2" t="s">
        <v>40</v>
      </c>
      <c r="Q50" s="2">
        <v>1</v>
      </c>
      <c r="R50" s="2">
        <f>IF(ISERROR(VLOOKUP(P50,herb!$C$1:$F$71,3,FALSE)),0,VLOOKUP(P50,herb!$C$1:$F$71,3,FALSE))</f>
        <v>270</v>
      </c>
      <c r="S50" s="2">
        <f>IF(ISERROR(VLOOKUP(P50,herb!$C$1:$F$71,4,FALSE)),0,VLOOKUP(P50,herb!$C$1:$F$71,4,FALSE))</f>
        <v>405</v>
      </c>
      <c r="T50" s="2">
        <f t="shared" si="38"/>
        <v>270</v>
      </c>
      <c r="U50" s="2">
        <f t="shared" si="39"/>
        <v>405</v>
      </c>
      <c r="V50" s="2" t="s">
        <v>51</v>
      </c>
      <c r="W50" s="2">
        <v>1</v>
      </c>
      <c r="X50" s="2">
        <f>IF(ISERROR(VLOOKUP(V50,herb!$C$1:$F$70,3,FALSE)),0,VLOOKUP(V50,herb!$C$1:$F$70,3,FALSE))</f>
        <v>270</v>
      </c>
      <c r="Y50" s="2">
        <f>IF(ISERROR(VLOOKUP(V50,herb!$C$1:$F$70,4,FALSE)),0,VLOOKUP(V50,herb!$C$1:$F$70,4,FALSE))</f>
        <v>405</v>
      </c>
      <c r="Z50" s="2">
        <f t="shared" si="40"/>
        <v>270</v>
      </c>
      <c r="AA50" s="2">
        <f t="shared" si="41"/>
        <v>405</v>
      </c>
      <c r="AB50" s="2">
        <f t="shared" si="42"/>
        <v>1350</v>
      </c>
      <c r="AC50" s="2">
        <f t="shared" si="43"/>
        <v>2025</v>
      </c>
      <c r="AD50" s="2">
        <v>725</v>
      </c>
      <c r="AE50" s="2">
        <f t="shared" si="10"/>
        <v>1305</v>
      </c>
      <c r="AF50" s="2">
        <f t="shared" si="44"/>
        <v>1450</v>
      </c>
      <c r="AG50" s="2" t="s">
        <v>144</v>
      </c>
    </row>
    <row r="51" spans="1:33">
      <c r="A51" s="2">
        <v>50</v>
      </c>
      <c r="B51" s="2" t="s">
        <v>34</v>
      </c>
      <c r="C51" s="2" t="s">
        <v>145</v>
      </c>
      <c r="D51" s="2" t="s">
        <v>50</v>
      </c>
      <c r="E51" s="2">
        <v>1</v>
      </c>
      <c r="F51" s="2">
        <f>VLOOKUP(D51,herb!$C$1:$F$71,3,FALSE)</f>
        <v>270</v>
      </c>
      <c r="G51" s="2">
        <f>VLOOKUP(D51,herb!$C$1:$F$71,4,FALSE)</f>
        <v>405</v>
      </c>
      <c r="H51" s="2">
        <f t="shared" si="34"/>
        <v>270</v>
      </c>
      <c r="I51" s="2">
        <f t="shared" si="35"/>
        <v>405</v>
      </c>
      <c r="J51" s="2" t="s">
        <v>50</v>
      </c>
      <c r="K51" s="2">
        <v>2</v>
      </c>
      <c r="L51" s="2">
        <f>IF(ISERROR(VLOOKUP(J51,herb!$C$1:$F$71,3,FALSE)),0,VLOOKUP(J51,herb!$C$1:$F$71,3,FALSE))</f>
        <v>270</v>
      </c>
      <c r="M51" s="2">
        <f>IF(ISERROR(VLOOKUP(J51,herb!$C$1:$F$71,4,FALSE)),0,VLOOKUP(J51,herb!$C$1:$F$71,4,FALSE))</f>
        <v>405</v>
      </c>
      <c r="N51" s="2">
        <f t="shared" si="36"/>
        <v>540</v>
      </c>
      <c r="O51" s="2">
        <f t="shared" si="37"/>
        <v>810</v>
      </c>
      <c r="P51" s="2" t="s">
        <v>40</v>
      </c>
      <c r="Q51" s="2">
        <v>1</v>
      </c>
      <c r="R51" s="2">
        <f>IF(ISERROR(VLOOKUP(P51,herb!$C$1:$F$71,3,FALSE)),0,VLOOKUP(P51,herb!$C$1:$F$71,3,FALSE))</f>
        <v>270</v>
      </c>
      <c r="S51" s="2">
        <f>IF(ISERROR(VLOOKUP(P51,herb!$C$1:$F$71,4,FALSE)),0,VLOOKUP(P51,herb!$C$1:$F$71,4,FALSE))</f>
        <v>405</v>
      </c>
      <c r="T51" s="2">
        <f t="shared" si="38"/>
        <v>270</v>
      </c>
      <c r="U51" s="2">
        <f t="shared" si="39"/>
        <v>405</v>
      </c>
      <c r="V51" s="2" t="s">
        <v>46</v>
      </c>
      <c r="W51" s="2">
        <v>1</v>
      </c>
      <c r="X51" s="2">
        <f>IF(ISERROR(VLOOKUP(V51,herb!$C$1:$F$70,3,FALSE)),0,VLOOKUP(V51,herb!$C$1:$F$70,3,FALSE))</f>
        <v>270</v>
      </c>
      <c r="Y51" s="2">
        <f>IF(ISERROR(VLOOKUP(V51,herb!$C$1:$F$70,4,FALSE)),0,VLOOKUP(V51,herb!$C$1:$F$70,4,FALSE))</f>
        <v>405</v>
      </c>
      <c r="Z51" s="2">
        <f t="shared" si="40"/>
        <v>270</v>
      </c>
      <c r="AA51" s="2">
        <f t="shared" si="41"/>
        <v>405</v>
      </c>
      <c r="AB51" s="2">
        <f t="shared" si="42"/>
        <v>1350</v>
      </c>
      <c r="AC51" s="2">
        <f t="shared" si="43"/>
        <v>2025</v>
      </c>
      <c r="AD51" s="2">
        <v>725</v>
      </c>
      <c r="AE51" s="2">
        <f t="shared" si="10"/>
        <v>1305</v>
      </c>
      <c r="AF51" s="2">
        <f t="shared" si="44"/>
        <v>1450</v>
      </c>
      <c r="AG51" s="2" t="s">
        <v>145</v>
      </c>
    </row>
    <row r="52" spans="1:33">
      <c r="A52" s="2">
        <v>51</v>
      </c>
      <c r="B52" s="2" t="s">
        <v>34</v>
      </c>
      <c r="C52" s="2" t="s">
        <v>146</v>
      </c>
      <c r="D52" s="2" t="s">
        <v>50</v>
      </c>
      <c r="E52" s="2">
        <v>1</v>
      </c>
      <c r="F52" s="2">
        <f>VLOOKUP(D52,herb!$C$1:$F$71,3,FALSE)</f>
        <v>270</v>
      </c>
      <c r="G52" s="2">
        <f>VLOOKUP(D52,herb!$C$1:$F$71,4,FALSE)</f>
        <v>405</v>
      </c>
      <c r="H52" s="2">
        <f t="shared" si="34"/>
        <v>270</v>
      </c>
      <c r="I52" s="2">
        <f t="shared" si="35"/>
        <v>405</v>
      </c>
      <c r="J52" s="2" t="s">
        <v>58</v>
      </c>
      <c r="K52" s="2">
        <v>2</v>
      </c>
      <c r="L52" s="2">
        <f>IF(ISERROR(VLOOKUP(J52,herb!$C$1:$F$71,3,FALSE)),0,VLOOKUP(J52,herb!$C$1:$F$71,3,FALSE))</f>
        <v>270</v>
      </c>
      <c r="M52" s="2">
        <f>IF(ISERROR(VLOOKUP(J52,herb!$C$1:$F$71,4,FALSE)),0,VLOOKUP(J52,herb!$C$1:$F$71,4,FALSE))</f>
        <v>405</v>
      </c>
      <c r="N52" s="2">
        <f t="shared" si="36"/>
        <v>540</v>
      </c>
      <c r="O52" s="2">
        <f t="shared" si="37"/>
        <v>810</v>
      </c>
      <c r="P52" s="2" t="s">
        <v>40</v>
      </c>
      <c r="Q52" s="2">
        <v>1</v>
      </c>
      <c r="R52" s="2">
        <f>IF(ISERROR(VLOOKUP(P52,herb!$C$1:$F$71,3,FALSE)),0,VLOOKUP(P52,herb!$C$1:$F$71,3,FALSE))</f>
        <v>270</v>
      </c>
      <c r="S52" s="2">
        <f>IF(ISERROR(VLOOKUP(P52,herb!$C$1:$F$71,4,FALSE)),0,VLOOKUP(P52,herb!$C$1:$F$71,4,FALSE))</f>
        <v>405</v>
      </c>
      <c r="T52" s="2">
        <f t="shared" si="38"/>
        <v>270</v>
      </c>
      <c r="U52" s="2">
        <f t="shared" si="39"/>
        <v>405</v>
      </c>
      <c r="V52" s="2" t="s">
        <v>45</v>
      </c>
      <c r="W52" s="2">
        <v>1</v>
      </c>
      <c r="X52" s="2">
        <f>IF(ISERROR(VLOOKUP(V52,herb!$C$1:$F$70,3,FALSE)),0,VLOOKUP(V52,herb!$C$1:$F$70,3,FALSE))</f>
        <v>270</v>
      </c>
      <c r="Y52" s="2">
        <f>IF(ISERROR(VLOOKUP(V52,herb!$C$1:$F$70,4,FALSE)),0,VLOOKUP(V52,herb!$C$1:$F$70,4,FALSE))</f>
        <v>405</v>
      </c>
      <c r="Z52" s="2">
        <f t="shared" si="40"/>
        <v>270</v>
      </c>
      <c r="AA52" s="2">
        <f t="shared" si="41"/>
        <v>405</v>
      </c>
      <c r="AB52" s="2">
        <f t="shared" si="42"/>
        <v>1350</v>
      </c>
      <c r="AC52" s="2">
        <f t="shared" si="43"/>
        <v>2025</v>
      </c>
      <c r="AD52" s="2">
        <v>725</v>
      </c>
      <c r="AE52" s="2">
        <f t="shared" si="10"/>
        <v>1305</v>
      </c>
      <c r="AF52" s="2">
        <f t="shared" si="44"/>
        <v>1450</v>
      </c>
      <c r="AG52" s="2" t="s">
        <v>146</v>
      </c>
    </row>
    <row r="53" spans="1:33">
      <c r="A53" s="2">
        <v>52</v>
      </c>
      <c r="B53" s="2" t="s">
        <v>34</v>
      </c>
      <c r="C53" s="2" t="s">
        <v>147</v>
      </c>
      <c r="D53" s="2" t="s">
        <v>58</v>
      </c>
      <c r="E53" s="2">
        <v>3</v>
      </c>
      <c r="F53" s="2">
        <f>VLOOKUP(D53,herb!$C$1:$F$71,3,FALSE)</f>
        <v>270</v>
      </c>
      <c r="G53" s="2">
        <f>VLOOKUP(D53,herb!$C$1:$F$71,4,FALSE)</f>
        <v>405</v>
      </c>
      <c r="H53" s="2">
        <f t="shared" ref="H53:H61" si="45">E53*F53</f>
        <v>810</v>
      </c>
      <c r="I53" s="2">
        <f t="shared" ref="I53:I61" si="46">E53*G53</f>
        <v>1215</v>
      </c>
      <c r="J53" s="2" t="s">
        <v>32</v>
      </c>
      <c r="K53" s="2">
        <v>4</v>
      </c>
      <c r="L53" s="2">
        <f>IF(ISERROR(VLOOKUP(J53,herb!$C$1:$F$71,3,FALSE)),0,VLOOKUP(J53,herb!$C$1:$F$71,3,FALSE))</f>
        <v>24</v>
      </c>
      <c r="M53" s="2">
        <f>IF(ISERROR(VLOOKUP(J53,herb!$C$1:$F$71,4,FALSE)),0,VLOOKUP(J53,herb!$C$1:$F$71,4,FALSE))</f>
        <v>36</v>
      </c>
      <c r="N53" s="2">
        <f t="shared" ref="N53:N61" si="47">K53*L53</f>
        <v>96</v>
      </c>
      <c r="O53" s="2">
        <f t="shared" ref="O53:O61" si="48">K53*M53</f>
        <v>144</v>
      </c>
      <c r="P53" s="2"/>
      <c r="Q53" s="2">
        <v>0</v>
      </c>
      <c r="R53" s="2">
        <f>IF(ISERROR(VLOOKUP(P53,herb!$C$1:$F$71,3,FALSE)),0,VLOOKUP(P53,herb!$C$1:$F$71,3,FALSE))</f>
        <v>0</v>
      </c>
      <c r="S53" s="2">
        <f>IF(ISERROR(VLOOKUP(P53,herb!$C$1:$F$71,4,FALSE)),0,VLOOKUP(P53,herb!$C$1:$F$71,4,FALSE))</f>
        <v>0</v>
      </c>
      <c r="T53" s="2">
        <f t="shared" ref="T53:T61" si="49">R53*Q53</f>
        <v>0</v>
      </c>
      <c r="U53" s="2">
        <f t="shared" ref="U53:U61" si="50">Q53*S53</f>
        <v>0</v>
      </c>
      <c r="V53" s="2" t="s">
        <v>25</v>
      </c>
      <c r="W53" s="2">
        <v>1</v>
      </c>
      <c r="X53" s="2">
        <f>IF(ISERROR(VLOOKUP(V53,herb!$C$1:$F$70,3,FALSE)),0,VLOOKUP(V53,herb!$C$1:$F$70,3,FALSE))</f>
        <v>24</v>
      </c>
      <c r="Y53" s="2">
        <f>IF(ISERROR(VLOOKUP(V53,herb!$C$1:$F$70,4,FALSE)),0,VLOOKUP(V53,herb!$C$1:$F$70,4,FALSE))</f>
        <v>36</v>
      </c>
      <c r="Z53" s="2">
        <f t="shared" ref="Z53:Z61" si="51">W53*X53</f>
        <v>24</v>
      </c>
      <c r="AA53" s="2">
        <f t="shared" ref="AA53:AA61" si="52">W53*Y53</f>
        <v>36</v>
      </c>
      <c r="AB53" s="2">
        <f t="shared" ref="AB53:AB61" si="53">H53+N53+T53+Z53</f>
        <v>930</v>
      </c>
      <c r="AC53" s="2">
        <f t="shared" ref="AC53:AC61" si="54">I53+O53+U53+AA53</f>
        <v>1395</v>
      </c>
      <c r="AD53" s="2">
        <v>625</v>
      </c>
      <c r="AE53" s="2">
        <f t="shared" si="10"/>
        <v>1125</v>
      </c>
      <c r="AF53" s="2">
        <f t="shared" si="44"/>
        <v>1250</v>
      </c>
      <c r="AG53" s="2" t="s">
        <v>147</v>
      </c>
    </row>
    <row r="54" spans="1:33">
      <c r="A54" s="2">
        <v>53</v>
      </c>
      <c r="B54" s="2" t="s">
        <v>34</v>
      </c>
      <c r="C54" s="2" t="s">
        <v>148</v>
      </c>
      <c r="D54" s="2" t="s">
        <v>40</v>
      </c>
      <c r="E54" s="2">
        <v>4</v>
      </c>
      <c r="F54" s="2">
        <f>VLOOKUP(D54,herb!$C$1:$F$71,3,FALSE)</f>
        <v>270</v>
      </c>
      <c r="G54" s="2">
        <f>VLOOKUP(D54,herb!$C$1:$F$71,4,FALSE)</f>
        <v>405</v>
      </c>
      <c r="H54" s="2">
        <f t="shared" si="45"/>
        <v>1080</v>
      </c>
      <c r="I54" s="2">
        <f t="shared" si="46"/>
        <v>1620</v>
      </c>
      <c r="J54" s="2" t="s">
        <v>57</v>
      </c>
      <c r="K54" s="2">
        <v>4</v>
      </c>
      <c r="L54" s="2">
        <f>IF(ISERROR(VLOOKUP(J54,herb!$C$1:$F$71,3,FALSE)),0,VLOOKUP(J54,herb!$C$1:$F$71,3,FALSE))</f>
        <v>270</v>
      </c>
      <c r="M54" s="2">
        <f>IF(ISERROR(VLOOKUP(J54,herb!$C$1:$F$71,4,FALSE)),0,VLOOKUP(J54,herb!$C$1:$F$71,4,FALSE))</f>
        <v>405</v>
      </c>
      <c r="N54" s="2">
        <f t="shared" si="47"/>
        <v>1080</v>
      </c>
      <c r="O54" s="2">
        <f t="shared" si="48"/>
        <v>1620</v>
      </c>
      <c r="P54" s="2"/>
      <c r="Q54" s="2">
        <v>0</v>
      </c>
      <c r="R54" s="2">
        <f>IF(ISERROR(VLOOKUP(P54,herb!$C$1:$F$71,3,FALSE)),0,VLOOKUP(P54,herb!$C$1:$F$71,3,FALSE))</f>
        <v>0</v>
      </c>
      <c r="S54" s="2">
        <f>IF(ISERROR(VLOOKUP(P54,herb!$C$1:$F$71,4,FALSE)),0,VLOOKUP(P54,herb!$C$1:$F$71,4,FALSE))</f>
        <v>0</v>
      </c>
      <c r="T54" s="2">
        <f t="shared" si="49"/>
        <v>0</v>
      </c>
      <c r="U54" s="2">
        <f t="shared" si="50"/>
        <v>0</v>
      </c>
      <c r="V54" s="2" t="s">
        <v>43</v>
      </c>
      <c r="W54" s="3">
        <v>1</v>
      </c>
      <c r="X54" s="2">
        <f>IF(ISERROR(VLOOKUP(V54,herb!$C$1:$F$70,3,FALSE)),0,VLOOKUP(V54,herb!$C$1:$F$70,3,FALSE))</f>
        <v>270</v>
      </c>
      <c r="Y54" s="2">
        <f>IF(ISERROR(VLOOKUP(V54,herb!$C$1:$F$70,4,FALSE)),0,VLOOKUP(V54,herb!$C$1:$F$70,4,FALSE))</f>
        <v>405</v>
      </c>
      <c r="Z54" s="2">
        <f t="shared" si="51"/>
        <v>270</v>
      </c>
      <c r="AA54" s="2">
        <f t="shared" si="52"/>
        <v>405</v>
      </c>
      <c r="AB54" s="2">
        <f t="shared" si="53"/>
        <v>2430</v>
      </c>
      <c r="AC54" s="2">
        <f t="shared" si="54"/>
        <v>3645</v>
      </c>
      <c r="AD54" s="2">
        <v>1625</v>
      </c>
      <c r="AE54" s="2">
        <f t="shared" si="10"/>
        <v>2925</v>
      </c>
      <c r="AF54" s="2">
        <f t="shared" si="44"/>
        <v>3250</v>
      </c>
      <c r="AG54" s="2" t="s">
        <v>148</v>
      </c>
    </row>
    <row r="55" spans="1:33">
      <c r="A55" s="2">
        <v>54</v>
      </c>
      <c r="B55" s="2" t="s">
        <v>34</v>
      </c>
      <c r="C55" s="2" t="s">
        <v>149</v>
      </c>
      <c r="D55" s="2" t="s">
        <v>40</v>
      </c>
      <c r="E55" s="2">
        <v>4</v>
      </c>
      <c r="F55" s="2">
        <f>VLOOKUP(D55,herb!$C$1:$F$71,3,FALSE)</f>
        <v>270</v>
      </c>
      <c r="G55" s="2">
        <f>VLOOKUP(D55,herb!$C$1:$F$71,4,FALSE)</f>
        <v>405</v>
      </c>
      <c r="H55" s="2">
        <f t="shared" si="45"/>
        <v>1080</v>
      </c>
      <c r="I55" s="2">
        <f t="shared" si="46"/>
        <v>1620</v>
      </c>
      <c r="J55" s="2" t="s">
        <v>49</v>
      </c>
      <c r="K55" s="2">
        <v>4</v>
      </c>
      <c r="L55" s="2">
        <f>IF(ISERROR(VLOOKUP(J55,herb!$C$1:$F$71,3,FALSE)),0,VLOOKUP(J55,herb!$C$1:$F$71,3,FALSE))</f>
        <v>270</v>
      </c>
      <c r="M55" s="2">
        <f>IF(ISERROR(VLOOKUP(J55,herb!$C$1:$F$71,4,FALSE)),0,VLOOKUP(J55,herb!$C$1:$F$71,4,FALSE))</f>
        <v>405</v>
      </c>
      <c r="N55" s="2">
        <f t="shared" si="47"/>
        <v>1080</v>
      </c>
      <c r="O55" s="2">
        <f t="shared" si="48"/>
        <v>1620</v>
      </c>
      <c r="P55" s="2"/>
      <c r="Q55" s="2">
        <v>0</v>
      </c>
      <c r="R55" s="2">
        <f>IF(ISERROR(VLOOKUP(P55,herb!$C$1:$F$71,3,FALSE)),0,VLOOKUP(P55,herb!$C$1:$F$71,3,FALSE))</f>
        <v>0</v>
      </c>
      <c r="S55" s="2">
        <f>IF(ISERROR(VLOOKUP(P55,herb!$C$1:$F$71,4,FALSE)),0,VLOOKUP(P55,herb!$C$1:$F$71,4,FALSE))</f>
        <v>0</v>
      </c>
      <c r="T55" s="2">
        <f t="shared" si="49"/>
        <v>0</v>
      </c>
      <c r="U55" s="2">
        <f t="shared" si="50"/>
        <v>0</v>
      </c>
      <c r="V55" s="2" t="s">
        <v>43</v>
      </c>
      <c r="W55" s="3">
        <v>1</v>
      </c>
      <c r="X55" s="2">
        <f>IF(ISERROR(VLOOKUP(V55,herb!$C$1:$F$70,3,FALSE)),0,VLOOKUP(V55,herb!$C$1:$F$70,3,FALSE))</f>
        <v>270</v>
      </c>
      <c r="Y55" s="2">
        <f>IF(ISERROR(VLOOKUP(V55,herb!$C$1:$F$70,4,FALSE)),0,VLOOKUP(V55,herb!$C$1:$F$70,4,FALSE))</f>
        <v>405</v>
      </c>
      <c r="Z55" s="2">
        <f t="shared" si="51"/>
        <v>270</v>
      </c>
      <c r="AA55" s="2">
        <f t="shared" si="52"/>
        <v>405</v>
      </c>
      <c r="AB55" s="2">
        <f t="shared" si="53"/>
        <v>2430</v>
      </c>
      <c r="AC55" s="2">
        <f t="shared" si="54"/>
        <v>3645</v>
      </c>
      <c r="AD55" s="2">
        <v>1625</v>
      </c>
      <c r="AE55" s="2">
        <f t="shared" si="10"/>
        <v>2925</v>
      </c>
      <c r="AF55" s="2">
        <f t="shared" ref="AF55:AF61" si="55">AD55*2</f>
        <v>3250</v>
      </c>
      <c r="AG55" s="2" t="s">
        <v>149</v>
      </c>
    </row>
    <row r="56" spans="1:33">
      <c r="A56" s="2">
        <v>55</v>
      </c>
      <c r="B56" s="2" t="s">
        <v>34</v>
      </c>
      <c r="C56" s="2" t="s">
        <v>150</v>
      </c>
      <c r="D56" s="2" t="s">
        <v>40</v>
      </c>
      <c r="E56" s="2">
        <v>4</v>
      </c>
      <c r="F56" s="2">
        <f>VLOOKUP(D56,herb!$C$1:$F$71,3,FALSE)</f>
        <v>270</v>
      </c>
      <c r="G56" s="2">
        <f>VLOOKUP(D56,herb!$C$1:$F$71,4,FALSE)</f>
        <v>405</v>
      </c>
      <c r="H56" s="2">
        <f t="shared" si="45"/>
        <v>1080</v>
      </c>
      <c r="I56" s="2">
        <f t="shared" si="46"/>
        <v>1620</v>
      </c>
      <c r="J56" s="3" t="s">
        <v>37</v>
      </c>
      <c r="K56" s="3">
        <v>4</v>
      </c>
      <c r="L56" s="2">
        <f>IF(ISERROR(VLOOKUP(J56,herb!$C$1:$F$71,3,FALSE)),0,VLOOKUP(J56,herb!$C$1:$F$71,3,FALSE))</f>
        <v>270</v>
      </c>
      <c r="M56" s="2">
        <f>IF(ISERROR(VLOOKUP(J56,herb!$C$1:$F$71,4,FALSE)),0,VLOOKUP(J56,herb!$C$1:$F$71,4,FALSE))</f>
        <v>405</v>
      </c>
      <c r="N56" s="2">
        <f t="shared" si="47"/>
        <v>1080</v>
      </c>
      <c r="O56" s="2">
        <f t="shared" si="48"/>
        <v>1620</v>
      </c>
      <c r="P56" s="2"/>
      <c r="Q56" s="3">
        <v>0</v>
      </c>
      <c r="R56" s="2">
        <f>IF(ISERROR(VLOOKUP(P56,herb!$C$1:$F$71,3,FALSE)),0,VLOOKUP(P56,herb!$C$1:$F$71,3,FALSE))</f>
        <v>0</v>
      </c>
      <c r="S56" s="2">
        <f>IF(ISERROR(VLOOKUP(P56,herb!$C$1:$F$71,4,FALSE)),0,VLOOKUP(P56,herb!$C$1:$F$71,4,FALSE))</f>
        <v>0</v>
      </c>
      <c r="T56" s="2">
        <f t="shared" si="49"/>
        <v>0</v>
      </c>
      <c r="U56" s="2">
        <f t="shared" si="50"/>
        <v>0</v>
      </c>
      <c r="V56" s="2" t="s">
        <v>43</v>
      </c>
      <c r="W56" s="3">
        <v>1</v>
      </c>
      <c r="X56" s="2">
        <f>IF(ISERROR(VLOOKUP(V56,herb!$C$1:$F$70,3,FALSE)),0,VLOOKUP(V56,herb!$C$1:$F$70,3,FALSE))</f>
        <v>270</v>
      </c>
      <c r="Y56" s="2">
        <f>IF(ISERROR(VLOOKUP(V56,herb!$C$1:$F$70,4,FALSE)),0,VLOOKUP(V56,herb!$C$1:$F$70,4,FALSE))</f>
        <v>405</v>
      </c>
      <c r="Z56" s="2">
        <f t="shared" si="51"/>
        <v>270</v>
      </c>
      <c r="AA56" s="2">
        <f t="shared" si="52"/>
        <v>405</v>
      </c>
      <c r="AB56" s="2">
        <f t="shared" si="53"/>
        <v>2430</v>
      </c>
      <c r="AC56" s="2">
        <f t="shared" si="54"/>
        <v>3645</v>
      </c>
      <c r="AD56" s="2">
        <v>1625</v>
      </c>
      <c r="AE56" s="2">
        <f t="shared" si="10"/>
        <v>2925</v>
      </c>
      <c r="AF56" s="2">
        <f t="shared" si="55"/>
        <v>3250</v>
      </c>
      <c r="AG56" s="2" t="s">
        <v>150</v>
      </c>
    </row>
    <row r="57" spans="1:33">
      <c r="A57" s="2">
        <v>56</v>
      </c>
      <c r="B57" s="2" t="s">
        <v>60</v>
      </c>
      <c r="C57" s="2" t="s">
        <v>151</v>
      </c>
      <c r="D57" s="2" t="s">
        <v>46</v>
      </c>
      <c r="E57" s="2">
        <v>1</v>
      </c>
      <c r="F57" s="2">
        <f>VLOOKUP(D57,herb!$C$1:$F$71,3,FALSE)</f>
        <v>270</v>
      </c>
      <c r="G57" s="2">
        <f>VLOOKUP(D57,herb!$C$1:$F$71,4,FALSE)</f>
        <v>405</v>
      </c>
      <c r="H57" s="2">
        <f t="shared" si="45"/>
        <v>270</v>
      </c>
      <c r="I57" s="2">
        <f t="shared" si="46"/>
        <v>405</v>
      </c>
      <c r="J57" s="2" t="s">
        <v>7</v>
      </c>
      <c r="K57" s="2">
        <v>1</v>
      </c>
      <c r="L57" s="2">
        <f>IF(ISERROR(VLOOKUP(J57,herb!$C$1:$F$71,3,FALSE)),0,VLOOKUP(J57,herb!$C$1:$F$71,3,FALSE))</f>
        <v>6</v>
      </c>
      <c r="M57" s="2">
        <f>IF(ISERROR(VLOOKUP(J57,herb!$C$1:$F$71,4,FALSE)),0,VLOOKUP(J57,herb!$C$1:$F$71,4,FALSE))</f>
        <v>9</v>
      </c>
      <c r="N57" s="2">
        <f t="shared" si="47"/>
        <v>6</v>
      </c>
      <c r="O57" s="2">
        <f t="shared" si="48"/>
        <v>9</v>
      </c>
      <c r="P57" s="2"/>
      <c r="Q57" s="3">
        <v>0</v>
      </c>
      <c r="R57" s="2">
        <f>IF(ISERROR(VLOOKUP(P57,herb!$C$1:$F$71,3,FALSE)),0,VLOOKUP(P57,herb!$C$1:$F$71,3,FALSE))</f>
        <v>0</v>
      </c>
      <c r="S57" s="2">
        <f>IF(ISERROR(VLOOKUP(P57,herb!$C$1:$F$71,4,FALSE)),0,VLOOKUP(P57,herb!$C$1:$F$71,4,FALSE))</f>
        <v>0</v>
      </c>
      <c r="T57" s="2">
        <f t="shared" si="49"/>
        <v>0</v>
      </c>
      <c r="U57" s="2">
        <f t="shared" si="50"/>
        <v>0</v>
      </c>
      <c r="V57" s="2" t="s">
        <v>8</v>
      </c>
      <c r="W57" s="2">
        <v>1</v>
      </c>
      <c r="X57" s="2">
        <f>IF(ISERROR(VLOOKUP(V57,herb!$C$1:$F$70,3,FALSE)),0,VLOOKUP(V57,herb!$C$1:$F$70,3,FALSE))</f>
        <v>6</v>
      </c>
      <c r="Y57" s="2">
        <f>IF(ISERROR(VLOOKUP(V57,herb!$C$1:$F$70,4,FALSE)),0,VLOOKUP(V57,herb!$C$1:$F$70,4,FALSE))</f>
        <v>9</v>
      </c>
      <c r="Z57" s="2">
        <f t="shared" si="51"/>
        <v>6</v>
      </c>
      <c r="AA57" s="2">
        <f t="shared" si="52"/>
        <v>9</v>
      </c>
      <c r="AB57" s="2">
        <f t="shared" si="53"/>
        <v>282</v>
      </c>
      <c r="AC57" s="2">
        <f t="shared" si="54"/>
        <v>423</v>
      </c>
      <c r="AD57" s="2">
        <v>350</v>
      </c>
      <c r="AE57" s="2">
        <f t="shared" si="10"/>
        <v>630</v>
      </c>
      <c r="AF57" s="2">
        <f t="shared" si="55"/>
        <v>700</v>
      </c>
      <c r="AG57" s="2" t="s">
        <v>151</v>
      </c>
    </row>
    <row r="58" spans="1:33">
      <c r="A58" s="2">
        <v>57</v>
      </c>
      <c r="B58" s="2" t="s">
        <v>60</v>
      </c>
      <c r="C58" s="2" t="s">
        <v>152</v>
      </c>
      <c r="D58" s="2" t="s">
        <v>64</v>
      </c>
      <c r="E58" s="2">
        <v>2</v>
      </c>
      <c r="F58" s="2">
        <f>VLOOKUP(D58,herb!$C$1:$F$71,3,FALSE)</f>
        <v>2880</v>
      </c>
      <c r="G58" s="2">
        <f>VLOOKUP(D58,herb!$C$1:$F$71,4,FALSE)</f>
        <v>4320</v>
      </c>
      <c r="H58" s="2">
        <f t="shared" si="45"/>
        <v>5760</v>
      </c>
      <c r="I58" s="2">
        <f t="shared" si="46"/>
        <v>8640</v>
      </c>
      <c r="J58" s="2" t="s">
        <v>66</v>
      </c>
      <c r="K58" s="2">
        <v>3</v>
      </c>
      <c r="L58" s="2">
        <f>IF(ISERROR(VLOOKUP(J58,herb!$C$1:$F$71,3,FALSE)),0,VLOOKUP(J58,herb!$C$1:$F$71,3,FALSE))</f>
        <v>2880</v>
      </c>
      <c r="M58" s="2">
        <f>IF(ISERROR(VLOOKUP(J58,herb!$C$1:$F$71,4,FALSE)),0,VLOOKUP(J58,herb!$C$1:$F$71,4,FALSE))</f>
        <v>4320</v>
      </c>
      <c r="N58" s="2">
        <f t="shared" si="47"/>
        <v>8640</v>
      </c>
      <c r="O58" s="2">
        <f t="shared" si="48"/>
        <v>12960</v>
      </c>
      <c r="P58" s="2"/>
      <c r="Q58" s="3">
        <v>0</v>
      </c>
      <c r="R58" s="2">
        <f>IF(ISERROR(VLOOKUP(P58,herb!$C$1:$F$71,3,FALSE)),0,VLOOKUP(P58,herb!$C$1:$F$71,3,FALSE))</f>
        <v>0</v>
      </c>
      <c r="S58" s="2">
        <f>IF(ISERROR(VLOOKUP(P58,herb!$C$1:$F$71,4,FALSE)),0,VLOOKUP(P58,herb!$C$1:$F$71,4,FALSE))</f>
        <v>0</v>
      </c>
      <c r="T58" s="2">
        <f t="shared" si="49"/>
        <v>0</v>
      </c>
      <c r="U58" s="2">
        <f t="shared" si="50"/>
        <v>0</v>
      </c>
      <c r="V58" s="2" t="s">
        <v>63</v>
      </c>
      <c r="W58" s="2">
        <v>1</v>
      </c>
      <c r="X58" s="2">
        <f>IF(ISERROR(VLOOKUP(V58,herb!$C$1:$F$70,3,FALSE)),0,VLOOKUP(V58,herb!$C$1:$F$70,3,FALSE))</f>
        <v>2880</v>
      </c>
      <c r="Y58" s="2">
        <f>IF(ISERROR(VLOOKUP(V58,herb!$C$1:$F$70,4,FALSE)),0,VLOOKUP(V58,herb!$C$1:$F$70,4,FALSE))</f>
        <v>4320</v>
      </c>
      <c r="Z58" s="2">
        <f t="shared" si="51"/>
        <v>2880</v>
      </c>
      <c r="AA58" s="2">
        <f t="shared" si="52"/>
        <v>4320</v>
      </c>
      <c r="AB58" s="2">
        <f t="shared" si="53"/>
        <v>17280</v>
      </c>
      <c r="AC58" s="2">
        <f t="shared" si="54"/>
        <v>25920</v>
      </c>
      <c r="AD58" s="2">
        <v>9900</v>
      </c>
      <c r="AE58" s="2">
        <f t="shared" si="10"/>
        <v>17820</v>
      </c>
      <c r="AF58" s="2">
        <f t="shared" si="55"/>
        <v>19800</v>
      </c>
      <c r="AG58" s="2" t="s">
        <v>152</v>
      </c>
    </row>
    <row r="59" spans="1:33">
      <c r="A59" s="2">
        <v>58</v>
      </c>
      <c r="B59" s="2" t="s">
        <v>60</v>
      </c>
      <c r="C59" s="2" t="s">
        <v>153</v>
      </c>
      <c r="D59" s="2" t="s">
        <v>43</v>
      </c>
      <c r="E59" s="2">
        <v>5</v>
      </c>
      <c r="F59" s="2">
        <f>VLOOKUP(D59,herb!$C$1:$F$71,3,FALSE)</f>
        <v>270</v>
      </c>
      <c r="G59" s="2">
        <f>VLOOKUP(D59,herb!$C$1:$F$71,4,FALSE)</f>
        <v>405</v>
      </c>
      <c r="H59" s="2">
        <f>E59*F59</f>
        <v>1350</v>
      </c>
      <c r="I59" s="2">
        <f>E59*G59</f>
        <v>2025</v>
      </c>
      <c r="J59" s="2" t="s">
        <v>61</v>
      </c>
      <c r="K59" s="2">
        <v>2</v>
      </c>
      <c r="L59" s="2">
        <f>IF(ISERROR(VLOOKUP(J59,herb!$C$1:$F$71,3,FALSE)),0,VLOOKUP(J59,herb!$C$1:$F$71,3,FALSE))</f>
        <v>2880</v>
      </c>
      <c r="M59" s="2">
        <f>IF(ISERROR(VLOOKUP(J59,herb!$C$1:$F$71,4,FALSE)),0,VLOOKUP(J59,herb!$C$1:$F$71,4,FALSE))</f>
        <v>4320</v>
      </c>
      <c r="N59" s="2">
        <f>K59*L59</f>
        <v>5760</v>
      </c>
      <c r="O59" s="2">
        <f>K59*M59</f>
        <v>8640</v>
      </c>
      <c r="P59" s="2"/>
      <c r="Q59" s="3">
        <v>0</v>
      </c>
      <c r="R59" s="2">
        <f>IF(ISERROR(VLOOKUP(P59,herb!$C$1:$F$71,3,FALSE)),0,VLOOKUP(P59,herb!$C$1:$F$71,3,FALSE))</f>
        <v>0</v>
      </c>
      <c r="S59" s="2">
        <f>IF(ISERROR(VLOOKUP(P59,herb!$C$1:$F$71,4,FALSE)),0,VLOOKUP(P59,herb!$C$1:$F$71,4,FALSE))</f>
        <v>0</v>
      </c>
      <c r="T59" s="2">
        <f>R59*Q59</f>
        <v>0</v>
      </c>
      <c r="U59" s="2">
        <f>Q59*S59</f>
        <v>0</v>
      </c>
      <c r="V59" s="2" t="s">
        <v>55</v>
      </c>
      <c r="W59" s="2">
        <v>1</v>
      </c>
      <c r="X59" s="2">
        <f>IF(ISERROR(VLOOKUP(V59,herb!$C$1:$F$70,3,FALSE)),0,VLOOKUP(V59,herb!$C$1:$F$70,3,FALSE))</f>
        <v>270</v>
      </c>
      <c r="Y59" s="2">
        <f>IF(ISERROR(VLOOKUP(V59,herb!$C$1:$F$70,4,FALSE)),0,VLOOKUP(V59,herb!$C$1:$F$70,4,FALSE))</f>
        <v>405</v>
      </c>
      <c r="Z59" s="2">
        <f>W59*X59</f>
        <v>270</v>
      </c>
      <c r="AA59" s="2">
        <f>W59*Y59</f>
        <v>405</v>
      </c>
      <c r="AB59" s="2">
        <f>H59+N59+T59+Z59</f>
        <v>7380</v>
      </c>
      <c r="AC59" s="2">
        <f>I59+O59+U59+AA59</f>
        <v>11070</v>
      </c>
      <c r="AD59" s="2">
        <v>5000</v>
      </c>
      <c r="AE59" s="2">
        <f>AD59*1.8</f>
        <v>9000</v>
      </c>
      <c r="AF59" s="2">
        <f>AD59*2</f>
        <v>10000</v>
      </c>
      <c r="AG59" s="2" t="s">
        <v>153</v>
      </c>
    </row>
    <row r="60" spans="1:33">
      <c r="A60" s="2">
        <v>59</v>
      </c>
      <c r="B60" s="2" t="s">
        <v>60</v>
      </c>
      <c r="C60" s="2" t="s">
        <v>154</v>
      </c>
      <c r="D60" s="2" t="s">
        <v>66</v>
      </c>
      <c r="E60" s="2">
        <v>1</v>
      </c>
      <c r="F60" s="2">
        <f>VLOOKUP(D60,herb!$C$1:$F$71,3,FALSE)</f>
        <v>2880</v>
      </c>
      <c r="G60" s="2">
        <f>VLOOKUP(D60,herb!$C$1:$F$71,4,FALSE)</f>
        <v>4320</v>
      </c>
      <c r="H60" s="2">
        <f>E60*F60</f>
        <v>2880</v>
      </c>
      <c r="I60" s="2">
        <f>E60*G60</f>
        <v>4320</v>
      </c>
      <c r="J60" s="2" t="s">
        <v>59</v>
      </c>
      <c r="K60" s="2">
        <v>5</v>
      </c>
      <c r="L60" s="2">
        <f>IF(ISERROR(VLOOKUP(J60,herb!$C$1:$F$71,3,FALSE)),0,VLOOKUP(J60,herb!$C$1:$F$71,3,FALSE))</f>
        <v>270</v>
      </c>
      <c r="M60" s="2">
        <f>IF(ISERROR(VLOOKUP(J60,herb!$C$1:$F$71,4,FALSE)),0,VLOOKUP(J60,herb!$C$1:$F$71,4,FALSE))</f>
        <v>405</v>
      </c>
      <c r="N60" s="2">
        <f>K60*L60</f>
        <v>1350</v>
      </c>
      <c r="O60" s="2">
        <f>K60*M60</f>
        <v>2025</v>
      </c>
      <c r="P60" s="2"/>
      <c r="Q60" s="3">
        <v>0</v>
      </c>
      <c r="R60" s="2">
        <f>IF(ISERROR(VLOOKUP(P60,herb!$C$1:$F$71,3,FALSE)),0,VLOOKUP(P60,herb!$C$1:$F$71,3,FALSE))</f>
        <v>0</v>
      </c>
      <c r="S60" s="2">
        <f>IF(ISERROR(VLOOKUP(P60,herb!$C$1:$F$71,4,FALSE)),0,VLOOKUP(P60,herb!$C$1:$F$71,4,FALSE))</f>
        <v>0</v>
      </c>
      <c r="T60" s="2">
        <f>R60*Q60</f>
        <v>0</v>
      </c>
      <c r="U60" s="2">
        <f>Q60*S60</f>
        <v>0</v>
      </c>
      <c r="V60" s="2" t="s">
        <v>54</v>
      </c>
      <c r="W60" s="2">
        <v>1</v>
      </c>
      <c r="X60" s="2">
        <f>IF(ISERROR(VLOOKUP(V60,herb!$C$1:$F$70,3,FALSE)),0,VLOOKUP(V60,herb!$C$1:$F$70,3,FALSE))</f>
        <v>270</v>
      </c>
      <c r="Y60" s="2">
        <f>IF(ISERROR(VLOOKUP(V60,herb!$C$1:$F$70,4,FALSE)),0,VLOOKUP(V60,herb!$C$1:$F$70,4,FALSE))</f>
        <v>405</v>
      </c>
      <c r="Z60" s="2">
        <f>W60*X60</f>
        <v>270</v>
      </c>
      <c r="AA60" s="2">
        <f>W60*Y60</f>
        <v>405</v>
      </c>
      <c r="AB60" s="2">
        <f>H60+N60+T60+Z60</f>
        <v>4500</v>
      </c>
      <c r="AC60" s="2">
        <f>I60+O60+U60+AA60</f>
        <v>6750</v>
      </c>
      <c r="AD60" s="2">
        <v>2500</v>
      </c>
      <c r="AE60" s="2">
        <f>AD60*1.8</f>
        <v>4500</v>
      </c>
      <c r="AF60" s="2">
        <f>AD60*2</f>
        <v>5000</v>
      </c>
      <c r="AG60" s="2" t="s">
        <v>154</v>
      </c>
    </row>
    <row r="61" spans="1:33">
      <c r="A61" s="2">
        <v>60</v>
      </c>
      <c r="B61" s="2" t="s">
        <v>60</v>
      </c>
      <c r="C61" s="2" t="s">
        <v>155</v>
      </c>
      <c r="D61" s="2" t="s">
        <v>47</v>
      </c>
      <c r="E61" s="2">
        <v>4</v>
      </c>
      <c r="F61" s="2">
        <f>VLOOKUP(D61,herb!$C$1:$F$71,3,FALSE)</f>
        <v>270</v>
      </c>
      <c r="G61" s="2">
        <f>VLOOKUP(D61,herb!$C$1:$F$71,4,FALSE)</f>
        <v>405</v>
      </c>
      <c r="H61" s="2">
        <f>E61*F61</f>
        <v>1080</v>
      </c>
      <c r="I61" s="2">
        <f>E61*G61</f>
        <v>1620</v>
      </c>
      <c r="J61" s="2" t="s">
        <v>49</v>
      </c>
      <c r="K61" s="2">
        <v>2</v>
      </c>
      <c r="L61" s="2">
        <f>IF(ISERROR(VLOOKUP(J61,herb!$C$1:$F$71,3,FALSE)),0,VLOOKUP(J61,herb!$C$1:$F$71,3,FALSE))</f>
        <v>270</v>
      </c>
      <c r="M61" s="2">
        <f>IF(ISERROR(VLOOKUP(J61,herb!$C$1:$F$71,4,FALSE)),0,VLOOKUP(J61,herb!$C$1:$F$71,4,FALSE))</f>
        <v>405</v>
      </c>
      <c r="N61" s="2">
        <f>K61*L61</f>
        <v>540</v>
      </c>
      <c r="O61" s="2">
        <f>K61*M61</f>
        <v>810</v>
      </c>
      <c r="P61" s="2" t="s">
        <v>35</v>
      </c>
      <c r="Q61" s="3">
        <v>1</v>
      </c>
      <c r="R61" s="2">
        <f>IF(ISERROR(VLOOKUP(P61,herb!$C$1:$F$71,3,FALSE)),0,VLOOKUP(P61,herb!$C$1:$F$71,3,FALSE))</f>
        <v>270</v>
      </c>
      <c r="S61" s="2">
        <f>IF(ISERROR(VLOOKUP(P61,herb!$C$1:$F$71,4,FALSE)),0,VLOOKUP(P61,herb!$C$1:$F$71,4,FALSE))</f>
        <v>405</v>
      </c>
      <c r="T61" s="2">
        <f>R61*Q61</f>
        <v>270</v>
      </c>
      <c r="U61" s="2">
        <f>Q61*S61</f>
        <v>405</v>
      </c>
      <c r="V61" s="2" t="s">
        <v>29</v>
      </c>
      <c r="W61" s="2">
        <v>1</v>
      </c>
      <c r="X61" s="2">
        <f>IF(ISERROR(VLOOKUP(V61,herb!$C$1:$F$70,3,FALSE)),0,VLOOKUP(V61,herb!$C$1:$F$70,3,FALSE))</f>
        <v>24</v>
      </c>
      <c r="Y61" s="2">
        <f>IF(ISERROR(VLOOKUP(V61,herb!$C$1:$F$70,4,FALSE)),0,VLOOKUP(V61,herb!$C$1:$F$70,4,FALSE))</f>
        <v>36</v>
      </c>
      <c r="Z61" s="2">
        <f>W61*X61</f>
        <v>24</v>
      </c>
      <c r="AA61" s="2">
        <f>W61*Y61</f>
        <v>36</v>
      </c>
      <c r="AB61" s="2">
        <f>H61+N61+T61+Z61</f>
        <v>1914</v>
      </c>
      <c r="AC61" s="2">
        <f>I61+O61+U61+AA61</f>
        <v>2871</v>
      </c>
      <c r="AD61" s="2"/>
      <c r="AE61" s="2"/>
      <c r="AF61" s="2"/>
      <c r="AG61" s="2" t="s">
        <v>155</v>
      </c>
    </row>
    <row r="62" spans="1:33">
      <c r="A62" s="2">
        <v>61</v>
      </c>
      <c r="B62" s="2" t="s">
        <v>60</v>
      </c>
      <c r="C62" s="2" t="s">
        <v>156</v>
      </c>
      <c r="D62" s="2" t="s">
        <v>47</v>
      </c>
      <c r="E62" s="2">
        <v>4</v>
      </c>
      <c r="F62" s="2">
        <f>VLOOKUP(D62,herb!$C$1:$F$71,3,FALSE)</f>
        <v>270</v>
      </c>
      <c r="G62" s="2">
        <f>VLOOKUP(D62,herb!$C$1:$F$71,4,FALSE)</f>
        <v>405</v>
      </c>
      <c r="H62" s="2">
        <f>E62*F62</f>
        <v>1080</v>
      </c>
      <c r="I62" s="2">
        <f>E62*G62</f>
        <v>1620</v>
      </c>
      <c r="J62" s="3" t="s">
        <v>37</v>
      </c>
      <c r="K62" s="2">
        <v>2</v>
      </c>
      <c r="L62" s="2">
        <f>IF(ISERROR(VLOOKUP(J62,herb!$C$1:$F$71,3,FALSE)),0,VLOOKUP(J62,herb!$C$1:$F$71,3,FALSE))</f>
        <v>270</v>
      </c>
      <c r="M62" s="2">
        <f>IF(ISERROR(VLOOKUP(J62,herb!$C$1:$F$71,4,FALSE)),0,VLOOKUP(J62,herb!$C$1:$F$71,4,FALSE))</f>
        <v>405</v>
      </c>
      <c r="N62" s="2">
        <f>K62*L62</f>
        <v>540</v>
      </c>
      <c r="O62" s="2">
        <f>K62*M62</f>
        <v>810</v>
      </c>
      <c r="P62" s="2" t="s">
        <v>35</v>
      </c>
      <c r="Q62" s="3">
        <v>1</v>
      </c>
      <c r="R62" s="2">
        <f>IF(ISERROR(VLOOKUP(P62,herb!$C$1:$F$71,3,FALSE)),0,VLOOKUP(P62,herb!$C$1:$F$71,3,FALSE))</f>
        <v>270</v>
      </c>
      <c r="S62" s="2">
        <f>IF(ISERROR(VLOOKUP(P62,herb!$C$1:$F$71,4,FALSE)),0,VLOOKUP(P62,herb!$C$1:$F$71,4,FALSE))</f>
        <v>405</v>
      </c>
      <c r="T62" s="2">
        <f>R62*Q62</f>
        <v>270</v>
      </c>
      <c r="U62" s="2">
        <f>Q62*S62</f>
        <v>405</v>
      </c>
      <c r="V62" s="2" t="s">
        <v>25</v>
      </c>
      <c r="W62" s="2">
        <v>1</v>
      </c>
      <c r="X62" s="2">
        <f>IF(ISERROR(VLOOKUP(V62,herb!$C$1:$F$70,3,FALSE)),0,VLOOKUP(V62,herb!$C$1:$F$70,3,FALSE))</f>
        <v>24</v>
      </c>
      <c r="Y62" s="2">
        <f>IF(ISERROR(VLOOKUP(V62,herb!$C$1:$F$70,4,FALSE)),0,VLOOKUP(V62,herb!$C$1:$F$70,4,FALSE))</f>
        <v>36</v>
      </c>
      <c r="Z62" s="2">
        <f>W62*X62</f>
        <v>24</v>
      </c>
      <c r="AA62" s="2">
        <f>W62*Y62</f>
        <v>36</v>
      </c>
      <c r="AB62" s="2">
        <f>H62+N62+T62+Z62</f>
        <v>1914</v>
      </c>
      <c r="AC62" s="2">
        <f>I62+O62+U62+AA62</f>
        <v>2871</v>
      </c>
      <c r="AD62" s="2"/>
      <c r="AE62" s="2"/>
      <c r="AF62" s="2"/>
      <c r="AG62" s="2" t="s">
        <v>156</v>
      </c>
    </row>
    <row r="63" spans="1:33">
      <c r="A63" s="2">
        <v>62</v>
      </c>
      <c r="B63" s="2" t="s">
        <v>157</v>
      </c>
      <c r="C63" s="2" t="s">
        <v>158</v>
      </c>
      <c r="D63" s="2" t="s">
        <v>71</v>
      </c>
      <c r="E63" s="2">
        <v>3</v>
      </c>
      <c r="F63" s="2">
        <f>VLOOKUP(D63,herb!$C$1:$F$71,3,FALSE)</f>
        <v>2880</v>
      </c>
      <c r="G63" s="2">
        <f>VLOOKUP(D63,herb!$C$1:$F$71,4,FALSE)</f>
        <v>4320</v>
      </c>
      <c r="H63" s="2">
        <f>E63*F63</f>
        <v>8640</v>
      </c>
      <c r="I63" s="2">
        <f>E63*G63</f>
        <v>12960</v>
      </c>
      <c r="J63" s="2" t="s">
        <v>65</v>
      </c>
      <c r="K63" s="2">
        <v>3</v>
      </c>
      <c r="L63" s="2">
        <f>IF(ISERROR(VLOOKUP(J63,herb!$C$1:$F$71,3,FALSE)),0,VLOOKUP(J63,herb!$C$1:$F$71,3,FALSE))</f>
        <v>2880</v>
      </c>
      <c r="M63" s="2">
        <f>IF(ISERROR(VLOOKUP(J63,herb!$C$1:$F$71,4,FALSE)),0,VLOOKUP(J63,herb!$C$1:$F$71,4,FALSE))</f>
        <v>4320</v>
      </c>
      <c r="N63" s="2">
        <f>K63*L63</f>
        <v>8640</v>
      </c>
      <c r="O63" s="2">
        <f>K63*M63</f>
        <v>12960</v>
      </c>
      <c r="P63" s="2"/>
      <c r="Q63" s="3">
        <v>0</v>
      </c>
      <c r="R63" s="2">
        <f>IF(ISERROR(VLOOKUP(P63,herb!$C$1:$F$71,3,FALSE)),0,VLOOKUP(P63,herb!$C$1:$F$71,3,FALSE))</f>
        <v>0</v>
      </c>
      <c r="S63" s="2">
        <f>IF(ISERROR(VLOOKUP(P63,herb!$C$1:$F$71,4,FALSE)),0,VLOOKUP(P63,herb!$C$1:$F$71,4,FALSE))</f>
        <v>0</v>
      </c>
      <c r="T63" s="2">
        <f>R63*Q63</f>
        <v>0</v>
      </c>
      <c r="U63" s="2">
        <f>Q63*S63</f>
        <v>0</v>
      </c>
      <c r="V63" s="2" t="s">
        <v>67</v>
      </c>
      <c r="W63" s="2">
        <v>1</v>
      </c>
      <c r="X63" s="2">
        <f>IF(ISERROR(VLOOKUP(V63,herb!$C$1:$F$70,3,FALSE)),0,VLOOKUP(V63,herb!$C$1:$F$70,3,FALSE))</f>
        <v>2880</v>
      </c>
      <c r="Y63" s="2">
        <f>IF(ISERROR(VLOOKUP(V63,herb!$C$1:$F$70,4,FALSE)),0,VLOOKUP(V63,herb!$C$1:$F$70,4,FALSE))</f>
        <v>4320</v>
      </c>
      <c r="Z63" s="2">
        <f>W63*X63</f>
        <v>2880</v>
      </c>
      <c r="AA63" s="2">
        <f>W63*Y63</f>
        <v>4320</v>
      </c>
      <c r="AB63" s="2">
        <f>H63+N63+T63+Z63</f>
        <v>20160</v>
      </c>
      <c r="AC63" s="2">
        <f>I63+O63+U63+AA63</f>
        <v>30240</v>
      </c>
      <c r="AD63" s="2">
        <v>13125</v>
      </c>
      <c r="AE63" s="2">
        <f>AD63*1.8</f>
        <v>23625</v>
      </c>
      <c r="AF63" s="2">
        <f>AD63*2</f>
        <v>26250</v>
      </c>
      <c r="AG63" s="2" t="s">
        <v>158</v>
      </c>
    </row>
    <row r="64" spans="1:3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3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</sheetData>
  <sortState ref="A2:AG91">
    <sortCondition ref="A5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8"/>
  <sheetViews>
    <sheetView tabSelected="1" workbookViewId="0">
      <selection activeCell="B3" sqref="B3"/>
    </sheetView>
  </sheetViews>
  <sheetFormatPr defaultColWidth="9" defaultRowHeight="14.25"/>
  <cols>
    <col min="2" max="3" width="11.775" customWidth="1"/>
    <col min="5" max="5" width="16.775" customWidth="1"/>
    <col min="6" max="6" width="14.6666666666667" customWidth="1"/>
    <col min="7" max="9" width="9" customWidth="1"/>
    <col min="10" max="10" width="10.775" customWidth="1"/>
    <col min="11" max="11" width="18.1083333333333" customWidth="1"/>
    <col min="12" max="12" width="18.3333333333333" customWidth="1"/>
    <col min="13" max="13" width="18.4416666666667" customWidth="1"/>
    <col min="14" max="16" width="9" customWidth="1"/>
    <col min="19" max="22" width="9" customWidth="1"/>
    <col min="25" max="32" width="9" hidden="1" customWidth="1"/>
    <col min="35" max="35" width="15.4416666666667" customWidth="1"/>
    <col min="36" max="36" width="16.2166666666667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91</v>
      </c>
      <c r="E1" s="1" t="s">
        <v>159</v>
      </c>
      <c r="F1" s="1" t="s">
        <v>160</v>
      </c>
      <c r="I1" s="1" t="s">
        <v>0</v>
      </c>
      <c r="J1" s="1" t="s">
        <v>2</v>
      </c>
      <c r="K1" s="1" t="s">
        <v>92</v>
      </c>
      <c r="L1" s="1" t="s">
        <v>159</v>
      </c>
      <c r="M1" s="1" t="s">
        <v>160</v>
      </c>
    </row>
    <row r="2" spans="1:13">
      <c r="A2" s="2">
        <v>60</v>
      </c>
      <c r="B2" s="2"/>
      <c r="C2" s="2" t="s">
        <v>158</v>
      </c>
      <c r="D2" s="2">
        <f>IF(ISERROR(VLOOKUP(C2,Dan!$C$1:$AF$74,26,FALSE)),0,VLOOKUP(C2,Dan!$C$1:$AF$74,26,FALSE))</f>
        <v>20160</v>
      </c>
      <c r="E2" s="2">
        <f>IF(ISERROR(VLOOKUP(C2,Dan!$C$1:$AF$74,29,FALSE)),0,VLOOKUP(C2,Dan!$C$1:$AF$74,29,FALSE))-D2</f>
        <v>3465</v>
      </c>
      <c r="F2" s="2">
        <f>IF(ISERROR(VLOOKUP(C2,Dan!$C$1:$AF$74,30,FALSE)),0,VLOOKUP(C2,Dan!$C$1:$AF$74,30,FALSE))-D2</f>
        <v>6090</v>
      </c>
      <c r="I2" s="2">
        <v>29</v>
      </c>
      <c r="J2" s="2" t="s">
        <v>124</v>
      </c>
      <c r="K2" s="2">
        <f>IF(ISERROR(VLOOKUP(J2,Dan!$C$1:$AF$74,27,FALSE)),0,VLOOKUP(J2,Dan!$C$1:$AF$74,27,FALSE))</f>
        <v>180</v>
      </c>
      <c r="L2" s="2">
        <f>IF(ISERROR(VLOOKUP(J2,Dan!$C$1:$AF$74,29,FALSE)),0,VLOOKUP(J2,Dan!$C$1:$AF$74,29,FALSE))-K2</f>
        <v>270</v>
      </c>
      <c r="M2" s="2">
        <f>IF(ISERROR(VLOOKUP(J2,Dan!$C$1:$AF$74,30,FALSE)),0,VLOOKUP(J2,Dan!$C$1:$AF$74,30,FALSE))-K2</f>
        <v>320</v>
      </c>
    </row>
    <row r="3" spans="1:13">
      <c r="A3" s="2">
        <v>59</v>
      </c>
      <c r="B3" s="2"/>
      <c r="C3" s="2" t="s">
        <v>153</v>
      </c>
      <c r="D3" s="2">
        <f>IF(ISERROR(VLOOKUP(C3,Dan!$C$1:$AF$74,26,FALSE)),0,VLOOKUP(C3,Dan!$C$1:$AF$74,26,FALSE))</f>
        <v>7380</v>
      </c>
      <c r="E3" s="2">
        <f>IF(ISERROR(VLOOKUP(C3,Dan!$C$1:$AF$74,29,FALSE)),0,VLOOKUP(C3,Dan!$C$1:$AF$74,29,FALSE))-D3</f>
        <v>1620</v>
      </c>
      <c r="F3" s="2">
        <f>IF(ISERROR(VLOOKUP(C3,Dan!$C$1:$AF$74,30,FALSE)),0,VLOOKUP(C3,Dan!$C$1:$AF$74,30,FALSE))-D3</f>
        <v>2620</v>
      </c>
      <c r="I3" s="2">
        <v>56</v>
      </c>
      <c r="J3" s="2" t="s">
        <v>151</v>
      </c>
      <c r="K3" s="2">
        <f>IF(ISERROR(VLOOKUP(J3,Dan!$C$1:$AF$74,27,FALSE)),0,VLOOKUP(J3,Dan!$C$1:$AF$74,27,FALSE))</f>
        <v>423</v>
      </c>
      <c r="L3" s="2">
        <f>IF(ISERROR(VLOOKUP(J3,Dan!$C$1:$AF$74,29,FALSE)),0,VLOOKUP(J3,Dan!$C$1:$AF$74,29,FALSE))-K3</f>
        <v>207</v>
      </c>
      <c r="M3" s="2">
        <f>IF(ISERROR(VLOOKUP(J3,Dan!$C$1:$AF$74,30,FALSE)),0,VLOOKUP(J3,Dan!$C$1:$AF$74,30,FALSE))-K3</f>
        <v>277</v>
      </c>
    </row>
    <row r="4" spans="1:13">
      <c r="A4" s="2">
        <v>57</v>
      </c>
      <c r="B4" s="2"/>
      <c r="C4" s="2" t="s">
        <v>152</v>
      </c>
      <c r="D4" s="2">
        <f>IF(ISERROR(VLOOKUP(C4,Dan!$C$1:$AF$74,26,FALSE)),0,VLOOKUP(C4,Dan!$C$1:$AF$74,26,FALSE))</f>
        <v>17280</v>
      </c>
      <c r="E4" s="2">
        <f>IF(ISERROR(VLOOKUP(C4,Dan!$C$1:$AF$74,29,FALSE)),0,VLOOKUP(C4,Dan!$C$1:$AF$74,29,FALSE))-D4</f>
        <v>540</v>
      </c>
      <c r="F4" s="2">
        <f>IF(ISERROR(VLOOKUP(C4,Dan!$C$1:$AF$74,30,FALSE)),0,VLOOKUP(C4,Dan!$C$1:$AF$74,30,FALSE))-D4</f>
        <v>2520</v>
      </c>
      <c r="I4" s="2">
        <v>27</v>
      </c>
      <c r="J4" s="2" t="s">
        <v>122</v>
      </c>
      <c r="K4" s="2">
        <f>IF(ISERROR(VLOOKUP(J4,Dan!$C$1:$AF$74,27,FALSE)),0,VLOOKUP(J4,Dan!$C$1:$AF$74,27,FALSE))</f>
        <v>252</v>
      </c>
      <c r="L4" s="2">
        <f>IF(ISERROR(VLOOKUP(J4,Dan!$C$1:$AF$74,29,FALSE)),0,VLOOKUP(J4,Dan!$C$1:$AF$74,29,FALSE))-K4</f>
        <v>84.6</v>
      </c>
      <c r="M4" s="2">
        <f>IF(ISERROR(VLOOKUP(J4,Dan!$C$1:$AF$74,30,FALSE)),0,VLOOKUP(J4,Dan!$C$1:$AF$74,30,FALSE))-K4</f>
        <v>122</v>
      </c>
    </row>
    <row r="5" spans="1:13">
      <c r="A5" s="2">
        <v>35</v>
      </c>
      <c r="B5" s="2"/>
      <c r="C5" s="2" t="s">
        <v>130</v>
      </c>
      <c r="D5" s="2">
        <f>IF(ISERROR(VLOOKUP(C5,Dan!$C$1:$AF$74,26,FALSE)),0,VLOOKUP(C5,Dan!$C$1:$AF$74,26,FALSE))</f>
        <v>5040</v>
      </c>
      <c r="E5" s="2">
        <f>IF(ISERROR(VLOOKUP(C5,Dan!$C$1:$AF$74,29,FALSE)),0,VLOOKUP(C5,Dan!$C$1:$AF$74,29,FALSE))-D5</f>
        <v>585</v>
      </c>
      <c r="F5" s="2">
        <f>IF(ISERROR(VLOOKUP(C5,Dan!$C$1:$AF$74,30,FALSE)),0,VLOOKUP(C5,Dan!$C$1:$AF$74,30,FALSE))-D5</f>
        <v>1210</v>
      </c>
      <c r="I5" s="2">
        <v>14</v>
      </c>
      <c r="J5" s="2" t="s">
        <v>109</v>
      </c>
      <c r="K5" s="2">
        <f>IF(ISERROR(VLOOKUP(J5,Dan!$C$1:$AF$74,27,FALSE)),0,VLOOKUP(J5,Dan!$C$1:$AF$74,27,FALSE))</f>
        <v>144</v>
      </c>
      <c r="L5" s="2">
        <f>IF(ISERROR(VLOOKUP(J5,Dan!$C$1:$AF$74,29,FALSE)),0,VLOOKUP(J5,Dan!$C$1:$AF$74,29,FALSE))-K5</f>
        <v>63</v>
      </c>
      <c r="M5" s="2">
        <f>IF(ISERROR(VLOOKUP(J5,Dan!$C$1:$AF$74,30,FALSE)),0,VLOOKUP(J5,Dan!$C$1:$AF$74,30,FALSE))-K5</f>
        <v>86</v>
      </c>
    </row>
    <row r="6" spans="1:13">
      <c r="A6" s="2">
        <v>30</v>
      </c>
      <c r="B6" s="2"/>
      <c r="C6" s="2" t="s">
        <v>125</v>
      </c>
      <c r="D6" s="2">
        <f>IF(ISERROR(VLOOKUP(C6,Dan!$C$1:$AF$74,26,FALSE)),0,VLOOKUP(C6,Dan!$C$1:$AF$74,26,FALSE))</f>
        <v>5040</v>
      </c>
      <c r="E6" s="2">
        <f>IF(ISERROR(VLOOKUP(C6,Dan!$C$1:$AF$74,29,FALSE)),0,VLOOKUP(C6,Dan!$C$1:$AF$74,29,FALSE))-D6</f>
        <v>306</v>
      </c>
      <c r="F6" s="2">
        <f>IF(ISERROR(VLOOKUP(C6,Dan!$C$1:$AF$74,30,FALSE)),0,VLOOKUP(C6,Dan!$C$1:$AF$74,30,FALSE))-D6</f>
        <v>900</v>
      </c>
      <c r="I6" s="2">
        <v>15</v>
      </c>
      <c r="J6" s="2" t="s">
        <v>110</v>
      </c>
      <c r="K6" s="2">
        <f>IF(ISERROR(VLOOKUP(J6,Dan!$C$1:$AF$74,27,FALSE)),0,VLOOKUP(J6,Dan!$C$1:$AF$74,27,FALSE))</f>
        <v>144</v>
      </c>
      <c r="L6" s="2">
        <f>IF(ISERROR(VLOOKUP(J6,Dan!$C$1:$AF$74,29,FALSE)),0,VLOOKUP(J6,Dan!$C$1:$AF$74,29,FALSE))-K6</f>
        <v>63</v>
      </c>
      <c r="M6" s="2">
        <f>IF(ISERROR(VLOOKUP(J6,Dan!$C$1:$AF$74,30,FALSE)),0,VLOOKUP(J6,Dan!$C$1:$AF$74,30,FALSE))-K6</f>
        <v>86</v>
      </c>
    </row>
    <row r="7" spans="1:13">
      <c r="A7" s="2">
        <v>33</v>
      </c>
      <c r="B7" s="2"/>
      <c r="C7" s="2" t="s">
        <v>128</v>
      </c>
      <c r="D7" s="2">
        <f>IF(ISERROR(VLOOKUP(C7,Dan!$C$1:$AF$74,26,FALSE)),0,VLOOKUP(C7,Dan!$C$1:$AF$74,26,FALSE))</f>
        <v>1620</v>
      </c>
      <c r="E7" s="2">
        <f>IF(ISERROR(VLOOKUP(C7,Dan!$C$1:$AF$74,29,FALSE)),0,VLOOKUP(C7,Dan!$C$1:$AF$74,29,FALSE))-D7</f>
        <v>630</v>
      </c>
      <c r="F7" s="2">
        <f>IF(ISERROR(VLOOKUP(C7,Dan!$C$1:$AF$74,30,FALSE)),0,VLOOKUP(C7,Dan!$C$1:$AF$74,30,FALSE))-D7</f>
        <v>880</v>
      </c>
      <c r="I7" s="2">
        <v>16</v>
      </c>
      <c r="J7" s="2" t="s">
        <v>111</v>
      </c>
      <c r="K7" s="2">
        <f>IF(ISERROR(VLOOKUP(J7,Dan!$C$1:$AF$74,27,FALSE)),0,VLOOKUP(J7,Dan!$C$1:$AF$74,27,FALSE))</f>
        <v>144</v>
      </c>
      <c r="L7" s="2">
        <f>IF(ISERROR(VLOOKUP(J7,Dan!$C$1:$AF$74,29,FALSE)),0,VLOOKUP(J7,Dan!$C$1:$AF$74,29,FALSE))-K7</f>
        <v>63</v>
      </c>
      <c r="M7" s="2">
        <f>IF(ISERROR(VLOOKUP(J7,Dan!$C$1:$AF$74,30,FALSE)),0,VLOOKUP(J7,Dan!$C$1:$AF$74,30,FALSE))-K7</f>
        <v>86</v>
      </c>
    </row>
    <row r="8" spans="1:13">
      <c r="A8" s="2">
        <v>53</v>
      </c>
      <c r="B8" s="2"/>
      <c r="C8" s="2" t="s">
        <v>148</v>
      </c>
      <c r="D8" s="2">
        <f>IF(ISERROR(VLOOKUP(C8,Dan!$C$1:$AF$74,26,FALSE)),0,VLOOKUP(C8,Dan!$C$1:$AF$74,26,FALSE))</f>
        <v>2430</v>
      </c>
      <c r="E8" s="2">
        <f>IF(ISERROR(VLOOKUP(C8,Dan!$C$1:$AF$74,29,FALSE)),0,VLOOKUP(C8,Dan!$C$1:$AF$74,29,FALSE))-D8</f>
        <v>495</v>
      </c>
      <c r="F8" s="2">
        <f>IF(ISERROR(VLOOKUP(C8,Dan!$C$1:$AF$74,30,FALSE)),0,VLOOKUP(C8,Dan!$C$1:$AF$74,30,FALSE))-D8</f>
        <v>820</v>
      </c>
      <c r="I8" s="2">
        <v>17</v>
      </c>
      <c r="J8" s="2" t="s">
        <v>112</v>
      </c>
      <c r="K8" s="2">
        <f>IF(ISERROR(VLOOKUP(J8,Dan!$C$1:$AF$74,27,FALSE)),0,VLOOKUP(J8,Dan!$C$1:$AF$74,27,FALSE))</f>
        <v>144</v>
      </c>
      <c r="L8" s="2">
        <f>IF(ISERROR(VLOOKUP(J8,Dan!$C$1:$AF$74,29,FALSE)),0,VLOOKUP(J8,Dan!$C$1:$AF$74,29,FALSE))-K8</f>
        <v>63</v>
      </c>
      <c r="M8" s="2">
        <f>IF(ISERROR(VLOOKUP(J8,Dan!$C$1:$AF$74,30,FALSE)),0,VLOOKUP(J8,Dan!$C$1:$AF$74,30,FALSE))-K8</f>
        <v>86</v>
      </c>
    </row>
    <row r="9" spans="1:13">
      <c r="A9" s="2">
        <v>54</v>
      </c>
      <c r="B9" s="2"/>
      <c r="C9" s="2" t="s">
        <v>149</v>
      </c>
      <c r="D9" s="2">
        <f>IF(ISERROR(VLOOKUP(C9,Dan!$C$1:$AF$74,26,FALSE)),0,VLOOKUP(C9,Dan!$C$1:$AF$74,26,FALSE))</f>
        <v>2430</v>
      </c>
      <c r="E9" s="2">
        <f>IF(ISERROR(VLOOKUP(C9,Dan!$C$1:$AF$74,29,FALSE)),0,VLOOKUP(C9,Dan!$C$1:$AF$74,29,FALSE))-D9</f>
        <v>495</v>
      </c>
      <c r="F9" s="2">
        <f>IF(ISERROR(VLOOKUP(C9,Dan!$C$1:$AF$74,30,FALSE)),0,VLOOKUP(C9,Dan!$C$1:$AF$74,30,FALSE))-D9</f>
        <v>820</v>
      </c>
      <c r="I9" s="2">
        <v>28</v>
      </c>
      <c r="J9" s="2" t="s">
        <v>123</v>
      </c>
      <c r="K9" s="2">
        <f>IF(ISERROR(VLOOKUP(J9,Dan!$C$1:$AF$74,27,FALSE)),0,VLOOKUP(J9,Dan!$C$1:$AF$74,27,FALSE))</f>
        <v>252</v>
      </c>
      <c r="L9" s="2">
        <f>IF(ISERROR(VLOOKUP(J9,Dan!$C$1:$AF$74,29,FALSE)),0,VLOOKUP(J9,Dan!$C$1:$AF$74,29,FALSE))-K9</f>
        <v>45</v>
      </c>
      <c r="M9" s="2">
        <f>IF(ISERROR(VLOOKUP(J9,Dan!$C$1:$AF$74,30,FALSE)),0,VLOOKUP(J9,Dan!$C$1:$AF$74,30,FALSE))-K9</f>
        <v>78</v>
      </c>
    </row>
    <row r="10" spans="1:13">
      <c r="A10" s="2">
        <v>55</v>
      </c>
      <c r="B10" s="2"/>
      <c r="C10" s="2" t="s">
        <v>150</v>
      </c>
      <c r="D10" s="2">
        <f>IF(ISERROR(VLOOKUP(C10,Dan!$C$1:$AF$74,26,FALSE)),0,VLOOKUP(C10,Dan!$C$1:$AF$74,26,FALSE))</f>
        <v>2430</v>
      </c>
      <c r="E10" s="2">
        <f>IF(ISERROR(VLOOKUP(C10,Dan!$C$1:$AF$74,29,FALSE)),0,VLOOKUP(C10,Dan!$C$1:$AF$74,29,FALSE))-D10</f>
        <v>495</v>
      </c>
      <c r="F10" s="2">
        <f>IF(ISERROR(VLOOKUP(C10,Dan!$C$1:$AF$74,30,FALSE)),0,VLOOKUP(C10,Dan!$C$1:$AF$74,30,FALSE))-D10</f>
        <v>820</v>
      </c>
      <c r="I10" s="2">
        <v>33</v>
      </c>
      <c r="J10" s="2" t="s">
        <v>128</v>
      </c>
      <c r="K10" s="2">
        <f>IF(ISERROR(VLOOKUP(J10,Dan!$C$1:$AF$74,27,FALSE)),0,VLOOKUP(J10,Dan!$C$1:$AF$74,27,FALSE))</f>
        <v>2430</v>
      </c>
      <c r="L10" s="2">
        <f>IF(ISERROR(VLOOKUP(J10,Dan!$C$1:$AF$74,29,FALSE)),0,VLOOKUP(J10,Dan!$C$1:$AF$74,29,FALSE))-K10</f>
        <v>-180</v>
      </c>
      <c r="M10" s="2">
        <f>IF(ISERROR(VLOOKUP(J10,Dan!$C$1:$AF$74,30,FALSE)),0,VLOOKUP(J10,Dan!$C$1:$AF$74,30,FALSE))-K10</f>
        <v>70</v>
      </c>
    </row>
    <row r="11" spans="1:13">
      <c r="A11" s="2">
        <v>37</v>
      </c>
      <c r="B11" s="2"/>
      <c r="C11" s="2" t="s">
        <v>132</v>
      </c>
      <c r="D11" s="2">
        <f>IF(ISERROR(VLOOKUP(C11,Dan!$C$1:$AF$74,26,FALSE)),0,VLOOKUP(C11,Dan!$C$1:$AF$74,26,FALSE))</f>
        <v>1890</v>
      </c>
      <c r="E11" s="2">
        <f>IF(ISERROR(VLOOKUP(C11,Dan!$C$1:$AF$74,29,FALSE)),0,VLOOKUP(C11,Dan!$C$1:$AF$74,29,FALSE))-D11</f>
        <v>360</v>
      </c>
      <c r="F11" s="2">
        <f>IF(ISERROR(VLOOKUP(C11,Dan!$C$1:$AF$74,30,FALSE)),0,VLOOKUP(C11,Dan!$C$1:$AF$74,30,FALSE))-D11</f>
        <v>610</v>
      </c>
      <c r="I11" s="2">
        <v>8</v>
      </c>
      <c r="J11" s="2" t="s">
        <v>103</v>
      </c>
      <c r="K11" s="2">
        <f>IF(ISERROR(VLOOKUP(J11,Dan!$C$1:$AF$74,27,FALSE)),0,VLOOKUP(J11,Dan!$C$1:$AF$74,27,FALSE))</f>
        <v>117</v>
      </c>
      <c r="L11" s="2">
        <f>IF(ISERROR(VLOOKUP(J11,Dan!$C$1:$AF$74,29,FALSE)),0,VLOOKUP(J11,Dan!$C$1:$AF$74,29,FALSE))-K11</f>
        <v>50.4</v>
      </c>
      <c r="M11" s="2">
        <f>IF(ISERROR(VLOOKUP(J11,Dan!$C$1:$AF$74,30,FALSE)),0,VLOOKUP(J11,Dan!$C$1:$AF$74,30,FALSE))-K11</f>
        <v>69</v>
      </c>
    </row>
    <row r="12" spans="1:13">
      <c r="A12" s="2">
        <v>58</v>
      </c>
      <c r="B12" s="2"/>
      <c r="C12" s="2" t="s">
        <v>154</v>
      </c>
      <c r="D12" s="2">
        <f>IF(ISERROR(VLOOKUP(C12,Dan!$C$1:$AF$74,26,FALSE)),0,VLOOKUP(C12,Dan!$C$1:$AF$74,26,FALSE))</f>
        <v>4500</v>
      </c>
      <c r="E12" s="2">
        <f>IF(ISERROR(VLOOKUP(C12,Dan!$C$1:$AF$74,29,FALSE)),0,VLOOKUP(C12,Dan!$C$1:$AF$74,29,FALSE))-D12</f>
        <v>0</v>
      </c>
      <c r="F12" s="2">
        <f>IF(ISERROR(VLOOKUP(C12,Dan!$C$1:$AF$74,30,FALSE)),0,VLOOKUP(C12,Dan!$C$1:$AF$74,30,FALSE))-D12</f>
        <v>500</v>
      </c>
      <c r="I12" s="2">
        <v>13</v>
      </c>
      <c r="J12" s="2" t="s">
        <v>108</v>
      </c>
      <c r="K12" s="2">
        <f>IF(ISERROR(VLOOKUP(J12,Dan!$C$1:$AF$74,27,FALSE)),0,VLOOKUP(J12,Dan!$C$1:$AF$74,27,FALSE))</f>
        <v>288</v>
      </c>
      <c r="L12" s="2">
        <f>IF(ISERROR(VLOOKUP(J12,Dan!$C$1:$AF$74,29,FALSE)),0,VLOOKUP(J12,Dan!$C$1:$AF$74,29,FALSE))-K12</f>
        <v>32.4</v>
      </c>
      <c r="M12" s="2">
        <f>IF(ISERROR(VLOOKUP(J12,Dan!$C$1:$AF$74,30,FALSE)),0,VLOOKUP(J12,Dan!$C$1:$AF$74,30,FALSE))-K12</f>
        <v>68</v>
      </c>
    </row>
    <row r="13" spans="1:13">
      <c r="A13" s="2">
        <v>39</v>
      </c>
      <c r="B13" s="2"/>
      <c r="C13" s="2" t="s">
        <v>134</v>
      </c>
      <c r="D13" s="2">
        <f>IF(ISERROR(VLOOKUP(C13,Dan!$C$1:$AF$74,26,FALSE)),0,VLOOKUP(C13,Dan!$C$1:$AF$74,26,FALSE))</f>
        <v>1002</v>
      </c>
      <c r="E13" s="2">
        <f>IF(ISERROR(VLOOKUP(C13,Dan!$C$1:$AF$74,29,FALSE)),0,VLOOKUP(C13,Dan!$C$1:$AF$74,29,FALSE))-D13</f>
        <v>348</v>
      </c>
      <c r="F13" s="2">
        <f>IF(ISERROR(VLOOKUP(C13,Dan!$C$1:$AF$74,30,FALSE)),0,VLOOKUP(C13,Dan!$C$1:$AF$74,30,FALSE))-D13</f>
        <v>498</v>
      </c>
      <c r="I13" s="2">
        <v>18</v>
      </c>
      <c r="J13" s="2" t="s">
        <v>113</v>
      </c>
      <c r="K13" s="2">
        <f>IF(ISERROR(VLOOKUP(J13,Dan!$C$1:$AF$74,27,FALSE)),0,VLOOKUP(J13,Dan!$C$1:$AF$74,27,FALSE))</f>
        <v>216</v>
      </c>
      <c r="L13" s="2">
        <f>IF(ISERROR(VLOOKUP(J13,Dan!$C$1:$AF$74,29,FALSE)),0,VLOOKUP(J13,Dan!$C$1:$AF$74,29,FALSE))-K13</f>
        <v>36</v>
      </c>
      <c r="M13" s="2">
        <f>IF(ISERROR(VLOOKUP(J13,Dan!$C$1:$AF$74,30,FALSE)),0,VLOOKUP(J13,Dan!$C$1:$AF$74,30,FALSE))-K13</f>
        <v>64</v>
      </c>
    </row>
    <row r="14" spans="1:13">
      <c r="A14" s="2">
        <v>38</v>
      </c>
      <c r="B14" s="2"/>
      <c r="C14" s="2" t="s">
        <v>133</v>
      </c>
      <c r="D14" s="2">
        <f>IF(ISERROR(VLOOKUP(C14,Dan!$C$1:$AF$74,26,FALSE)),0,VLOOKUP(C14,Dan!$C$1:$AF$74,26,FALSE))</f>
        <v>4524</v>
      </c>
      <c r="E14" s="2">
        <f>IF(ISERROR(VLOOKUP(C14,Dan!$C$1:$AF$74,29,FALSE)),0,VLOOKUP(C14,Dan!$C$1:$AF$74,29,FALSE))-D14</f>
        <v>-24</v>
      </c>
      <c r="F14" s="2">
        <f>IF(ISERROR(VLOOKUP(C14,Dan!$C$1:$AF$74,30,FALSE)),0,VLOOKUP(C14,Dan!$C$1:$AF$74,30,FALSE))-D14</f>
        <v>476</v>
      </c>
      <c r="I14" s="2">
        <v>21</v>
      </c>
      <c r="J14" s="2" t="s">
        <v>116</v>
      </c>
      <c r="K14" s="2">
        <f>IF(ISERROR(VLOOKUP(J14,Dan!$C$1:$AF$74,27,FALSE)),0,VLOOKUP(J14,Dan!$C$1:$AF$74,27,FALSE))</f>
        <v>216</v>
      </c>
      <c r="L14" s="2">
        <f>IF(ISERROR(VLOOKUP(J14,Dan!$C$1:$AF$74,29,FALSE)),0,VLOOKUP(J14,Dan!$C$1:$AF$74,29,FALSE))-K14</f>
        <v>36</v>
      </c>
      <c r="M14" s="2">
        <f>IF(ISERROR(VLOOKUP(J14,Dan!$C$1:$AF$74,30,FALSE)),0,VLOOKUP(J14,Dan!$C$1:$AF$74,30,FALSE))-K14</f>
        <v>64</v>
      </c>
    </row>
    <row r="15" spans="1:13">
      <c r="A15" s="2">
        <v>34</v>
      </c>
      <c r="B15" s="2"/>
      <c r="C15" s="2" t="s">
        <v>129</v>
      </c>
      <c r="D15" s="2">
        <f>IF(ISERROR(VLOOKUP(C15,Dan!$C$1:$AF$74,26,FALSE)),0,VLOOKUP(C15,Dan!$C$1:$AF$74,26,FALSE))</f>
        <v>3960</v>
      </c>
      <c r="E15" s="2">
        <f>IF(ISERROR(VLOOKUP(C15,Dan!$C$1:$AF$74,29,FALSE)),0,VLOOKUP(C15,Dan!$C$1:$AF$74,29,FALSE))-D15</f>
        <v>0</v>
      </c>
      <c r="F15" s="2">
        <f>IF(ISERROR(VLOOKUP(C15,Dan!$C$1:$AF$74,30,FALSE)),0,VLOOKUP(C15,Dan!$C$1:$AF$74,30,FALSE))-D15</f>
        <v>440</v>
      </c>
      <c r="I15" s="2">
        <v>22</v>
      </c>
      <c r="J15" s="2" t="s">
        <v>117</v>
      </c>
      <c r="K15" s="2">
        <f>IF(ISERROR(VLOOKUP(J15,Dan!$C$1:$AF$74,27,FALSE)),0,VLOOKUP(J15,Dan!$C$1:$AF$74,27,FALSE))</f>
        <v>216</v>
      </c>
      <c r="L15" s="2">
        <f>IF(ISERROR(VLOOKUP(J15,Dan!$C$1:$AF$74,29,FALSE)),0,VLOOKUP(J15,Dan!$C$1:$AF$74,29,FALSE))-K15</f>
        <v>36</v>
      </c>
      <c r="M15" s="2">
        <f>IF(ISERROR(VLOOKUP(J15,Dan!$C$1:$AF$74,30,FALSE)),0,VLOOKUP(J15,Dan!$C$1:$AF$74,30,FALSE))-K15</f>
        <v>64</v>
      </c>
    </row>
    <row r="16" spans="1:13">
      <c r="A16" s="2">
        <v>56</v>
      </c>
      <c r="B16" s="2"/>
      <c r="C16" s="2" t="s">
        <v>151</v>
      </c>
      <c r="D16" s="2">
        <f>IF(ISERROR(VLOOKUP(C16,Dan!$C$1:$AF$74,26,FALSE)),0,VLOOKUP(C16,Dan!$C$1:$AF$74,26,FALSE))</f>
        <v>282</v>
      </c>
      <c r="E16" s="2">
        <f>IF(ISERROR(VLOOKUP(C16,Dan!$C$1:$AF$74,29,FALSE)),0,VLOOKUP(C16,Dan!$C$1:$AF$74,29,FALSE))-D16</f>
        <v>348</v>
      </c>
      <c r="F16" s="2">
        <f>IF(ISERROR(VLOOKUP(C16,Dan!$C$1:$AF$74,30,FALSE)),0,VLOOKUP(C16,Dan!$C$1:$AF$74,30,FALSE))-D16</f>
        <v>418</v>
      </c>
      <c r="I16" s="2">
        <v>23</v>
      </c>
      <c r="J16" s="2" t="s">
        <v>118</v>
      </c>
      <c r="K16" s="2">
        <f>IF(ISERROR(VLOOKUP(J16,Dan!$C$1:$AF$74,27,FALSE)),0,VLOOKUP(J16,Dan!$C$1:$AF$74,27,FALSE))</f>
        <v>216</v>
      </c>
      <c r="L16" s="2">
        <f>IF(ISERROR(VLOOKUP(J16,Dan!$C$1:$AF$74,29,FALSE)),0,VLOOKUP(J16,Dan!$C$1:$AF$74,29,FALSE))-K16</f>
        <v>36</v>
      </c>
      <c r="M16" s="2">
        <f>IF(ISERROR(VLOOKUP(J16,Dan!$C$1:$AF$74,30,FALSE)),0,VLOOKUP(J16,Dan!$C$1:$AF$74,30,FALSE))-K16</f>
        <v>64</v>
      </c>
    </row>
    <row r="17" spans="1:13">
      <c r="A17" s="2">
        <v>29</v>
      </c>
      <c r="B17" s="2"/>
      <c r="C17" s="2" t="s">
        <v>124</v>
      </c>
      <c r="D17" s="2">
        <f>IF(ISERROR(VLOOKUP(C17,Dan!$C$1:$AF$74,26,FALSE)),0,VLOOKUP(C17,Dan!$C$1:$AF$74,26,FALSE))</f>
        <v>120</v>
      </c>
      <c r="E17" s="2">
        <f>IF(ISERROR(VLOOKUP(C17,Dan!$C$1:$AF$74,29,FALSE)),0,VLOOKUP(C17,Dan!$C$1:$AF$74,29,FALSE))-D17</f>
        <v>330</v>
      </c>
      <c r="F17" s="2">
        <f>IF(ISERROR(VLOOKUP(C17,Dan!$C$1:$AF$74,30,FALSE)),0,VLOOKUP(C17,Dan!$C$1:$AF$74,30,FALSE))-D17</f>
        <v>380</v>
      </c>
      <c r="I17" s="2">
        <v>24</v>
      </c>
      <c r="J17" s="2" t="s">
        <v>119</v>
      </c>
      <c r="K17" s="2">
        <f>IF(ISERROR(VLOOKUP(J17,Dan!$C$1:$AF$74,27,FALSE)),0,VLOOKUP(J17,Dan!$C$1:$AF$74,27,FALSE))</f>
        <v>216</v>
      </c>
      <c r="L17" s="2">
        <f>IF(ISERROR(VLOOKUP(J17,Dan!$C$1:$AF$74,29,FALSE)),0,VLOOKUP(J17,Dan!$C$1:$AF$74,29,FALSE))-K17</f>
        <v>36</v>
      </c>
      <c r="M17" s="2">
        <f>IF(ISERROR(VLOOKUP(J17,Dan!$C$1:$AF$74,30,FALSE)),0,VLOOKUP(J17,Dan!$C$1:$AF$74,30,FALSE))-K17</f>
        <v>64</v>
      </c>
    </row>
    <row r="18" spans="1:13">
      <c r="A18" s="2">
        <v>26</v>
      </c>
      <c r="B18" s="2"/>
      <c r="C18" s="2" t="s">
        <v>121</v>
      </c>
      <c r="D18" s="2">
        <f>IF(ISERROR(VLOOKUP(C18,Dan!$C$1:$AF$74,26,FALSE)),0,VLOOKUP(C18,Dan!$C$1:$AF$74,26,FALSE))</f>
        <v>906</v>
      </c>
      <c r="E18" s="2">
        <f>IF(ISERROR(VLOOKUP(C18,Dan!$C$1:$AF$74,29,FALSE)),0,VLOOKUP(C18,Dan!$C$1:$AF$74,29,FALSE))-D18</f>
        <v>246</v>
      </c>
      <c r="F18" s="2">
        <f>IF(ISERROR(VLOOKUP(C18,Dan!$C$1:$AF$74,30,FALSE)),0,VLOOKUP(C18,Dan!$C$1:$AF$74,30,FALSE))-D18</f>
        <v>374</v>
      </c>
      <c r="I18" s="2">
        <v>25</v>
      </c>
      <c r="J18" s="2" t="s">
        <v>120</v>
      </c>
      <c r="K18" s="2">
        <f>IF(ISERROR(VLOOKUP(J18,Dan!$C$1:$AF$74,27,FALSE)),0,VLOOKUP(J18,Dan!$C$1:$AF$74,27,FALSE))</f>
        <v>216</v>
      </c>
      <c r="L18" s="2">
        <f>IF(ISERROR(VLOOKUP(J18,Dan!$C$1:$AF$74,29,FALSE)),0,VLOOKUP(J18,Dan!$C$1:$AF$74,29,FALSE))-K18</f>
        <v>36</v>
      </c>
      <c r="M18" s="2">
        <f>IF(ISERROR(VLOOKUP(J18,Dan!$C$1:$AF$74,30,FALSE)),0,VLOOKUP(J18,Dan!$C$1:$AF$74,30,FALSE))-K18</f>
        <v>64</v>
      </c>
    </row>
    <row r="19" spans="1:13">
      <c r="A19" s="2">
        <v>52</v>
      </c>
      <c r="B19" s="2"/>
      <c r="C19" s="2" t="s">
        <v>147</v>
      </c>
      <c r="D19" s="2">
        <f>IF(ISERROR(VLOOKUP(C19,Dan!$C$1:$AF$74,26,FALSE)),0,VLOOKUP(C19,Dan!$C$1:$AF$74,26,FALSE))</f>
        <v>930</v>
      </c>
      <c r="E19" s="2">
        <f>IF(ISERROR(VLOOKUP(C19,Dan!$C$1:$AF$74,29,FALSE)),0,VLOOKUP(C19,Dan!$C$1:$AF$74,29,FALSE))-D19</f>
        <v>195</v>
      </c>
      <c r="F19" s="2">
        <f>IF(ISERROR(VLOOKUP(C19,Dan!$C$1:$AF$74,30,FALSE)),0,VLOOKUP(C19,Dan!$C$1:$AF$74,30,FALSE))-D19</f>
        <v>320</v>
      </c>
      <c r="I19" s="2">
        <v>10</v>
      </c>
      <c r="J19" s="2" t="s">
        <v>105</v>
      </c>
      <c r="K19" s="2">
        <f>IF(ISERROR(VLOOKUP(J19,Dan!$C$1:$AF$74,27,FALSE)),0,VLOOKUP(J19,Dan!$C$1:$AF$74,27,FALSE))</f>
        <v>144</v>
      </c>
      <c r="L19" s="2">
        <f>IF(ISERROR(VLOOKUP(J19,Dan!$C$1:$AF$74,29,FALSE)),0,VLOOKUP(J19,Dan!$C$1:$AF$74,29,FALSE))-K19</f>
        <v>41.4</v>
      </c>
      <c r="M19" s="2">
        <f>IF(ISERROR(VLOOKUP(J19,Dan!$C$1:$AF$74,30,FALSE)),0,VLOOKUP(J19,Dan!$C$1:$AF$74,30,FALSE))-K19</f>
        <v>62</v>
      </c>
    </row>
    <row r="20" spans="1:13">
      <c r="A20" s="2">
        <v>36</v>
      </c>
      <c r="B20" s="2"/>
      <c r="C20" s="2" t="s">
        <v>131</v>
      </c>
      <c r="D20" s="2">
        <f>IF(ISERROR(VLOOKUP(C20,Dan!$C$1:$AF$74,26,FALSE)),0,VLOOKUP(C20,Dan!$C$1:$AF$74,26,FALSE))</f>
        <v>4770</v>
      </c>
      <c r="E20" s="2">
        <f>IF(ISERROR(VLOOKUP(C20,Dan!$C$1:$AF$74,29,FALSE)),0,VLOOKUP(C20,Dan!$C$1:$AF$74,29,FALSE))-D20</f>
        <v>-270</v>
      </c>
      <c r="F20" s="2">
        <f>IF(ISERROR(VLOOKUP(C20,Dan!$C$1:$AF$74,30,FALSE)),0,VLOOKUP(C20,Dan!$C$1:$AF$74,30,FALSE))-D20</f>
        <v>230</v>
      </c>
      <c r="I20" s="2">
        <v>7</v>
      </c>
      <c r="J20" s="2" t="s">
        <v>102</v>
      </c>
      <c r="K20" s="2">
        <f>IF(ISERROR(VLOOKUP(J20,Dan!$C$1:$AF$74,27,FALSE)),0,VLOOKUP(J20,Dan!$C$1:$AF$74,27,FALSE))</f>
        <v>81</v>
      </c>
      <c r="L20" s="2">
        <f>IF(ISERROR(VLOOKUP(J20,Dan!$C$1:$AF$74,29,FALSE)),0,VLOOKUP(J20,Dan!$C$1:$AF$74,29,FALSE))-K20</f>
        <v>46.8</v>
      </c>
      <c r="M20" s="2">
        <f>IF(ISERROR(VLOOKUP(J20,Dan!$C$1:$AF$74,30,FALSE)),0,VLOOKUP(J20,Dan!$C$1:$AF$74,30,FALSE))-K20</f>
        <v>61</v>
      </c>
    </row>
    <row r="21" spans="1:13">
      <c r="A21" s="2">
        <v>27</v>
      </c>
      <c r="B21" s="2"/>
      <c r="C21" s="2" t="s">
        <v>122</v>
      </c>
      <c r="D21" s="2">
        <f>IF(ISERROR(VLOOKUP(C21,Dan!$C$1:$AF$74,26,FALSE)),0,VLOOKUP(C21,Dan!$C$1:$AF$74,26,FALSE))</f>
        <v>168</v>
      </c>
      <c r="E21" s="2">
        <f>IF(ISERROR(VLOOKUP(C21,Dan!$C$1:$AF$74,29,FALSE)),0,VLOOKUP(C21,Dan!$C$1:$AF$74,29,FALSE))-D21</f>
        <v>168.6</v>
      </c>
      <c r="F21" s="2">
        <f>IF(ISERROR(VLOOKUP(C21,Dan!$C$1:$AF$74,30,FALSE)),0,VLOOKUP(C21,Dan!$C$1:$AF$74,30,FALSE))-D21</f>
        <v>206</v>
      </c>
      <c r="I21" s="2">
        <v>12</v>
      </c>
      <c r="J21" s="2" t="s">
        <v>107</v>
      </c>
      <c r="K21" s="2">
        <f>IF(ISERROR(VLOOKUP(J21,Dan!$C$1:$AF$74,27,FALSE)),0,VLOOKUP(J21,Dan!$C$1:$AF$74,27,FALSE))</f>
        <v>81</v>
      </c>
      <c r="L21" s="2">
        <f>IF(ISERROR(VLOOKUP(J21,Dan!$C$1:$AF$74,29,FALSE)),0,VLOOKUP(J21,Dan!$C$1:$AF$74,29,FALSE))-K21</f>
        <v>46.8</v>
      </c>
      <c r="M21" s="2">
        <f>IF(ISERROR(VLOOKUP(J21,Dan!$C$1:$AF$74,30,FALSE)),0,VLOOKUP(J21,Dan!$C$1:$AF$74,30,FALSE))-K21</f>
        <v>61</v>
      </c>
    </row>
    <row r="22" spans="1:13">
      <c r="A22" s="2">
        <v>46</v>
      </c>
      <c r="B22" s="2"/>
      <c r="C22" s="2" t="s">
        <v>141</v>
      </c>
      <c r="D22" s="2">
        <f>IF(ISERROR(VLOOKUP(C22,Dan!$C$1:$AF$74,26,FALSE)),0,VLOOKUP(C22,Dan!$C$1:$AF$74,26,FALSE))</f>
        <v>906</v>
      </c>
      <c r="E22" s="2">
        <f>IF(ISERROR(VLOOKUP(C22,Dan!$C$1:$AF$74,29,FALSE)),0,VLOOKUP(C22,Dan!$C$1:$AF$74,29,FALSE))-D22</f>
        <v>84</v>
      </c>
      <c r="F22" s="2">
        <f>IF(ISERROR(VLOOKUP(C22,Dan!$C$1:$AF$74,30,FALSE)),0,VLOOKUP(C22,Dan!$C$1:$AF$74,30,FALSE))-D22</f>
        <v>194</v>
      </c>
      <c r="I22" s="2">
        <v>3</v>
      </c>
      <c r="J22" s="2" t="s">
        <v>98</v>
      </c>
      <c r="K22" s="2">
        <f>IF(ISERROR(VLOOKUP(J22,Dan!$C$1:$AF$74,27,FALSE)),0,VLOOKUP(J22,Dan!$C$1:$AF$74,27,FALSE))</f>
        <v>54</v>
      </c>
      <c r="L22" s="2">
        <f>IF(ISERROR(VLOOKUP(J22,Dan!$C$1:$AF$74,29,FALSE)),0,VLOOKUP(J22,Dan!$C$1:$AF$74,29,FALSE))-K22</f>
        <v>41.4</v>
      </c>
      <c r="M22" s="2">
        <f>IF(ISERROR(VLOOKUP(J22,Dan!$C$1:$AF$74,30,FALSE)),0,VLOOKUP(J22,Dan!$C$1:$AF$74,30,FALSE))-K22</f>
        <v>52</v>
      </c>
    </row>
    <row r="23" spans="1:13">
      <c r="A23" s="2">
        <v>41</v>
      </c>
      <c r="B23" s="2"/>
      <c r="C23" s="2" t="s">
        <v>136</v>
      </c>
      <c r="D23" s="2">
        <f>IF(ISERROR(VLOOKUP(C23,Dan!$C$1:$AF$74,26,FALSE)),0,VLOOKUP(C23,Dan!$C$1:$AF$74,26,FALSE))</f>
        <v>834</v>
      </c>
      <c r="E23" s="2">
        <f>IF(ISERROR(VLOOKUP(C23,Dan!$C$1:$AF$74,29,FALSE)),0,VLOOKUP(C23,Dan!$C$1:$AF$74,29,FALSE))-D23</f>
        <v>66</v>
      </c>
      <c r="F23" s="2">
        <f>IF(ISERROR(VLOOKUP(C23,Dan!$C$1:$AF$74,30,FALSE)),0,VLOOKUP(C23,Dan!$C$1:$AF$74,30,FALSE))-D23</f>
        <v>166</v>
      </c>
      <c r="I23" s="2">
        <v>9</v>
      </c>
      <c r="J23" s="2" t="s">
        <v>104</v>
      </c>
      <c r="K23" s="2">
        <f>IF(ISERROR(VLOOKUP(J23,Dan!$C$1:$AF$74,27,FALSE)),0,VLOOKUP(J23,Dan!$C$1:$AF$74,27,FALSE))</f>
        <v>108</v>
      </c>
      <c r="L23" s="2">
        <f>IF(ISERROR(VLOOKUP(J23,Dan!$C$1:$AF$74,29,FALSE)),0,VLOOKUP(J23,Dan!$C$1:$AF$74,29,FALSE))-K23</f>
        <v>27</v>
      </c>
      <c r="M23" s="2">
        <f>IF(ISERROR(VLOOKUP(J23,Dan!$C$1:$AF$74,30,FALSE)),0,VLOOKUP(J23,Dan!$C$1:$AF$74,30,FALSE))-K23</f>
        <v>42</v>
      </c>
    </row>
    <row r="24" spans="1:13">
      <c r="A24" s="2">
        <v>42</v>
      </c>
      <c r="B24" s="2"/>
      <c r="C24" s="2" t="s">
        <v>137</v>
      </c>
      <c r="D24" s="2">
        <f>IF(ISERROR(VLOOKUP(C24,Dan!$C$1:$AF$74,26,FALSE)),0,VLOOKUP(C24,Dan!$C$1:$AF$74,26,FALSE))</f>
        <v>834</v>
      </c>
      <c r="E24" s="2">
        <f>IF(ISERROR(VLOOKUP(C24,Dan!$C$1:$AF$74,29,FALSE)),0,VLOOKUP(C24,Dan!$C$1:$AF$74,29,FALSE))-D24</f>
        <v>66</v>
      </c>
      <c r="F24" s="2">
        <f>IF(ISERROR(VLOOKUP(C24,Dan!$C$1:$AF$74,30,FALSE)),0,VLOOKUP(C24,Dan!$C$1:$AF$74,30,FALSE))-D24</f>
        <v>166</v>
      </c>
      <c r="I24" s="2">
        <v>1</v>
      </c>
      <c r="J24" s="2" t="s">
        <v>96</v>
      </c>
      <c r="K24" s="2">
        <f>IF(ISERROR(VLOOKUP(J24,Dan!$C$1:$AF$74,27,FALSE)),0,VLOOKUP(J24,Dan!$C$1:$AF$74,27,FALSE))</f>
        <v>27</v>
      </c>
      <c r="L24" s="2">
        <f>IF(ISERROR(VLOOKUP(J24,Dan!$C$1:$AF$74,29,FALSE)),0,VLOOKUP(J24,Dan!$C$1:$AF$74,29,FALSE))-K24</f>
        <v>34.2</v>
      </c>
      <c r="M24" s="2">
        <f>IF(ISERROR(VLOOKUP(J24,Dan!$C$1:$AF$74,30,FALSE)),0,VLOOKUP(J24,Dan!$C$1:$AF$74,30,FALSE))-K24</f>
        <v>41</v>
      </c>
    </row>
    <row r="25" spans="1:13">
      <c r="A25" s="2">
        <v>43</v>
      </c>
      <c r="B25" s="2"/>
      <c r="C25" s="2" t="s">
        <v>138</v>
      </c>
      <c r="D25" s="2">
        <f>IF(ISERROR(VLOOKUP(C25,Dan!$C$1:$AF$74,26,FALSE)),0,VLOOKUP(C25,Dan!$C$1:$AF$74,26,FALSE))</f>
        <v>834</v>
      </c>
      <c r="E25" s="2">
        <f>IF(ISERROR(VLOOKUP(C25,Dan!$C$1:$AF$74,29,FALSE)),0,VLOOKUP(C25,Dan!$C$1:$AF$74,29,FALSE))-D25</f>
        <v>66</v>
      </c>
      <c r="F25" s="2">
        <f>IF(ISERROR(VLOOKUP(C25,Dan!$C$1:$AF$74,30,FALSE)),0,VLOOKUP(C25,Dan!$C$1:$AF$74,30,FALSE))-D25</f>
        <v>166</v>
      </c>
      <c r="I25" s="2">
        <v>5</v>
      </c>
      <c r="J25" s="2" t="s">
        <v>100</v>
      </c>
      <c r="K25" s="2">
        <f>IF(ISERROR(VLOOKUP(J25,Dan!$C$1:$AF$74,27,FALSE)),0,VLOOKUP(J25,Dan!$C$1:$AF$74,27,FALSE))</f>
        <v>81</v>
      </c>
      <c r="L25" s="2">
        <f>IF(ISERROR(VLOOKUP(J25,Dan!$C$1:$AF$74,29,FALSE)),0,VLOOKUP(J25,Dan!$C$1:$AF$74,29,FALSE))-K25</f>
        <v>25.2</v>
      </c>
      <c r="M25" s="2">
        <f>IF(ISERROR(VLOOKUP(J25,Dan!$C$1:$AF$74,30,FALSE)),0,VLOOKUP(J25,Dan!$C$1:$AF$74,30,FALSE))-K25</f>
        <v>37</v>
      </c>
    </row>
    <row r="26" spans="1:13">
      <c r="A26" s="2">
        <v>44</v>
      </c>
      <c r="B26" s="2"/>
      <c r="C26" s="2" t="s">
        <v>139</v>
      </c>
      <c r="D26" s="2">
        <f>IF(ISERROR(VLOOKUP(C26,Dan!$C$1:$AF$74,26,FALSE)),0,VLOOKUP(C26,Dan!$C$1:$AF$74,26,FALSE))</f>
        <v>834</v>
      </c>
      <c r="E26" s="2">
        <f>IF(ISERROR(VLOOKUP(C26,Dan!$C$1:$AF$74,29,FALSE)),0,VLOOKUP(C26,Dan!$C$1:$AF$74,29,FALSE))-D26</f>
        <v>66</v>
      </c>
      <c r="F26" s="2">
        <f>IF(ISERROR(VLOOKUP(C26,Dan!$C$1:$AF$74,30,FALSE)),0,VLOOKUP(C26,Dan!$C$1:$AF$74,30,FALSE))-D26</f>
        <v>166</v>
      </c>
      <c r="I26" s="2">
        <v>2</v>
      </c>
      <c r="J26" s="2" t="s">
        <v>97</v>
      </c>
      <c r="K26" s="2">
        <f>IF(ISERROR(VLOOKUP(J26,Dan!$C$1:$AF$74,27,FALSE)),0,VLOOKUP(J26,Dan!$C$1:$AF$74,27,FALSE))</f>
        <v>189</v>
      </c>
      <c r="L26" s="2">
        <f>IF(ISERROR(VLOOKUP(J26,Dan!$C$1:$AF$74,29,FALSE)),0,VLOOKUP(J26,Dan!$C$1:$AF$74,29,FALSE))-K26</f>
        <v>12.6</v>
      </c>
      <c r="M26" s="2">
        <f>IF(ISERROR(VLOOKUP(J26,Dan!$C$1:$AF$74,30,FALSE)),0,VLOOKUP(J26,Dan!$C$1:$AF$74,30,FALSE))-K26</f>
        <v>35</v>
      </c>
    </row>
    <row r="27" spans="1:13">
      <c r="A27" s="2">
        <v>45</v>
      </c>
      <c r="B27" s="2"/>
      <c r="C27" s="2" t="s">
        <v>140</v>
      </c>
      <c r="D27" s="2">
        <f>IF(ISERROR(VLOOKUP(C27,Dan!$C$1:$AF$74,26,FALSE)),0,VLOOKUP(C27,Dan!$C$1:$AF$74,26,FALSE))</f>
        <v>834</v>
      </c>
      <c r="E27" s="2">
        <f>IF(ISERROR(VLOOKUP(C27,Dan!$C$1:$AF$74,29,FALSE)),0,VLOOKUP(C27,Dan!$C$1:$AF$74,29,FALSE))-D27</f>
        <v>66</v>
      </c>
      <c r="F27" s="2">
        <f>IF(ISERROR(VLOOKUP(C27,Dan!$C$1:$AF$74,30,FALSE)),0,VLOOKUP(C27,Dan!$C$1:$AF$74,30,FALSE))-D27</f>
        <v>166</v>
      </c>
      <c r="I27" s="2">
        <v>6</v>
      </c>
      <c r="J27" s="2" t="s">
        <v>101</v>
      </c>
      <c r="K27" s="2">
        <f>IF(ISERROR(VLOOKUP(J27,Dan!$C$1:$AF$74,27,FALSE)),0,VLOOKUP(J27,Dan!$C$1:$AF$74,27,FALSE))</f>
        <v>108</v>
      </c>
      <c r="L27" s="2">
        <f>IF(ISERROR(VLOOKUP(J27,Dan!$C$1:$AF$74,29,FALSE)),0,VLOOKUP(J27,Dan!$C$1:$AF$74,29,FALSE))-K27</f>
        <v>19.8</v>
      </c>
      <c r="M27" s="2">
        <f>IF(ISERROR(VLOOKUP(J27,Dan!$C$1:$AF$74,30,FALSE)),0,VLOOKUP(J27,Dan!$C$1:$AF$74,30,FALSE))-K27</f>
        <v>34</v>
      </c>
    </row>
    <row r="28" spans="1:13">
      <c r="A28" s="2">
        <v>13</v>
      </c>
      <c r="B28" s="2"/>
      <c r="C28" s="2" t="s">
        <v>108</v>
      </c>
      <c r="D28" s="2">
        <f>IF(ISERROR(VLOOKUP(C28,Dan!$C$1:$AF$74,26,FALSE)),0,VLOOKUP(C28,Dan!$C$1:$AF$74,26,FALSE))</f>
        <v>192</v>
      </c>
      <c r="E28" s="2">
        <f>IF(ISERROR(VLOOKUP(C28,Dan!$C$1:$AF$74,29,FALSE)),0,VLOOKUP(C28,Dan!$C$1:$AF$74,29,FALSE))-D28</f>
        <v>128.4</v>
      </c>
      <c r="F28" s="2">
        <f>IF(ISERROR(VLOOKUP(C28,Dan!$C$1:$AF$74,30,FALSE)),0,VLOOKUP(C28,Dan!$C$1:$AF$74,30,FALSE))-D28</f>
        <v>164</v>
      </c>
      <c r="I28" s="2">
        <v>4</v>
      </c>
      <c r="J28" s="2" t="s">
        <v>99</v>
      </c>
      <c r="K28" s="2">
        <f>IF(ISERROR(VLOOKUP(J28,Dan!$C$1:$AF$74,27,FALSE)),0,VLOOKUP(J28,Dan!$C$1:$AF$74,27,FALSE))</f>
        <v>135</v>
      </c>
      <c r="L28" s="2">
        <f>IF(ISERROR(VLOOKUP(J28,Dan!$C$1:$AF$74,29,FALSE)),0,VLOOKUP(J28,Dan!$C$1:$AF$74,29,FALSE))-K28</f>
        <v>16.2</v>
      </c>
      <c r="M28" s="2">
        <f>IF(ISERROR(VLOOKUP(J28,Dan!$C$1:$AF$74,30,FALSE)),0,VLOOKUP(J28,Dan!$C$1:$AF$74,30,FALSE))-K28</f>
        <v>33</v>
      </c>
    </row>
    <row r="29" spans="1:13">
      <c r="A29" s="2">
        <v>28</v>
      </c>
      <c r="B29" s="2"/>
      <c r="C29" s="2" t="s">
        <v>123</v>
      </c>
      <c r="D29" s="2">
        <f>IF(ISERROR(VLOOKUP(C29,Dan!$C$1:$AF$74,26,FALSE)),0,VLOOKUP(C29,Dan!$C$1:$AF$74,26,FALSE))</f>
        <v>168</v>
      </c>
      <c r="E29" s="2">
        <f>IF(ISERROR(VLOOKUP(C29,Dan!$C$1:$AF$74,29,FALSE)),0,VLOOKUP(C29,Dan!$C$1:$AF$74,29,FALSE))-D29</f>
        <v>129</v>
      </c>
      <c r="F29" s="2">
        <f>IF(ISERROR(VLOOKUP(C29,Dan!$C$1:$AF$74,30,FALSE)),0,VLOOKUP(C29,Dan!$C$1:$AF$74,30,FALSE))-D29</f>
        <v>162</v>
      </c>
      <c r="I29" s="2">
        <v>20</v>
      </c>
      <c r="J29" s="2" t="s">
        <v>115</v>
      </c>
      <c r="K29" s="2">
        <f>IF(ISERROR(VLOOKUP(J29,Dan!$C$1:$AF$74,27,FALSE)),0,VLOOKUP(J29,Dan!$C$1:$AF$74,27,FALSE))</f>
        <v>252</v>
      </c>
      <c r="L29" s="2">
        <f>IF(ISERROR(VLOOKUP(J29,Dan!$C$1:$AF$74,29,FALSE)),0,VLOOKUP(J29,Dan!$C$1:$AF$74,29,FALSE))-K29</f>
        <v>0</v>
      </c>
      <c r="M29" s="2">
        <f>IF(ISERROR(VLOOKUP(J29,Dan!$C$1:$AF$74,30,FALSE)),0,VLOOKUP(J29,Dan!$C$1:$AF$74,30,FALSE))-K29</f>
        <v>28</v>
      </c>
    </row>
    <row r="30" spans="1:13">
      <c r="A30" s="2">
        <v>11</v>
      </c>
      <c r="B30" s="2"/>
      <c r="C30" s="2" t="s">
        <v>106</v>
      </c>
      <c r="D30" s="2">
        <f>IF(ISERROR(VLOOKUP(C30,Dan!$C$1:$AF$74,26,FALSE)),0,VLOOKUP(C30,Dan!$C$1:$AF$74,26,FALSE))</f>
        <v>462</v>
      </c>
      <c r="E30" s="2">
        <f>IF(ISERROR(VLOOKUP(C30,Dan!$C$1:$AF$74,29,FALSE)),0,VLOOKUP(C30,Dan!$C$1:$AF$74,29,FALSE))-D30</f>
        <v>85.2</v>
      </c>
      <c r="F30" s="2">
        <f>IF(ISERROR(VLOOKUP(C30,Dan!$C$1:$AF$74,30,FALSE)),0,VLOOKUP(C30,Dan!$C$1:$AF$74,30,FALSE))-D30</f>
        <v>146</v>
      </c>
      <c r="I30" s="2">
        <v>39</v>
      </c>
      <c r="J30" s="2" t="s">
        <v>134</v>
      </c>
      <c r="K30" s="2">
        <f>IF(ISERROR(VLOOKUP(J30,Dan!$C$1:$AF$74,27,FALSE)),0,VLOOKUP(J30,Dan!$C$1:$AF$74,27,FALSE))</f>
        <v>1503</v>
      </c>
      <c r="L30" s="2">
        <f>IF(ISERROR(VLOOKUP(J30,Dan!$C$1:$AF$74,29,FALSE)),0,VLOOKUP(J30,Dan!$C$1:$AF$74,29,FALSE))-K30</f>
        <v>-153</v>
      </c>
      <c r="M30" s="2">
        <f>IF(ISERROR(VLOOKUP(J30,Dan!$C$1:$AF$74,30,FALSE)),0,VLOOKUP(J30,Dan!$C$1:$AF$74,30,FALSE))-K30</f>
        <v>-3</v>
      </c>
    </row>
    <row r="31" spans="1:13">
      <c r="A31" s="2">
        <v>18</v>
      </c>
      <c r="B31" s="2"/>
      <c r="C31" s="2" t="s">
        <v>113</v>
      </c>
      <c r="D31" s="2">
        <f>IF(ISERROR(VLOOKUP(C31,Dan!$C$1:$AF$74,26,FALSE)),0,VLOOKUP(C31,Dan!$C$1:$AF$74,26,FALSE))</f>
        <v>144</v>
      </c>
      <c r="E31" s="2">
        <f>IF(ISERROR(VLOOKUP(C31,Dan!$C$1:$AF$74,29,FALSE)),0,VLOOKUP(C31,Dan!$C$1:$AF$74,29,FALSE))-D31</f>
        <v>108</v>
      </c>
      <c r="F31" s="2">
        <f>IF(ISERROR(VLOOKUP(C31,Dan!$C$1:$AF$74,30,FALSE)),0,VLOOKUP(C31,Dan!$C$1:$AF$74,30,FALSE))-D31</f>
        <v>136</v>
      </c>
      <c r="I31" s="2">
        <v>26</v>
      </c>
      <c r="J31" s="2" t="s">
        <v>121</v>
      </c>
      <c r="K31" s="2">
        <f>IF(ISERROR(VLOOKUP(J31,Dan!$C$1:$AF$74,27,FALSE)),0,VLOOKUP(J31,Dan!$C$1:$AF$74,27,FALSE))</f>
        <v>1359</v>
      </c>
      <c r="L31" s="2">
        <f>IF(ISERROR(VLOOKUP(J31,Dan!$C$1:$AF$74,29,FALSE)),0,VLOOKUP(J31,Dan!$C$1:$AF$74,29,FALSE))-K31</f>
        <v>-207</v>
      </c>
      <c r="M31" s="2">
        <f>IF(ISERROR(VLOOKUP(J31,Dan!$C$1:$AF$74,30,FALSE)),0,VLOOKUP(J31,Dan!$C$1:$AF$74,30,FALSE))-K31</f>
        <v>-79</v>
      </c>
    </row>
    <row r="32" spans="1:13">
      <c r="A32" s="2">
        <v>21</v>
      </c>
      <c r="B32" s="2"/>
      <c r="C32" s="2" t="s">
        <v>116</v>
      </c>
      <c r="D32" s="2">
        <f>IF(ISERROR(VLOOKUP(C32,Dan!$C$1:$AF$74,26,FALSE)),0,VLOOKUP(C32,Dan!$C$1:$AF$74,26,FALSE))</f>
        <v>144</v>
      </c>
      <c r="E32" s="2">
        <f>IF(ISERROR(VLOOKUP(C32,Dan!$C$1:$AF$74,29,FALSE)),0,VLOOKUP(C32,Dan!$C$1:$AF$74,29,FALSE))-D32</f>
        <v>108</v>
      </c>
      <c r="F32" s="2">
        <f>IF(ISERROR(VLOOKUP(C32,Dan!$C$1:$AF$74,30,FALSE)),0,VLOOKUP(C32,Dan!$C$1:$AF$74,30,FALSE))-D32</f>
        <v>136</v>
      </c>
      <c r="I32" s="2">
        <v>11</v>
      </c>
      <c r="J32" s="2" t="s">
        <v>106</v>
      </c>
      <c r="K32" s="2">
        <f>IF(ISERROR(VLOOKUP(J32,Dan!$C$1:$AF$74,27,FALSE)),0,VLOOKUP(J32,Dan!$C$1:$AF$74,27,FALSE))</f>
        <v>693</v>
      </c>
      <c r="L32" s="2">
        <f>IF(ISERROR(VLOOKUP(J32,Dan!$C$1:$AF$74,29,FALSE)),0,VLOOKUP(J32,Dan!$C$1:$AF$74,29,FALSE))-K32</f>
        <v>-145.8</v>
      </c>
      <c r="M32" s="2">
        <f>IF(ISERROR(VLOOKUP(J32,Dan!$C$1:$AF$74,30,FALSE)),0,VLOOKUP(J32,Dan!$C$1:$AF$74,30,FALSE))-K32</f>
        <v>-85</v>
      </c>
    </row>
    <row r="33" spans="1:13">
      <c r="A33" s="2">
        <v>22</v>
      </c>
      <c r="B33" s="2"/>
      <c r="C33" s="2" t="s">
        <v>117</v>
      </c>
      <c r="D33" s="2">
        <f>IF(ISERROR(VLOOKUP(C33,Dan!$C$1:$AF$74,26,FALSE)),0,VLOOKUP(C33,Dan!$C$1:$AF$74,26,FALSE))</f>
        <v>144</v>
      </c>
      <c r="E33" s="2">
        <f>IF(ISERROR(VLOOKUP(C33,Dan!$C$1:$AF$74,29,FALSE)),0,VLOOKUP(C33,Dan!$C$1:$AF$74,29,FALSE))-D33</f>
        <v>108</v>
      </c>
      <c r="F33" s="2">
        <f>IF(ISERROR(VLOOKUP(C33,Dan!$C$1:$AF$74,30,FALSE)),0,VLOOKUP(C33,Dan!$C$1:$AF$74,30,FALSE))-D33</f>
        <v>136</v>
      </c>
      <c r="I33" s="2">
        <v>19</v>
      </c>
      <c r="J33" s="2" t="s">
        <v>114</v>
      </c>
      <c r="K33" s="2">
        <f>IF(ISERROR(VLOOKUP(J33,Dan!$C$1:$AF$74,27,FALSE)),0,VLOOKUP(J33,Dan!$C$1:$AF$74,27,FALSE))</f>
        <v>657</v>
      </c>
      <c r="L33" s="2">
        <f>IF(ISERROR(VLOOKUP(J33,Dan!$C$1:$AF$74,29,FALSE)),0,VLOOKUP(J33,Dan!$C$1:$AF$74,29,FALSE))-K33</f>
        <v>-185.4</v>
      </c>
      <c r="M33" s="2">
        <f>IF(ISERROR(VLOOKUP(J33,Dan!$C$1:$AF$74,30,FALSE)),0,VLOOKUP(J33,Dan!$C$1:$AF$74,30,FALSE))-K33</f>
        <v>-133</v>
      </c>
    </row>
    <row r="34" spans="1:13">
      <c r="A34" s="2">
        <v>23</v>
      </c>
      <c r="B34" s="2"/>
      <c r="C34" s="2" t="s">
        <v>118</v>
      </c>
      <c r="D34" s="2">
        <f>IF(ISERROR(VLOOKUP(C34,Dan!$C$1:$AF$74,26,FALSE)),0,VLOOKUP(C34,Dan!$C$1:$AF$74,26,FALSE))</f>
        <v>144</v>
      </c>
      <c r="E34" s="2">
        <f>IF(ISERROR(VLOOKUP(C34,Dan!$C$1:$AF$74,29,FALSE)),0,VLOOKUP(C34,Dan!$C$1:$AF$74,29,FALSE))-D34</f>
        <v>108</v>
      </c>
      <c r="F34" s="2">
        <f>IF(ISERROR(VLOOKUP(C34,Dan!$C$1:$AF$74,30,FALSE)),0,VLOOKUP(C34,Dan!$C$1:$AF$74,30,FALSE))-D34</f>
        <v>136</v>
      </c>
      <c r="I34" s="2">
        <v>52</v>
      </c>
      <c r="J34" s="2" t="s">
        <v>147</v>
      </c>
      <c r="K34" s="2">
        <f>IF(ISERROR(VLOOKUP(J34,Dan!$C$1:$AF$74,27,FALSE)),0,VLOOKUP(J34,Dan!$C$1:$AF$74,27,FALSE))</f>
        <v>1395</v>
      </c>
      <c r="L34" s="2">
        <f>IF(ISERROR(VLOOKUP(J34,Dan!$C$1:$AF$74,29,FALSE)),0,VLOOKUP(J34,Dan!$C$1:$AF$74,29,FALSE))-K34</f>
        <v>-270</v>
      </c>
      <c r="M34" s="2">
        <f>IF(ISERROR(VLOOKUP(J34,Dan!$C$1:$AF$74,30,FALSE)),0,VLOOKUP(J34,Dan!$C$1:$AF$74,30,FALSE))-K34</f>
        <v>-145</v>
      </c>
    </row>
    <row r="35" spans="1:13">
      <c r="A35" s="2">
        <v>24</v>
      </c>
      <c r="B35" s="2"/>
      <c r="C35" s="2" t="s">
        <v>119</v>
      </c>
      <c r="D35" s="2">
        <f>IF(ISERROR(VLOOKUP(C35,Dan!$C$1:$AF$74,26,FALSE)),0,VLOOKUP(C35,Dan!$C$1:$AF$74,26,FALSE))</f>
        <v>144</v>
      </c>
      <c r="E35" s="2">
        <f>IF(ISERROR(VLOOKUP(C35,Dan!$C$1:$AF$74,29,FALSE)),0,VLOOKUP(C35,Dan!$C$1:$AF$74,29,FALSE))-D35</f>
        <v>108</v>
      </c>
      <c r="F35" s="2">
        <f>IF(ISERROR(VLOOKUP(C35,Dan!$C$1:$AF$74,30,FALSE)),0,VLOOKUP(C35,Dan!$C$1:$AF$74,30,FALSE))-D35</f>
        <v>136</v>
      </c>
      <c r="I35" s="2">
        <v>31</v>
      </c>
      <c r="J35" s="2" t="s">
        <v>126</v>
      </c>
      <c r="K35" s="2">
        <f>IF(ISERROR(VLOOKUP(J35,Dan!$C$1:$AF$74,27,FALSE)),0,VLOOKUP(J35,Dan!$C$1:$AF$74,27,FALSE))</f>
        <v>1026</v>
      </c>
      <c r="L35" s="2">
        <f>IF(ISERROR(VLOOKUP(J35,Dan!$C$1:$AF$74,29,FALSE)),0,VLOOKUP(J35,Dan!$C$1:$AF$74,29,FALSE))-K35</f>
        <v>-306</v>
      </c>
      <c r="M35" s="2">
        <f>IF(ISERROR(VLOOKUP(J35,Dan!$C$1:$AF$74,30,FALSE)),0,VLOOKUP(J35,Dan!$C$1:$AF$74,30,FALSE))-K35</f>
        <v>-226</v>
      </c>
    </row>
    <row r="36" spans="1:13">
      <c r="A36" s="2">
        <v>25</v>
      </c>
      <c r="B36" s="2"/>
      <c r="C36" s="2" t="s">
        <v>120</v>
      </c>
      <c r="D36" s="2">
        <f>IF(ISERROR(VLOOKUP(C36,Dan!$C$1:$AF$74,26,FALSE)),0,VLOOKUP(C36,Dan!$C$1:$AF$74,26,FALSE))</f>
        <v>144</v>
      </c>
      <c r="E36" s="2">
        <f>IF(ISERROR(VLOOKUP(C36,Dan!$C$1:$AF$74,29,FALSE)),0,VLOOKUP(C36,Dan!$C$1:$AF$74,29,FALSE))-D36</f>
        <v>108</v>
      </c>
      <c r="F36" s="2">
        <f>IF(ISERROR(VLOOKUP(C36,Dan!$C$1:$AF$74,30,FALSE)),0,VLOOKUP(C36,Dan!$C$1:$AF$74,30,FALSE))-D36</f>
        <v>136</v>
      </c>
      <c r="I36" s="2">
        <v>32</v>
      </c>
      <c r="J36" s="2" t="s">
        <v>127</v>
      </c>
      <c r="K36" s="2">
        <f>IF(ISERROR(VLOOKUP(J36,Dan!$C$1:$AF$74,27,FALSE)),0,VLOOKUP(J36,Dan!$C$1:$AF$74,27,FALSE))</f>
        <v>1026</v>
      </c>
      <c r="L36" s="2">
        <f>IF(ISERROR(VLOOKUP(J36,Dan!$C$1:$AF$74,29,FALSE)),0,VLOOKUP(J36,Dan!$C$1:$AF$74,29,FALSE))-K36</f>
        <v>-306</v>
      </c>
      <c r="M36" s="2">
        <f>IF(ISERROR(VLOOKUP(J36,Dan!$C$1:$AF$74,30,FALSE)),0,VLOOKUP(J36,Dan!$C$1:$AF$74,30,FALSE))-K36</f>
        <v>-226</v>
      </c>
    </row>
    <row r="37" spans="1:13">
      <c r="A37" s="2">
        <v>14</v>
      </c>
      <c r="B37" s="2"/>
      <c r="C37" s="2" t="s">
        <v>109</v>
      </c>
      <c r="D37" s="2">
        <f>IF(ISERROR(VLOOKUP(C37,Dan!$C$1:$AF$74,26,FALSE)),0,VLOOKUP(C37,Dan!$C$1:$AF$74,26,FALSE))</f>
        <v>96</v>
      </c>
      <c r="E37" s="2">
        <f>IF(ISERROR(VLOOKUP(C37,Dan!$C$1:$AF$74,29,FALSE)),0,VLOOKUP(C37,Dan!$C$1:$AF$74,29,FALSE))-D37</f>
        <v>111</v>
      </c>
      <c r="F37" s="2">
        <f>IF(ISERROR(VLOOKUP(C37,Dan!$C$1:$AF$74,30,FALSE)),0,VLOOKUP(C37,Dan!$C$1:$AF$74,30,FALSE))-D37</f>
        <v>134</v>
      </c>
      <c r="I37" s="2">
        <v>41</v>
      </c>
      <c r="J37" s="2" t="s">
        <v>136</v>
      </c>
      <c r="K37" s="2">
        <f>IF(ISERROR(VLOOKUP(J37,Dan!$C$1:$AF$74,27,FALSE)),0,VLOOKUP(J37,Dan!$C$1:$AF$74,27,FALSE))</f>
        <v>1251</v>
      </c>
      <c r="L37" s="2">
        <f>IF(ISERROR(VLOOKUP(J37,Dan!$C$1:$AF$74,29,FALSE)),0,VLOOKUP(J37,Dan!$C$1:$AF$74,29,FALSE))-K37</f>
        <v>-351</v>
      </c>
      <c r="M37" s="2">
        <f>IF(ISERROR(VLOOKUP(J37,Dan!$C$1:$AF$74,30,FALSE)),0,VLOOKUP(J37,Dan!$C$1:$AF$74,30,FALSE))-K37</f>
        <v>-251</v>
      </c>
    </row>
    <row r="38" spans="1:13">
      <c r="A38" s="2">
        <v>15</v>
      </c>
      <c r="B38" s="2"/>
      <c r="C38" s="2" t="s">
        <v>110</v>
      </c>
      <c r="D38" s="2">
        <f>IF(ISERROR(VLOOKUP(C38,Dan!$C$1:$AF$74,26,FALSE)),0,VLOOKUP(C38,Dan!$C$1:$AF$74,26,FALSE))</f>
        <v>96</v>
      </c>
      <c r="E38" s="2">
        <f>IF(ISERROR(VLOOKUP(C38,Dan!$C$1:$AF$74,29,FALSE)),0,VLOOKUP(C38,Dan!$C$1:$AF$74,29,FALSE))-D38</f>
        <v>111</v>
      </c>
      <c r="F38" s="2">
        <f>IF(ISERROR(VLOOKUP(C38,Dan!$C$1:$AF$74,30,FALSE)),0,VLOOKUP(C38,Dan!$C$1:$AF$74,30,FALSE))-D38</f>
        <v>134</v>
      </c>
      <c r="I38" s="2">
        <v>42</v>
      </c>
      <c r="J38" s="2" t="s">
        <v>137</v>
      </c>
      <c r="K38" s="2">
        <f>IF(ISERROR(VLOOKUP(J38,Dan!$C$1:$AF$74,27,FALSE)),0,VLOOKUP(J38,Dan!$C$1:$AF$74,27,FALSE))</f>
        <v>1251</v>
      </c>
      <c r="L38" s="2">
        <f>IF(ISERROR(VLOOKUP(J38,Dan!$C$1:$AF$74,29,FALSE)),0,VLOOKUP(J38,Dan!$C$1:$AF$74,29,FALSE))-K38</f>
        <v>-351</v>
      </c>
      <c r="M38" s="2">
        <f>IF(ISERROR(VLOOKUP(J38,Dan!$C$1:$AF$74,30,FALSE)),0,VLOOKUP(J38,Dan!$C$1:$AF$74,30,FALSE))-K38</f>
        <v>-251</v>
      </c>
    </row>
    <row r="39" spans="1:13">
      <c r="A39" s="2">
        <v>16</v>
      </c>
      <c r="B39" s="2"/>
      <c r="C39" s="2" t="s">
        <v>111</v>
      </c>
      <c r="D39" s="2">
        <f>IF(ISERROR(VLOOKUP(C39,Dan!$C$1:$AF$74,26,FALSE)),0,VLOOKUP(C39,Dan!$C$1:$AF$74,26,FALSE))</f>
        <v>96</v>
      </c>
      <c r="E39" s="2">
        <f>IF(ISERROR(VLOOKUP(C39,Dan!$C$1:$AF$74,29,FALSE)),0,VLOOKUP(C39,Dan!$C$1:$AF$74,29,FALSE))-D39</f>
        <v>111</v>
      </c>
      <c r="F39" s="2">
        <f>IF(ISERROR(VLOOKUP(C39,Dan!$C$1:$AF$74,30,FALSE)),0,VLOOKUP(C39,Dan!$C$1:$AF$74,30,FALSE))-D39</f>
        <v>134</v>
      </c>
      <c r="I39" s="2">
        <v>43</v>
      </c>
      <c r="J39" s="2" t="s">
        <v>138</v>
      </c>
      <c r="K39" s="2">
        <f>IF(ISERROR(VLOOKUP(J39,Dan!$C$1:$AF$74,27,FALSE)),0,VLOOKUP(J39,Dan!$C$1:$AF$74,27,FALSE))</f>
        <v>1251</v>
      </c>
      <c r="L39" s="2">
        <f>IF(ISERROR(VLOOKUP(J39,Dan!$C$1:$AF$74,29,FALSE)),0,VLOOKUP(J39,Dan!$C$1:$AF$74,29,FALSE))-K39</f>
        <v>-351</v>
      </c>
      <c r="M39" s="2">
        <f>IF(ISERROR(VLOOKUP(J39,Dan!$C$1:$AF$74,30,FALSE)),0,VLOOKUP(J39,Dan!$C$1:$AF$74,30,FALSE))-K39</f>
        <v>-251</v>
      </c>
    </row>
    <row r="40" spans="1:13">
      <c r="A40" s="2">
        <v>17</v>
      </c>
      <c r="B40" s="2"/>
      <c r="C40" s="2" t="s">
        <v>112</v>
      </c>
      <c r="D40" s="2">
        <f>IF(ISERROR(VLOOKUP(C40,Dan!$C$1:$AF$74,26,FALSE)),0,VLOOKUP(C40,Dan!$C$1:$AF$74,26,FALSE))</f>
        <v>96</v>
      </c>
      <c r="E40" s="2">
        <f>IF(ISERROR(VLOOKUP(C40,Dan!$C$1:$AF$74,29,FALSE)),0,VLOOKUP(C40,Dan!$C$1:$AF$74,29,FALSE))-D40</f>
        <v>111</v>
      </c>
      <c r="F40" s="2">
        <f>IF(ISERROR(VLOOKUP(C40,Dan!$C$1:$AF$74,30,FALSE)),0,VLOOKUP(C40,Dan!$C$1:$AF$74,30,FALSE))-D40</f>
        <v>134</v>
      </c>
      <c r="I40" s="2">
        <v>44</v>
      </c>
      <c r="J40" s="2" t="s">
        <v>139</v>
      </c>
      <c r="K40" s="2">
        <f>IF(ISERROR(VLOOKUP(J40,Dan!$C$1:$AF$74,27,FALSE)),0,VLOOKUP(J40,Dan!$C$1:$AF$74,27,FALSE))</f>
        <v>1251</v>
      </c>
      <c r="L40" s="2">
        <f>IF(ISERROR(VLOOKUP(J40,Dan!$C$1:$AF$74,29,FALSE)),0,VLOOKUP(J40,Dan!$C$1:$AF$74,29,FALSE))-K40</f>
        <v>-351</v>
      </c>
      <c r="M40" s="2">
        <f>IF(ISERROR(VLOOKUP(J40,Dan!$C$1:$AF$74,30,FALSE)),0,VLOOKUP(J40,Dan!$C$1:$AF$74,30,FALSE))-K40</f>
        <v>-251</v>
      </c>
    </row>
    <row r="41" spans="1:13">
      <c r="A41" s="2">
        <v>31</v>
      </c>
      <c r="B41" s="2"/>
      <c r="C41" s="2" t="s">
        <v>126</v>
      </c>
      <c r="D41" s="2">
        <f>IF(ISERROR(VLOOKUP(C41,Dan!$C$1:$AF$74,26,FALSE)),0,VLOOKUP(C41,Dan!$C$1:$AF$74,26,FALSE))</f>
        <v>684</v>
      </c>
      <c r="E41" s="2">
        <f>IF(ISERROR(VLOOKUP(C41,Dan!$C$1:$AF$74,29,FALSE)),0,VLOOKUP(C41,Dan!$C$1:$AF$74,29,FALSE))-D41</f>
        <v>36</v>
      </c>
      <c r="F41" s="2">
        <f>IF(ISERROR(VLOOKUP(C41,Dan!$C$1:$AF$74,30,FALSE)),0,VLOOKUP(C41,Dan!$C$1:$AF$74,30,FALSE))-D41</f>
        <v>116</v>
      </c>
      <c r="I41" s="2">
        <v>45</v>
      </c>
      <c r="J41" s="2" t="s">
        <v>140</v>
      </c>
      <c r="K41" s="2">
        <f>IF(ISERROR(VLOOKUP(J41,Dan!$C$1:$AF$74,27,FALSE)),0,VLOOKUP(J41,Dan!$C$1:$AF$74,27,FALSE))</f>
        <v>1251</v>
      </c>
      <c r="L41" s="2">
        <f>IF(ISERROR(VLOOKUP(J41,Dan!$C$1:$AF$74,29,FALSE)),0,VLOOKUP(J41,Dan!$C$1:$AF$74,29,FALSE))-K41</f>
        <v>-351</v>
      </c>
      <c r="M41" s="2">
        <f>IF(ISERROR(VLOOKUP(J41,Dan!$C$1:$AF$74,30,FALSE)),0,VLOOKUP(J41,Dan!$C$1:$AF$74,30,FALSE))-K41</f>
        <v>-251</v>
      </c>
    </row>
    <row r="42" spans="1:13">
      <c r="A42" s="2">
        <v>32</v>
      </c>
      <c r="B42" s="2"/>
      <c r="C42" s="2" t="s">
        <v>127</v>
      </c>
      <c r="D42" s="2">
        <f>IF(ISERROR(VLOOKUP(C42,Dan!$C$1:$AF$74,26,FALSE)),0,VLOOKUP(C42,Dan!$C$1:$AF$74,26,FALSE))</f>
        <v>684</v>
      </c>
      <c r="E42" s="2">
        <f>IF(ISERROR(VLOOKUP(C42,Dan!$C$1:$AF$74,29,FALSE)),0,VLOOKUP(C42,Dan!$C$1:$AF$74,29,FALSE))-D42</f>
        <v>36</v>
      </c>
      <c r="F42" s="2">
        <f>IF(ISERROR(VLOOKUP(C42,Dan!$C$1:$AF$74,30,FALSE)),0,VLOOKUP(C42,Dan!$C$1:$AF$74,30,FALSE))-D42</f>
        <v>116</v>
      </c>
      <c r="I42" s="2">
        <v>46</v>
      </c>
      <c r="J42" s="2" t="s">
        <v>141</v>
      </c>
      <c r="K42" s="2">
        <f>IF(ISERROR(VLOOKUP(J42,Dan!$C$1:$AF$74,27,FALSE)),0,VLOOKUP(J42,Dan!$C$1:$AF$74,27,FALSE))</f>
        <v>1359</v>
      </c>
      <c r="L42" s="2">
        <f>IF(ISERROR(VLOOKUP(J42,Dan!$C$1:$AF$74,29,FALSE)),0,VLOOKUP(J42,Dan!$C$1:$AF$74,29,FALSE))-K42</f>
        <v>-369</v>
      </c>
      <c r="M42" s="2">
        <f>IF(ISERROR(VLOOKUP(J42,Dan!$C$1:$AF$74,30,FALSE)),0,VLOOKUP(J42,Dan!$C$1:$AF$74,30,FALSE))-K42</f>
        <v>-259</v>
      </c>
    </row>
    <row r="43" spans="1:13">
      <c r="A43" s="2">
        <v>20</v>
      </c>
      <c r="B43" s="2"/>
      <c r="C43" s="2" t="s">
        <v>115</v>
      </c>
      <c r="D43" s="2">
        <f>IF(ISERROR(VLOOKUP(C43,Dan!$C$1:$AF$74,26,FALSE)),0,VLOOKUP(C43,Dan!$C$1:$AF$74,26,FALSE))</f>
        <v>168</v>
      </c>
      <c r="E43" s="2">
        <f>IF(ISERROR(VLOOKUP(C43,Dan!$C$1:$AF$74,29,FALSE)),0,VLOOKUP(C43,Dan!$C$1:$AF$74,29,FALSE))-D43</f>
        <v>84</v>
      </c>
      <c r="F43" s="2">
        <f>IF(ISERROR(VLOOKUP(C43,Dan!$C$1:$AF$74,30,FALSE)),0,VLOOKUP(C43,Dan!$C$1:$AF$74,30,FALSE))-D43</f>
        <v>112</v>
      </c>
      <c r="I43" s="2">
        <v>37</v>
      </c>
      <c r="J43" s="2" t="s">
        <v>132</v>
      </c>
      <c r="K43" s="2">
        <f>IF(ISERROR(VLOOKUP(J43,Dan!$C$1:$AF$74,27,FALSE)),0,VLOOKUP(J43,Dan!$C$1:$AF$74,27,FALSE))</f>
        <v>2835</v>
      </c>
      <c r="L43" s="2">
        <f>IF(ISERROR(VLOOKUP(J43,Dan!$C$1:$AF$74,29,FALSE)),0,VLOOKUP(J43,Dan!$C$1:$AF$74,29,FALSE))-K43</f>
        <v>-585</v>
      </c>
      <c r="M43" s="2">
        <f>IF(ISERROR(VLOOKUP(J43,Dan!$C$1:$AF$74,30,FALSE)),0,VLOOKUP(J43,Dan!$C$1:$AF$74,30,FALSE))-K43</f>
        <v>-335</v>
      </c>
    </row>
    <row r="44" spans="1:13">
      <c r="A44" s="2">
        <v>10</v>
      </c>
      <c r="B44" s="2"/>
      <c r="C44" s="2" t="s">
        <v>105</v>
      </c>
      <c r="D44" s="2">
        <f>IF(ISERROR(VLOOKUP(C44,Dan!$C$1:$AF$74,26,FALSE)),0,VLOOKUP(C44,Dan!$C$1:$AF$74,26,FALSE))</f>
        <v>96</v>
      </c>
      <c r="E44" s="2">
        <f>IF(ISERROR(VLOOKUP(C44,Dan!$C$1:$AF$74,29,FALSE)),0,VLOOKUP(C44,Dan!$C$1:$AF$74,29,FALSE))-D44</f>
        <v>89.4</v>
      </c>
      <c r="F44" s="2">
        <f>IF(ISERROR(VLOOKUP(C44,Dan!$C$1:$AF$74,30,FALSE)),0,VLOOKUP(C44,Dan!$C$1:$AF$74,30,FALSE))-D44</f>
        <v>110</v>
      </c>
      <c r="I44" s="2">
        <v>53</v>
      </c>
      <c r="J44" s="2" t="s">
        <v>148</v>
      </c>
      <c r="K44" s="2">
        <f>IF(ISERROR(VLOOKUP(J44,Dan!$C$1:$AF$74,27,FALSE)),0,VLOOKUP(J44,Dan!$C$1:$AF$74,27,FALSE))</f>
        <v>3645</v>
      </c>
      <c r="L44" s="2">
        <f>IF(ISERROR(VLOOKUP(J44,Dan!$C$1:$AF$74,29,FALSE)),0,VLOOKUP(J44,Dan!$C$1:$AF$74,29,FALSE))-K44</f>
        <v>-720</v>
      </c>
      <c r="M44" s="2">
        <f>IF(ISERROR(VLOOKUP(J44,Dan!$C$1:$AF$74,30,FALSE)),0,VLOOKUP(J44,Dan!$C$1:$AF$74,30,FALSE))-K44</f>
        <v>-395</v>
      </c>
    </row>
    <row r="45" spans="1:13">
      <c r="A45" s="2">
        <v>8</v>
      </c>
      <c r="B45" s="2"/>
      <c r="C45" s="2" t="s">
        <v>103</v>
      </c>
      <c r="D45" s="2">
        <f>IF(ISERROR(VLOOKUP(C45,Dan!$C$1:$AF$74,26,FALSE)),0,VLOOKUP(C45,Dan!$C$1:$AF$74,26,FALSE))</f>
        <v>78</v>
      </c>
      <c r="E45" s="2">
        <f>IF(ISERROR(VLOOKUP(C45,Dan!$C$1:$AF$74,29,FALSE)),0,VLOOKUP(C45,Dan!$C$1:$AF$74,29,FALSE))-D45</f>
        <v>89.4</v>
      </c>
      <c r="F45" s="2">
        <f>IF(ISERROR(VLOOKUP(C45,Dan!$C$1:$AF$74,30,FALSE)),0,VLOOKUP(C45,Dan!$C$1:$AF$74,30,FALSE))-D45</f>
        <v>108</v>
      </c>
      <c r="I45" s="2">
        <v>54</v>
      </c>
      <c r="J45" s="2" t="s">
        <v>149</v>
      </c>
      <c r="K45" s="2">
        <f>IF(ISERROR(VLOOKUP(J45,Dan!$C$1:$AF$74,27,FALSE)),0,VLOOKUP(J45,Dan!$C$1:$AF$74,27,FALSE))</f>
        <v>3645</v>
      </c>
      <c r="L45" s="2">
        <f>IF(ISERROR(VLOOKUP(J45,Dan!$C$1:$AF$74,29,FALSE)),0,VLOOKUP(J45,Dan!$C$1:$AF$74,29,FALSE))-K45</f>
        <v>-720</v>
      </c>
      <c r="M45" s="2">
        <f>IF(ISERROR(VLOOKUP(J45,Dan!$C$1:$AF$74,30,FALSE)),0,VLOOKUP(J45,Dan!$C$1:$AF$74,30,FALSE))-K45</f>
        <v>-395</v>
      </c>
    </row>
    <row r="46" spans="1:13">
      <c r="A46" s="2">
        <v>47</v>
      </c>
      <c r="B46" s="2"/>
      <c r="C46" s="2" t="s">
        <v>142</v>
      </c>
      <c r="D46" s="2">
        <f>IF(ISERROR(VLOOKUP(C46,Dan!$C$1:$AF$74,26,FALSE)),0,VLOOKUP(C46,Dan!$C$1:$AF$74,26,FALSE))</f>
        <v>1350</v>
      </c>
      <c r="E46" s="2">
        <f>IF(ISERROR(VLOOKUP(C46,Dan!$C$1:$AF$74,29,FALSE)),0,VLOOKUP(C46,Dan!$C$1:$AF$74,29,FALSE))-D46</f>
        <v>-45</v>
      </c>
      <c r="F46" s="2">
        <f>IF(ISERROR(VLOOKUP(C46,Dan!$C$1:$AF$74,30,FALSE)),0,VLOOKUP(C46,Dan!$C$1:$AF$74,30,FALSE))-D46</f>
        <v>100</v>
      </c>
      <c r="I46" s="2">
        <v>55</v>
      </c>
      <c r="J46" s="2" t="s">
        <v>150</v>
      </c>
      <c r="K46" s="2">
        <f>IF(ISERROR(VLOOKUP(J46,Dan!$C$1:$AF$74,27,FALSE)),0,VLOOKUP(J46,Dan!$C$1:$AF$74,27,FALSE))</f>
        <v>3645</v>
      </c>
      <c r="L46" s="2">
        <f>IF(ISERROR(VLOOKUP(J46,Dan!$C$1:$AF$74,29,FALSE)),0,VLOOKUP(J46,Dan!$C$1:$AF$74,29,FALSE))-K46</f>
        <v>-720</v>
      </c>
      <c r="M46" s="2">
        <f>IF(ISERROR(VLOOKUP(J46,Dan!$C$1:$AF$74,30,FALSE)),0,VLOOKUP(J46,Dan!$C$1:$AF$74,30,FALSE))-K46</f>
        <v>-395</v>
      </c>
    </row>
    <row r="47" spans="1:13">
      <c r="A47" s="2">
        <v>48</v>
      </c>
      <c r="B47" s="2"/>
      <c r="C47" s="2" t="s">
        <v>143</v>
      </c>
      <c r="D47" s="2">
        <f>IF(ISERROR(VLOOKUP(C47,Dan!$C$1:$AF$74,26,FALSE)),0,VLOOKUP(C47,Dan!$C$1:$AF$74,26,FALSE))</f>
        <v>1350</v>
      </c>
      <c r="E47" s="2">
        <f>IF(ISERROR(VLOOKUP(C47,Dan!$C$1:$AF$74,29,FALSE)),0,VLOOKUP(C47,Dan!$C$1:$AF$74,29,FALSE))-D47</f>
        <v>-45</v>
      </c>
      <c r="F47" s="2">
        <f>IF(ISERROR(VLOOKUP(C47,Dan!$C$1:$AF$74,30,FALSE)),0,VLOOKUP(C47,Dan!$C$1:$AF$74,30,FALSE))-D47</f>
        <v>100</v>
      </c>
      <c r="I47" s="2">
        <v>47</v>
      </c>
      <c r="J47" s="2" t="s">
        <v>142</v>
      </c>
      <c r="K47" s="2">
        <f>IF(ISERROR(VLOOKUP(J47,Dan!$C$1:$AF$74,27,FALSE)),0,VLOOKUP(J47,Dan!$C$1:$AF$74,27,FALSE))</f>
        <v>2025</v>
      </c>
      <c r="L47" s="2">
        <f>IF(ISERROR(VLOOKUP(J47,Dan!$C$1:$AF$74,29,FALSE)),0,VLOOKUP(J47,Dan!$C$1:$AF$74,29,FALSE))-K47</f>
        <v>-720</v>
      </c>
      <c r="M47" s="2">
        <f>IF(ISERROR(VLOOKUP(J47,Dan!$C$1:$AF$74,30,FALSE)),0,VLOOKUP(J47,Dan!$C$1:$AF$74,30,FALSE))-K47</f>
        <v>-575</v>
      </c>
    </row>
    <row r="48" spans="1:13">
      <c r="A48" s="2">
        <v>49</v>
      </c>
      <c r="B48" s="2"/>
      <c r="C48" s="2" t="s">
        <v>144</v>
      </c>
      <c r="D48" s="2">
        <f>IF(ISERROR(VLOOKUP(C48,Dan!$C$1:$AF$74,26,FALSE)),0,VLOOKUP(C48,Dan!$C$1:$AF$74,26,FALSE))</f>
        <v>1350</v>
      </c>
      <c r="E48" s="2">
        <f>IF(ISERROR(VLOOKUP(C48,Dan!$C$1:$AF$74,29,FALSE)),0,VLOOKUP(C48,Dan!$C$1:$AF$74,29,FALSE))-D48</f>
        <v>-45</v>
      </c>
      <c r="F48" s="2">
        <f>IF(ISERROR(VLOOKUP(C48,Dan!$C$1:$AF$74,30,FALSE)),0,VLOOKUP(C48,Dan!$C$1:$AF$74,30,FALSE))-D48</f>
        <v>100</v>
      </c>
      <c r="I48" s="2">
        <v>48</v>
      </c>
      <c r="J48" s="2" t="s">
        <v>143</v>
      </c>
      <c r="K48" s="2">
        <f>IF(ISERROR(VLOOKUP(J48,Dan!$C$1:$AF$74,27,FALSE)),0,VLOOKUP(J48,Dan!$C$1:$AF$74,27,FALSE))</f>
        <v>2025</v>
      </c>
      <c r="L48" s="2">
        <f>IF(ISERROR(VLOOKUP(J48,Dan!$C$1:$AF$74,29,FALSE)),0,VLOOKUP(J48,Dan!$C$1:$AF$74,29,FALSE))-K48</f>
        <v>-720</v>
      </c>
      <c r="M48" s="2">
        <f>IF(ISERROR(VLOOKUP(J48,Dan!$C$1:$AF$74,30,FALSE)),0,VLOOKUP(J48,Dan!$C$1:$AF$74,30,FALSE))-K48</f>
        <v>-575</v>
      </c>
    </row>
    <row r="49" spans="1:13">
      <c r="A49" s="2">
        <v>50</v>
      </c>
      <c r="B49" s="2"/>
      <c r="C49" s="2" t="s">
        <v>145</v>
      </c>
      <c r="D49" s="2">
        <f>IF(ISERROR(VLOOKUP(C49,Dan!$C$1:$AF$74,26,FALSE)),0,VLOOKUP(C49,Dan!$C$1:$AF$74,26,FALSE))</f>
        <v>1350</v>
      </c>
      <c r="E49" s="2">
        <f>IF(ISERROR(VLOOKUP(C49,Dan!$C$1:$AF$74,29,FALSE)),0,VLOOKUP(C49,Dan!$C$1:$AF$74,29,FALSE))-D49</f>
        <v>-45</v>
      </c>
      <c r="F49" s="2">
        <f>IF(ISERROR(VLOOKUP(C49,Dan!$C$1:$AF$74,30,FALSE)),0,VLOOKUP(C49,Dan!$C$1:$AF$74,30,FALSE))-D49</f>
        <v>100</v>
      </c>
      <c r="I49" s="2">
        <v>49</v>
      </c>
      <c r="J49" s="2" t="s">
        <v>144</v>
      </c>
      <c r="K49" s="2">
        <f>IF(ISERROR(VLOOKUP(J49,Dan!$C$1:$AF$74,27,FALSE)),0,VLOOKUP(J49,Dan!$C$1:$AF$74,27,FALSE))</f>
        <v>2025</v>
      </c>
      <c r="L49" s="2">
        <f>IF(ISERROR(VLOOKUP(J49,Dan!$C$1:$AF$74,29,FALSE)),0,VLOOKUP(J49,Dan!$C$1:$AF$74,29,FALSE))-K49</f>
        <v>-720</v>
      </c>
      <c r="M49" s="2">
        <f>IF(ISERROR(VLOOKUP(J49,Dan!$C$1:$AF$74,30,FALSE)),0,VLOOKUP(J49,Dan!$C$1:$AF$74,30,FALSE))-K49</f>
        <v>-575</v>
      </c>
    </row>
    <row r="50" spans="1:13">
      <c r="A50" s="2">
        <v>51</v>
      </c>
      <c r="B50" s="2"/>
      <c r="C50" s="2" t="s">
        <v>146</v>
      </c>
      <c r="D50" s="2">
        <f>IF(ISERROR(VLOOKUP(C50,Dan!$C$1:$AF$74,26,FALSE)),0,VLOOKUP(C50,Dan!$C$1:$AF$74,26,FALSE))</f>
        <v>1350</v>
      </c>
      <c r="E50" s="2">
        <f>IF(ISERROR(VLOOKUP(C50,Dan!$C$1:$AF$74,29,FALSE)),0,VLOOKUP(C50,Dan!$C$1:$AF$74,29,FALSE))-D50</f>
        <v>-45</v>
      </c>
      <c r="F50" s="2">
        <f>IF(ISERROR(VLOOKUP(C50,Dan!$C$1:$AF$74,30,FALSE)),0,VLOOKUP(C50,Dan!$C$1:$AF$74,30,FALSE))-D50</f>
        <v>100</v>
      </c>
      <c r="I50" s="2">
        <v>50</v>
      </c>
      <c r="J50" s="2" t="s">
        <v>145</v>
      </c>
      <c r="K50" s="2">
        <f>IF(ISERROR(VLOOKUP(J50,Dan!$C$1:$AF$74,27,FALSE)),0,VLOOKUP(J50,Dan!$C$1:$AF$74,27,FALSE))</f>
        <v>2025</v>
      </c>
      <c r="L50" s="2">
        <f>IF(ISERROR(VLOOKUP(J50,Dan!$C$1:$AF$74,29,FALSE)),0,VLOOKUP(J50,Dan!$C$1:$AF$74,29,FALSE))-K50</f>
        <v>-720</v>
      </c>
      <c r="M50" s="2">
        <f>IF(ISERROR(VLOOKUP(J50,Dan!$C$1:$AF$74,30,FALSE)),0,VLOOKUP(J50,Dan!$C$1:$AF$74,30,FALSE))-K50</f>
        <v>-575</v>
      </c>
    </row>
    <row r="51" spans="1:13">
      <c r="A51" s="2">
        <v>2</v>
      </c>
      <c r="B51" s="2"/>
      <c r="C51" s="2" t="s">
        <v>97</v>
      </c>
      <c r="D51" s="2">
        <f>IF(ISERROR(VLOOKUP(C51,Dan!$C$1:$AF$74,26,FALSE)),0,VLOOKUP(C51,Dan!$C$1:$AF$74,26,FALSE))</f>
        <v>126</v>
      </c>
      <c r="E51" s="2">
        <f>IF(ISERROR(VLOOKUP(C51,Dan!$C$1:$AF$74,29,FALSE)),0,VLOOKUP(C51,Dan!$C$1:$AF$74,29,FALSE))-D51</f>
        <v>75.6</v>
      </c>
      <c r="F51" s="2">
        <f>IF(ISERROR(VLOOKUP(C51,Dan!$C$1:$AF$74,30,FALSE)),0,VLOOKUP(C51,Dan!$C$1:$AF$74,30,FALSE))-D51</f>
        <v>98</v>
      </c>
      <c r="I51" s="2">
        <v>51</v>
      </c>
      <c r="J51" s="2" t="s">
        <v>146</v>
      </c>
      <c r="K51" s="2">
        <f>IF(ISERROR(VLOOKUP(J51,Dan!$C$1:$AF$74,27,FALSE)),0,VLOOKUP(J51,Dan!$C$1:$AF$74,27,FALSE))</f>
        <v>2025</v>
      </c>
      <c r="L51" s="2">
        <f>IF(ISERROR(VLOOKUP(J51,Dan!$C$1:$AF$74,29,FALSE)),0,VLOOKUP(J51,Dan!$C$1:$AF$74,29,FALSE))-K51</f>
        <v>-720</v>
      </c>
      <c r="M51" s="2">
        <f>IF(ISERROR(VLOOKUP(J51,Dan!$C$1:$AF$74,30,FALSE)),0,VLOOKUP(J51,Dan!$C$1:$AF$74,30,FALSE))-K51</f>
        <v>-575</v>
      </c>
    </row>
    <row r="52" spans="1:13">
      <c r="A52" s="2">
        <v>7</v>
      </c>
      <c r="B52" s="2"/>
      <c r="C52" s="2" t="s">
        <v>102</v>
      </c>
      <c r="D52" s="2">
        <f>IF(ISERROR(VLOOKUP(C52,Dan!$C$1:$AF$74,26,FALSE)),0,VLOOKUP(C52,Dan!$C$1:$AF$74,26,FALSE))</f>
        <v>54</v>
      </c>
      <c r="E52" s="2">
        <f>IF(ISERROR(VLOOKUP(C52,Dan!$C$1:$AF$74,29,FALSE)),0,VLOOKUP(C52,Dan!$C$1:$AF$74,29,FALSE))-D52</f>
        <v>73.8</v>
      </c>
      <c r="F52" s="2">
        <f>IF(ISERROR(VLOOKUP(C52,Dan!$C$1:$AF$74,30,FALSE)),0,VLOOKUP(C52,Dan!$C$1:$AF$74,30,FALSE))-D52</f>
        <v>88</v>
      </c>
      <c r="I52" s="2">
        <v>59</v>
      </c>
      <c r="J52" s="2" t="s">
        <v>153</v>
      </c>
      <c r="K52" s="2">
        <f>IF(ISERROR(VLOOKUP(J52,Dan!$C$1:$AF$74,27,FALSE)),0,VLOOKUP(J52,Dan!$C$1:$AF$74,27,FALSE))</f>
        <v>11070</v>
      </c>
      <c r="L52" s="2">
        <f>IF(ISERROR(VLOOKUP(J52,Dan!$C$1:$AF$74,29,FALSE)),0,VLOOKUP(J52,Dan!$C$1:$AF$74,29,FALSE))-K52</f>
        <v>-2070</v>
      </c>
      <c r="M52" s="2">
        <f>IF(ISERROR(VLOOKUP(J52,Dan!$C$1:$AF$74,30,FALSE)),0,VLOOKUP(J52,Dan!$C$1:$AF$74,30,FALSE))-K52</f>
        <v>-1070</v>
      </c>
    </row>
    <row r="53" spans="1:13">
      <c r="A53" s="2">
        <v>12</v>
      </c>
      <c r="B53" s="2"/>
      <c r="C53" s="2" t="s">
        <v>107</v>
      </c>
      <c r="D53" s="2">
        <f>IF(ISERROR(VLOOKUP(C53,Dan!$C$1:$AF$74,26,FALSE)),0,VLOOKUP(C53,Dan!$C$1:$AF$74,26,FALSE))</f>
        <v>54</v>
      </c>
      <c r="E53" s="2">
        <f>IF(ISERROR(VLOOKUP(C53,Dan!$C$1:$AF$74,29,FALSE)),0,VLOOKUP(C53,Dan!$C$1:$AF$74,29,FALSE))-D53</f>
        <v>73.8</v>
      </c>
      <c r="F53" s="2">
        <f>IF(ISERROR(VLOOKUP(C53,Dan!$C$1:$AF$74,30,FALSE)),0,VLOOKUP(C53,Dan!$C$1:$AF$74,30,FALSE))-D53</f>
        <v>88</v>
      </c>
      <c r="I53" s="2">
        <v>40</v>
      </c>
      <c r="J53" s="2" t="s">
        <v>135</v>
      </c>
      <c r="K53" s="2">
        <f>IF(ISERROR(VLOOKUP(J53,Dan!$C$1:$AF$74,27,FALSE)),0,VLOOKUP(J53,Dan!$C$1:$AF$74,27,FALSE))</f>
        <v>2430</v>
      </c>
      <c r="L53" s="2">
        <f>IF(ISERROR(VLOOKUP(J53,Dan!$C$1:$AF$74,29,FALSE)),0,VLOOKUP(J53,Dan!$C$1:$AF$74,29,FALSE))-K53</f>
        <v>-1305</v>
      </c>
      <c r="M53" s="2">
        <f>IF(ISERROR(VLOOKUP(J53,Dan!$C$1:$AF$74,30,FALSE)),0,VLOOKUP(J53,Dan!$C$1:$AF$74,30,FALSE))-K53</f>
        <v>-1180</v>
      </c>
    </row>
    <row r="54" spans="1:13">
      <c r="A54" s="2">
        <v>19</v>
      </c>
      <c r="B54" s="2"/>
      <c r="C54" s="2" t="s">
        <v>114</v>
      </c>
      <c r="D54" s="2">
        <f>IF(ISERROR(VLOOKUP(C54,Dan!$C$1:$AF$74,26,FALSE)),0,VLOOKUP(C54,Dan!$C$1:$AF$74,26,FALSE))</f>
        <v>438</v>
      </c>
      <c r="E54" s="2">
        <f>IF(ISERROR(VLOOKUP(C54,Dan!$C$1:$AF$74,29,FALSE)),0,VLOOKUP(C54,Dan!$C$1:$AF$74,29,FALSE))-D54</f>
        <v>33.6</v>
      </c>
      <c r="F54" s="2">
        <f>IF(ISERROR(VLOOKUP(C54,Dan!$C$1:$AF$74,30,FALSE)),0,VLOOKUP(C54,Dan!$C$1:$AF$74,30,FALSE))-D54</f>
        <v>86</v>
      </c>
      <c r="I54" s="2">
        <v>35</v>
      </c>
      <c r="J54" s="2" t="s">
        <v>130</v>
      </c>
      <c r="K54" s="2">
        <f>IF(ISERROR(VLOOKUP(J54,Dan!$C$1:$AF$74,27,FALSE)),0,VLOOKUP(J54,Dan!$C$1:$AF$74,27,FALSE))</f>
        <v>7560</v>
      </c>
      <c r="L54" s="2">
        <f>IF(ISERROR(VLOOKUP(J54,Dan!$C$1:$AF$74,29,FALSE)),0,VLOOKUP(J54,Dan!$C$1:$AF$74,29,FALSE))-K54</f>
        <v>-1935</v>
      </c>
      <c r="M54" s="2">
        <f>IF(ISERROR(VLOOKUP(J54,Dan!$C$1:$AF$74,30,FALSE)),0,VLOOKUP(J54,Dan!$C$1:$AF$74,30,FALSE))-K54</f>
        <v>-1310</v>
      </c>
    </row>
    <row r="55" spans="1:13">
      <c r="A55" s="2">
        <v>4</v>
      </c>
      <c r="B55" s="2"/>
      <c r="C55" s="2" t="s">
        <v>99</v>
      </c>
      <c r="D55" s="2">
        <f>IF(ISERROR(VLOOKUP(C55,Dan!$C$1:$AF$74,26,FALSE)),0,VLOOKUP(C55,Dan!$C$1:$AF$74,26,FALSE))</f>
        <v>90</v>
      </c>
      <c r="E55" s="2">
        <f>IF(ISERROR(VLOOKUP(C55,Dan!$C$1:$AF$74,29,FALSE)),0,VLOOKUP(C55,Dan!$C$1:$AF$74,29,FALSE))-D55</f>
        <v>61.2</v>
      </c>
      <c r="F55" s="2">
        <f>IF(ISERROR(VLOOKUP(C55,Dan!$C$1:$AF$74,30,FALSE)),0,VLOOKUP(C55,Dan!$C$1:$AF$74,30,FALSE))-D55</f>
        <v>78</v>
      </c>
      <c r="I55" s="2">
        <v>34</v>
      </c>
      <c r="J55" s="2" t="s">
        <v>129</v>
      </c>
      <c r="K55" s="2">
        <f>IF(ISERROR(VLOOKUP(J55,Dan!$C$1:$AF$74,27,FALSE)),0,VLOOKUP(J55,Dan!$C$1:$AF$74,27,FALSE))</f>
        <v>5940</v>
      </c>
      <c r="L55" s="2">
        <f>IF(ISERROR(VLOOKUP(J55,Dan!$C$1:$AF$74,29,FALSE)),0,VLOOKUP(J55,Dan!$C$1:$AF$74,29,FALSE))-K55</f>
        <v>-1980</v>
      </c>
      <c r="M55" s="2">
        <f>IF(ISERROR(VLOOKUP(J55,Dan!$C$1:$AF$74,30,FALSE)),0,VLOOKUP(J55,Dan!$C$1:$AF$74,30,FALSE))-K55</f>
        <v>-1540</v>
      </c>
    </row>
    <row r="56" spans="1:13">
      <c r="A56" s="2">
        <v>9</v>
      </c>
      <c r="B56" s="2"/>
      <c r="C56" s="2" t="s">
        <v>104</v>
      </c>
      <c r="D56" s="2">
        <f>IF(ISERROR(VLOOKUP(C56,Dan!$C$1:$AF$74,26,FALSE)),0,VLOOKUP(C56,Dan!$C$1:$AF$74,26,FALSE))</f>
        <v>72</v>
      </c>
      <c r="E56" s="2">
        <f>IF(ISERROR(VLOOKUP(C56,Dan!$C$1:$AF$74,29,FALSE)),0,VLOOKUP(C56,Dan!$C$1:$AF$74,29,FALSE))-D56</f>
        <v>63</v>
      </c>
      <c r="F56" s="2">
        <f>IF(ISERROR(VLOOKUP(C56,Dan!$C$1:$AF$74,30,FALSE)),0,VLOOKUP(C56,Dan!$C$1:$AF$74,30,FALSE))-D56</f>
        <v>78</v>
      </c>
      <c r="I56" s="2">
        <v>30</v>
      </c>
      <c r="J56" s="2" t="s">
        <v>125</v>
      </c>
      <c r="K56" s="2">
        <f>IF(ISERROR(VLOOKUP(J56,Dan!$C$1:$AF$74,27,FALSE)),0,VLOOKUP(J56,Dan!$C$1:$AF$74,27,FALSE))</f>
        <v>7560</v>
      </c>
      <c r="L56" s="2">
        <f>IF(ISERROR(VLOOKUP(J56,Dan!$C$1:$AF$74,29,FALSE)),0,VLOOKUP(J56,Dan!$C$1:$AF$74,29,FALSE))-K56</f>
        <v>-2214</v>
      </c>
      <c r="M56" s="2">
        <f>IF(ISERROR(VLOOKUP(J56,Dan!$C$1:$AF$74,30,FALSE)),0,VLOOKUP(J56,Dan!$C$1:$AF$74,30,FALSE))-K56</f>
        <v>-1620</v>
      </c>
    </row>
    <row r="57" spans="1:13">
      <c r="A57" s="2">
        <v>6</v>
      </c>
      <c r="B57" s="2"/>
      <c r="C57" s="2" t="s">
        <v>101</v>
      </c>
      <c r="D57" s="2">
        <f>IF(ISERROR(VLOOKUP(C57,Dan!$C$1:$AF$74,26,FALSE)),0,VLOOKUP(C57,Dan!$C$1:$AF$74,26,FALSE))</f>
        <v>72</v>
      </c>
      <c r="E57" s="2">
        <f>IF(ISERROR(VLOOKUP(C57,Dan!$C$1:$AF$74,29,FALSE)),0,VLOOKUP(C57,Dan!$C$1:$AF$74,29,FALSE))-D57</f>
        <v>55.8</v>
      </c>
      <c r="F57" s="2">
        <f>IF(ISERROR(VLOOKUP(C57,Dan!$C$1:$AF$74,30,FALSE)),0,VLOOKUP(C57,Dan!$C$1:$AF$74,30,FALSE))-D57</f>
        <v>70</v>
      </c>
      <c r="I57" s="2">
        <v>58</v>
      </c>
      <c r="J57" s="2" t="s">
        <v>154</v>
      </c>
      <c r="K57" s="2">
        <f>IF(ISERROR(VLOOKUP(J57,Dan!$C$1:$AF$74,27,FALSE)),0,VLOOKUP(J57,Dan!$C$1:$AF$74,27,FALSE))</f>
        <v>6750</v>
      </c>
      <c r="L57" s="2">
        <f>IF(ISERROR(VLOOKUP(J57,Dan!$C$1:$AF$74,29,FALSE)),0,VLOOKUP(J57,Dan!$C$1:$AF$74,29,FALSE))-K57</f>
        <v>-2250</v>
      </c>
      <c r="M57" s="2">
        <f>IF(ISERROR(VLOOKUP(J57,Dan!$C$1:$AF$74,30,FALSE)),0,VLOOKUP(J57,Dan!$C$1:$AF$74,30,FALSE))-K57</f>
        <v>-1750</v>
      </c>
    </row>
    <row r="58" spans="1:13">
      <c r="A58" s="2">
        <v>3</v>
      </c>
      <c r="B58" s="2"/>
      <c r="C58" s="2" t="s">
        <v>98</v>
      </c>
      <c r="D58" s="2">
        <f>IF(ISERROR(VLOOKUP(C58,Dan!$C$1:$AF$74,26,FALSE)),0,VLOOKUP(C58,Dan!$C$1:$AF$74,26,FALSE))</f>
        <v>36</v>
      </c>
      <c r="E58" s="2">
        <f>IF(ISERROR(VLOOKUP(C58,Dan!$C$1:$AF$74,29,FALSE)),0,VLOOKUP(C58,Dan!$C$1:$AF$74,29,FALSE))-D58</f>
        <v>59.4</v>
      </c>
      <c r="F58" s="2">
        <f>IF(ISERROR(VLOOKUP(C58,Dan!$C$1:$AF$74,30,FALSE)),0,VLOOKUP(C58,Dan!$C$1:$AF$74,30,FALSE))-D58</f>
        <v>70</v>
      </c>
      <c r="I58" s="2">
        <v>38</v>
      </c>
      <c r="J58" s="2" t="s">
        <v>133</v>
      </c>
      <c r="K58" s="2">
        <f>IF(ISERROR(VLOOKUP(J58,Dan!$C$1:$AF$74,27,FALSE)),0,VLOOKUP(J58,Dan!$C$1:$AF$74,27,FALSE))</f>
        <v>6786</v>
      </c>
      <c r="L58" s="2">
        <f>IF(ISERROR(VLOOKUP(J58,Dan!$C$1:$AF$74,29,FALSE)),0,VLOOKUP(J58,Dan!$C$1:$AF$74,29,FALSE))-K58</f>
        <v>-2286</v>
      </c>
      <c r="M58" s="2">
        <f>IF(ISERROR(VLOOKUP(J58,Dan!$C$1:$AF$74,30,FALSE)),0,VLOOKUP(J58,Dan!$C$1:$AF$74,30,FALSE))-K58</f>
        <v>-1786</v>
      </c>
    </row>
    <row r="59" spans="1:13">
      <c r="A59" s="2">
        <v>5</v>
      </c>
      <c r="B59" s="2"/>
      <c r="C59" s="2" t="s">
        <v>100</v>
      </c>
      <c r="D59" s="2">
        <f>IF(ISERROR(VLOOKUP(C59,Dan!$C$1:$AF$74,26,FALSE)),0,VLOOKUP(C59,Dan!$C$1:$AF$74,26,FALSE))</f>
        <v>54</v>
      </c>
      <c r="E59" s="2">
        <f>IF(ISERROR(VLOOKUP(C59,Dan!$C$1:$AF$74,29,FALSE)),0,VLOOKUP(C59,Dan!$C$1:$AF$74,29,FALSE))-D59</f>
        <v>52.2</v>
      </c>
      <c r="F59" s="2">
        <f>IF(ISERROR(VLOOKUP(C59,Dan!$C$1:$AF$74,30,FALSE)),0,VLOOKUP(C59,Dan!$C$1:$AF$74,30,FALSE))-D59</f>
        <v>64</v>
      </c>
      <c r="I59" s="2">
        <v>36</v>
      </c>
      <c r="J59" s="2" t="s">
        <v>131</v>
      </c>
      <c r="K59" s="2">
        <f>IF(ISERROR(VLOOKUP(J59,Dan!$C$1:$AF$74,27,FALSE)),0,VLOOKUP(J59,Dan!$C$1:$AF$74,27,FALSE))</f>
        <v>7155</v>
      </c>
      <c r="L59" s="2">
        <f>IF(ISERROR(VLOOKUP(J59,Dan!$C$1:$AF$74,29,FALSE)),0,VLOOKUP(J59,Dan!$C$1:$AF$74,29,FALSE))-K59</f>
        <v>-2655</v>
      </c>
      <c r="M59" s="2">
        <f>IF(ISERROR(VLOOKUP(J59,Dan!$C$1:$AF$74,30,FALSE)),0,VLOOKUP(J59,Dan!$C$1:$AF$74,30,FALSE))-K59</f>
        <v>-2155</v>
      </c>
    </row>
    <row r="60" spans="1:13">
      <c r="A60" s="2">
        <v>1</v>
      </c>
      <c r="B60" s="2"/>
      <c r="C60" s="2" t="s">
        <v>96</v>
      </c>
      <c r="D60" s="2">
        <f>IF(ISERROR(VLOOKUP(C60,Dan!$C$1:$AF$74,26,FALSE)),0,VLOOKUP(C60,Dan!$C$1:$AF$74,26,FALSE))</f>
        <v>12</v>
      </c>
      <c r="E60" s="2">
        <f>IF(ISERROR(VLOOKUP(C60,Dan!$C$1:$AF$74,29,FALSE)),0,VLOOKUP(C60,Dan!$C$1:$AF$74,29,FALSE))-D60</f>
        <v>49.2</v>
      </c>
      <c r="F60" s="2">
        <f>IF(ISERROR(VLOOKUP(C60,Dan!$C$1:$AF$74,30,FALSE)),0,VLOOKUP(C60,Dan!$C$1:$AF$74,30,FALSE))-D60</f>
        <v>56</v>
      </c>
      <c r="I60" s="2">
        <v>60</v>
      </c>
      <c r="J60" s="2" t="s">
        <v>158</v>
      </c>
      <c r="K60" s="2">
        <f>IF(ISERROR(VLOOKUP(J60,Dan!$C$1:$AF$74,27,FALSE)),0,VLOOKUP(J60,Dan!$C$1:$AF$74,27,FALSE))</f>
        <v>30240</v>
      </c>
      <c r="L60" s="2">
        <f>IF(ISERROR(VLOOKUP(J60,Dan!$C$1:$AF$74,29,FALSE)),0,VLOOKUP(J60,Dan!$C$1:$AF$74,29,FALSE))-K60</f>
        <v>-6615</v>
      </c>
      <c r="M60" s="2">
        <f>IF(ISERROR(VLOOKUP(J60,Dan!$C$1:$AF$74,30,FALSE)),0,VLOOKUP(J60,Dan!$C$1:$AF$74,30,FALSE))-K60</f>
        <v>-3990</v>
      </c>
    </row>
    <row r="61" spans="1:13">
      <c r="A61" s="2">
        <v>40</v>
      </c>
      <c r="B61" s="2"/>
      <c r="C61" s="2" t="s">
        <v>135</v>
      </c>
      <c r="D61" s="2">
        <f>IF(ISERROR(VLOOKUP(C61,Dan!$C$1:$AF$74,26,FALSE)),0,VLOOKUP(C61,Dan!$C$1:$AF$74,26,FALSE))</f>
        <v>1620</v>
      </c>
      <c r="E61" s="2">
        <f>IF(ISERROR(VLOOKUP(C61,Dan!$C$1:$AF$74,29,FALSE)),0,VLOOKUP(C61,Dan!$C$1:$AF$74,29,FALSE))-D61</f>
        <v>-495</v>
      </c>
      <c r="F61" s="2">
        <f>IF(ISERROR(VLOOKUP(C61,Dan!$C$1:$AF$74,30,FALSE)),0,VLOOKUP(C61,Dan!$C$1:$AF$74,30,FALSE))-D61</f>
        <v>-370</v>
      </c>
      <c r="I61" s="2">
        <v>57</v>
      </c>
      <c r="J61" s="2" t="s">
        <v>152</v>
      </c>
      <c r="K61" s="2">
        <f>IF(ISERROR(VLOOKUP(J61,Dan!$C$1:$AF$74,27,FALSE)),0,VLOOKUP(J61,Dan!$C$1:$AF$74,27,FALSE))</f>
        <v>25920</v>
      </c>
      <c r="L61" s="2">
        <f>IF(ISERROR(VLOOKUP(J61,Dan!$C$1:$AF$74,29,FALSE)),0,VLOOKUP(J61,Dan!$C$1:$AF$74,29,FALSE))-K61</f>
        <v>-8100</v>
      </c>
      <c r="M61" s="2">
        <f>IF(ISERROR(VLOOKUP(J61,Dan!$C$1:$AF$74,30,FALSE)),0,VLOOKUP(J61,Dan!$C$1:$AF$74,30,FALSE))-K61</f>
        <v>-6120</v>
      </c>
    </row>
    <row r="62" spans="1:13">
      <c r="A62" s="2"/>
      <c r="B62" s="2"/>
      <c r="C62" s="2"/>
      <c r="D62" s="2"/>
      <c r="E62" s="2"/>
      <c r="F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I78" s="2"/>
      <c r="J78" s="2"/>
      <c r="K78" s="2"/>
      <c r="L78" s="2"/>
      <c r="M78" s="2"/>
    </row>
  </sheetData>
  <sortState ref="I2:N79">
    <sortCondition ref="M2:M79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herb</vt:lpstr>
      <vt:lpstr>Dan</vt:lpstr>
      <vt:lpstr>simple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阳明王</dc:creator>
  <cp:lastModifiedBy>王阳明</cp:lastModifiedBy>
  <dcterms:created xsi:type="dcterms:W3CDTF">2023-08-21T15:21:00Z</dcterms:created>
  <dcterms:modified xsi:type="dcterms:W3CDTF">2023-09-01T08:13:16Z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6F920A5A75BC4BD5B07D465DD443A33C_12</vt:lpwstr>
  </property>
  <property fmtid="{D5CDD505-2E9C-101B-9397-08002B2CF9AE}" pid="3" name="KSOProductBuildVer">
    <vt:lpwstr>2052-12.1.0.15120</vt:lpwstr>
  </property>
</Properties>
</file>